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je\Desktop\"/>
    </mc:Choice>
  </mc:AlternateContent>
  <xr:revisionPtr revIDLastSave="0" documentId="13_ncr:1_{06F0BF65-BBEE-4BC7-A178-E09498ED252A}" xr6:coauthVersionLast="47" xr6:coauthVersionMax="47" xr10:uidLastSave="{00000000-0000-0000-0000-000000000000}"/>
  <bookViews>
    <workbookView xWindow="390" yWindow="390" windowWidth="14040" windowHeight="15750" xr2:uid="{00000000-000D-0000-FFFF-FFFF00000000}"/>
  </bookViews>
  <sheets>
    <sheet name="Ресурсный расчёт" sheetId="2" r:id="rId1"/>
    <sheet name="Source" sheetId="1" r:id="rId2"/>
  </sheets>
  <definedNames>
    <definedName name="_xlnm.Print_Titles" localSheetId="0">'Ресурсный расчёт'!$15:$15</definedName>
    <definedName name="_xlnm.Print_Area" localSheetId="0">'Ресурсный расчёт'!$A$1:$H$149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47" i="2" l="1"/>
  <c r="F144" i="2"/>
  <c r="B147" i="2"/>
  <c r="B144" i="2"/>
  <c r="G141" i="2"/>
  <c r="A141" i="2"/>
  <c r="G140" i="2"/>
  <c r="A140" i="2"/>
  <c r="G139" i="2"/>
  <c r="A139" i="2"/>
  <c r="G138" i="2"/>
  <c r="A138" i="2"/>
  <c r="G137" i="2"/>
  <c r="A137" i="2"/>
  <c r="G136" i="2"/>
  <c r="A136" i="2"/>
  <c r="G135" i="2"/>
  <c r="A135" i="2"/>
  <c r="AC132" i="2"/>
  <c r="AB132" i="2"/>
  <c r="H132" i="2"/>
  <c r="G132" i="2"/>
  <c r="F132" i="2"/>
  <c r="E132" i="2"/>
  <c r="D132" i="2"/>
  <c r="C132" i="2"/>
  <c r="B132" i="2"/>
  <c r="A132" i="2"/>
  <c r="AC131" i="2"/>
  <c r="AB131" i="2"/>
  <c r="H131" i="2"/>
  <c r="G131" i="2"/>
  <c r="F131" i="2"/>
  <c r="E131" i="2"/>
  <c r="D131" i="2"/>
  <c r="C131" i="2"/>
  <c r="B131" i="2"/>
  <c r="A131" i="2"/>
  <c r="AC130" i="2"/>
  <c r="AB130" i="2"/>
  <c r="H130" i="2"/>
  <c r="G130" i="2"/>
  <c r="F130" i="2"/>
  <c r="E130" i="2"/>
  <c r="D130" i="2"/>
  <c r="C130" i="2"/>
  <c r="B130" i="2"/>
  <c r="A130" i="2"/>
  <c r="AC129" i="2"/>
  <c r="G133" i="2" s="1"/>
  <c r="AB129" i="2"/>
  <c r="E133" i="2" s="1"/>
  <c r="H129" i="2"/>
  <c r="G129" i="2"/>
  <c r="F129" i="2"/>
  <c r="E129" i="2"/>
  <c r="D129" i="2"/>
  <c r="C129" i="2"/>
  <c r="B129" i="2"/>
  <c r="A129" i="2"/>
  <c r="A127" i="2"/>
  <c r="E126" i="2"/>
  <c r="AC125" i="2"/>
  <c r="G126" i="2" s="1"/>
  <c r="AB125" i="2"/>
  <c r="H125" i="2"/>
  <c r="G125" i="2"/>
  <c r="F125" i="2"/>
  <c r="E125" i="2"/>
  <c r="D125" i="2"/>
  <c r="C125" i="2"/>
  <c r="B125" i="2"/>
  <c r="A125" i="2"/>
  <c r="AC122" i="2"/>
  <c r="AB122" i="2"/>
  <c r="H122" i="2"/>
  <c r="G122" i="2"/>
  <c r="F122" i="2"/>
  <c r="E122" i="2"/>
  <c r="D122" i="2"/>
  <c r="C122" i="2"/>
  <c r="B122" i="2"/>
  <c r="A122" i="2"/>
  <c r="AC121" i="2"/>
  <c r="AB121" i="2"/>
  <c r="H121" i="2"/>
  <c r="G121" i="2"/>
  <c r="F121" i="2"/>
  <c r="E121" i="2"/>
  <c r="D121" i="2"/>
  <c r="C121" i="2"/>
  <c r="B121" i="2"/>
  <c r="A121" i="2"/>
  <c r="AC120" i="2"/>
  <c r="AB120" i="2"/>
  <c r="H120" i="2"/>
  <c r="G120" i="2"/>
  <c r="F120" i="2"/>
  <c r="E120" i="2"/>
  <c r="D120" i="2"/>
  <c r="C120" i="2"/>
  <c r="B120" i="2"/>
  <c r="A120" i="2"/>
  <c r="AC119" i="2"/>
  <c r="G123" i="2" s="1"/>
  <c r="AB119" i="2"/>
  <c r="E123" i="2" s="1"/>
  <c r="H119" i="2"/>
  <c r="G119" i="2"/>
  <c r="F119" i="2"/>
  <c r="E119" i="2"/>
  <c r="D119" i="2"/>
  <c r="C119" i="2"/>
  <c r="B119" i="2"/>
  <c r="A119" i="2"/>
  <c r="A117" i="2"/>
  <c r="G116" i="2"/>
  <c r="AC115" i="2"/>
  <c r="AB115" i="2"/>
  <c r="E116" i="2" s="1"/>
  <c r="H115" i="2"/>
  <c r="G115" i="2"/>
  <c r="F115" i="2"/>
  <c r="E115" i="2"/>
  <c r="D115" i="2"/>
  <c r="C115" i="2"/>
  <c r="B115" i="2"/>
  <c r="A115" i="2"/>
  <c r="AC112" i="2"/>
  <c r="AB112" i="2"/>
  <c r="H112" i="2"/>
  <c r="G112" i="2"/>
  <c r="F112" i="2"/>
  <c r="E112" i="2"/>
  <c r="D112" i="2"/>
  <c r="C112" i="2"/>
  <c r="B112" i="2"/>
  <c r="A112" i="2"/>
  <c r="AC111" i="2"/>
  <c r="AB111" i="2"/>
  <c r="H111" i="2"/>
  <c r="G111" i="2"/>
  <c r="F111" i="2"/>
  <c r="E111" i="2"/>
  <c r="D111" i="2"/>
  <c r="C111" i="2"/>
  <c r="B111" i="2"/>
  <c r="A111" i="2"/>
  <c r="AC110" i="2"/>
  <c r="AB110" i="2"/>
  <c r="H110" i="2"/>
  <c r="G110" i="2"/>
  <c r="F110" i="2"/>
  <c r="E110" i="2"/>
  <c r="D110" i="2"/>
  <c r="C110" i="2"/>
  <c r="B110" i="2"/>
  <c r="A110" i="2"/>
  <c r="AC109" i="2"/>
  <c r="AB109" i="2"/>
  <c r="H109" i="2"/>
  <c r="G109" i="2"/>
  <c r="F109" i="2"/>
  <c r="E109" i="2"/>
  <c r="D109" i="2"/>
  <c r="C109" i="2"/>
  <c r="B109" i="2"/>
  <c r="A109" i="2"/>
  <c r="AC108" i="2"/>
  <c r="AB108" i="2"/>
  <c r="H108" i="2"/>
  <c r="G108" i="2"/>
  <c r="F108" i="2"/>
  <c r="E108" i="2"/>
  <c r="D108" i="2"/>
  <c r="C108" i="2"/>
  <c r="B108" i="2"/>
  <c r="A108" i="2"/>
  <c r="AC107" i="2"/>
  <c r="AB107" i="2"/>
  <c r="H107" i="2"/>
  <c r="G107" i="2"/>
  <c r="F107" i="2"/>
  <c r="E107" i="2"/>
  <c r="D107" i="2"/>
  <c r="C107" i="2"/>
  <c r="B107" i="2"/>
  <c r="A107" i="2"/>
  <c r="AC106" i="2"/>
  <c r="AB106" i="2"/>
  <c r="H106" i="2"/>
  <c r="G106" i="2"/>
  <c r="F106" i="2"/>
  <c r="E106" i="2"/>
  <c r="D106" i="2"/>
  <c r="C106" i="2"/>
  <c r="B106" i="2"/>
  <c r="A106" i="2"/>
  <c r="AC105" i="2"/>
  <c r="AB105" i="2"/>
  <c r="H105" i="2"/>
  <c r="G105" i="2"/>
  <c r="F105" i="2"/>
  <c r="E105" i="2"/>
  <c r="D105" i="2"/>
  <c r="C105" i="2"/>
  <c r="B105" i="2"/>
  <c r="A105" i="2"/>
  <c r="AC104" i="2"/>
  <c r="AB104" i="2"/>
  <c r="H104" i="2"/>
  <c r="G104" i="2"/>
  <c r="F104" i="2"/>
  <c r="E104" i="2"/>
  <c r="D104" i="2"/>
  <c r="C104" i="2"/>
  <c r="B104" i="2"/>
  <c r="A104" i="2"/>
  <c r="AC103" i="2"/>
  <c r="AB103" i="2"/>
  <c r="H103" i="2"/>
  <c r="G103" i="2"/>
  <c r="F103" i="2"/>
  <c r="E103" i="2"/>
  <c r="D103" i="2"/>
  <c r="C103" i="2"/>
  <c r="B103" i="2"/>
  <c r="A103" i="2"/>
  <c r="AC102" i="2"/>
  <c r="AB102" i="2"/>
  <c r="H102" i="2"/>
  <c r="G102" i="2"/>
  <c r="F102" i="2"/>
  <c r="E102" i="2"/>
  <c r="D102" i="2"/>
  <c r="C102" i="2"/>
  <c r="B102" i="2"/>
  <c r="A102" i="2"/>
  <c r="AC101" i="2"/>
  <c r="G113" i="2" s="1"/>
  <c r="AB101" i="2"/>
  <c r="E113" i="2" s="1"/>
  <c r="H101" i="2"/>
  <c r="G101" i="2"/>
  <c r="F101" i="2"/>
  <c r="E101" i="2"/>
  <c r="D101" i="2"/>
  <c r="C101" i="2"/>
  <c r="B101" i="2"/>
  <c r="A101" i="2"/>
  <c r="A99" i="2"/>
  <c r="E98" i="2"/>
  <c r="AC97" i="2"/>
  <c r="G98" i="2" s="1"/>
  <c r="AB97" i="2"/>
  <c r="H97" i="2"/>
  <c r="G97" i="2"/>
  <c r="F97" i="2"/>
  <c r="E97" i="2"/>
  <c r="D97" i="2"/>
  <c r="C97" i="2"/>
  <c r="B97" i="2"/>
  <c r="A97" i="2"/>
  <c r="A95" i="2"/>
  <c r="AC93" i="2"/>
  <c r="AB93" i="2"/>
  <c r="H93" i="2"/>
  <c r="G93" i="2"/>
  <c r="F93" i="2"/>
  <c r="E93" i="2"/>
  <c r="D93" i="2"/>
  <c r="C93" i="2"/>
  <c r="B93" i="2"/>
  <c r="A93" i="2"/>
  <c r="AC92" i="2"/>
  <c r="AB92" i="2"/>
  <c r="H92" i="2"/>
  <c r="G92" i="2"/>
  <c r="F92" i="2"/>
  <c r="E92" i="2"/>
  <c r="D92" i="2"/>
  <c r="C92" i="2"/>
  <c r="B92" i="2"/>
  <c r="A92" i="2"/>
  <c r="AC91" i="2"/>
  <c r="AB91" i="2"/>
  <c r="H91" i="2"/>
  <c r="G91" i="2"/>
  <c r="F91" i="2"/>
  <c r="E91" i="2"/>
  <c r="D91" i="2"/>
  <c r="C91" i="2"/>
  <c r="B91" i="2"/>
  <c r="A91" i="2"/>
  <c r="AC90" i="2"/>
  <c r="AB90" i="2"/>
  <c r="H90" i="2"/>
  <c r="G90" i="2"/>
  <c r="F90" i="2"/>
  <c r="E90" i="2"/>
  <c r="D90" i="2"/>
  <c r="C90" i="2"/>
  <c r="B90" i="2"/>
  <c r="A90" i="2"/>
  <c r="AC89" i="2"/>
  <c r="AB89" i="2"/>
  <c r="H89" i="2"/>
  <c r="G89" i="2"/>
  <c r="F89" i="2"/>
  <c r="E89" i="2"/>
  <c r="D89" i="2"/>
  <c r="C89" i="2"/>
  <c r="B89" i="2"/>
  <c r="A89" i="2"/>
  <c r="AC88" i="2"/>
  <c r="AB88" i="2"/>
  <c r="H88" i="2"/>
  <c r="G88" i="2"/>
  <c r="F88" i="2"/>
  <c r="E88" i="2"/>
  <c r="D88" i="2"/>
  <c r="C88" i="2"/>
  <c r="B88" i="2"/>
  <c r="A88" i="2"/>
  <c r="AC87" i="2"/>
  <c r="AB87" i="2"/>
  <c r="H87" i="2"/>
  <c r="G87" i="2"/>
  <c r="F87" i="2"/>
  <c r="E87" i="2"/>
  <c r="D87" i="2"/>
  <c r="C87" i="2"/>
  <c r="B87" i="2"/>
  <c r="A87" i="2"/>
  <c r="AC86" i="2"/>
  <c r="AB86" i="2"/>
  <c r="H86" i="2"/>
  <c r="G86" i="2"/>
  <c r="F86" i="2"/>
  <c r="E86" i="2"/>
  <c r="D86" i="2"/>
  <c r="C86" i="2"/>
  <c r="B86" i="2"/>
  <c r="A86" i="2"/>
  <c r="AC85" i="2"/>
  <c r="AB85" i="2"/>
  <c r="H85" i="2"/>
  <c r="G85" i="2"/>
  <c r="F85" i="2"/>
  <c r="E85" i="2"/>
  <c r="D85" i="2"/>
  <c r="C85" i="2"/>
  <c r="B85" i="2"/>
  <c r="A85" i="2"/>
  <c r="AC84" i="2"/>
  <c r="G94" i="2" s="1"/>
  <c r="AB84" i="2"/>
  <c r="E94" i="2" s="1"/>
  <c r="H84" i="2"/>
  <c r="G84" i="2"/>
  <c r="F84" i="2"/>
  <c r="E84" i="2"/>
  <c r="D84" i="2"/>
  <c r="C84" i="2"/>
  <c r="B84" i="2"/>
  <c r="A84" i="2"/>
  <c r="A82" i="2"/>
  <c r="AC80" i="2"/>
  <c r="AB80" i="2"/>
  <c r="H80" i="2"/>
  <c r="G80" i="2"/>
  <c r="F80" i="2"/>
  <c r="E80" i="2"/>
  <c r="D80" i="2"/>
  <c r="C80" i="2"/>
  <c r="B80" i="2"/>
  <c r="A80" i="2"/>
  <c r="AC79" i="2"/>
  <c r="AB79" i="2"/>
  <c r="H79" i="2"/>
  <c r="G79" i="2"/>
  <c r="F79" i="2"/>
  <c r="E79" i="2"/>
  <c r="D79" i="2"/>
  <c r="C79" i="2"/>
  <c r="B79" i="2"/>
  <c r="A79" i="2"/>
  <c r="AC78" i="2"/>
  <c r="AB78" i="2"/>
  <c r="H78" i="2"/>
  <c r="G78" i="2"/>
  <c r="F78" i="2"/>
  <c r="E78" i="2"/>
  <c r="D78" i="2"/>
  <c r="C78" i="2"/>
  <c r="B78" i="2"/>
  <c r="A78" i="2"/>
  <c r="AC77" i="2"/>
  <c r="AB77" i="2"/>
  <c r="H77" i="2"/>
  <c r="G77" i="2"/>
  <c r="F77" i="2"/>
  <c r="E77" i="2"/>
  <c r="D77" i="2"/>
  <c r="C77" i="2"/>
  <c r="B77" i="2"/>
  <c r="A77" i="2"/>
  <c r="AC76" i="2"/>
  <c r="AB76" i="2"/>
  <c r="H76" i="2"/>
  <c r="G76" i="2"/>
  <c r="F76" i="2"/>
  <c r="E76" i="2"/>
  <c r="D76" i="2"/>
  <c r="C76" i="2"/>
  <c r="B76" i="2"/>
  <c r="A76" i="2"/>
  <c r="AC75" i="2"/>
  <c r="AB75" i="2"/>
  <c r="H75" i="2"/>
  <c r="G75" i="2"/>
  <c r="F75" i="2"/>
  <c r="E75" i="2"/>
  <c r="D75" i="2"/>
  <c r="C75" i="2"/>
  <c r="B75" i="2"/>
  <c r="A75" i="2"/>
  <c r="AC74" i="2"/>
  <c r="AB74" i="2"/>
  <c r="H74" i="2"/>
  <c r="G74" i="2"/>
  <c r="F74" i="2"/>
  <c r="E74" i="2"/>
  <c r="D74" i="2"/>
  <c r="C74" i="2"/>
  <c r="B74" i="2"/>
  <c r="A74" i="2"/>
  <c r="AC73" i="2"/>
  <c r="G81" i="2" s="1"/>
  <c r="AB73" i="2"/>
  <c r="H73" i="2"/>
  <c r="G73" i="2"/>
  <c r="F73" i="2"/>
  <c r="E73" i="2"/>
  <c r="D73" i="2"/>
  <c r="C73" i="2"/>
  <c r="B73" i="2"/>
  <c r="A73" i="2"/>
  <c r="AC72" i="2"/>
  <c r="AB72" i="2"/>
  <c r="E81" i="2" s="1"/>
  <c r="H72" i="2"/>
  <c r="G72" i="2"/>
  <c r="F72" i="2"/>
  <c r="E72" i="2"/>
  <c r="D72" i="2"/>
  <c r="C72" i="2"/>
  <c r="B72" i="2"/>
  <c r="A72" i="2"/>
  <c r="A70" i="2"/>
  <c r="AC68" i="2"/>
  <c r="AB68" i="2"/>
  <c r="H68" i="2"/>
  <c r="G68" i="2"/>
  <c r="F68" i="2"/>
  <c r="E68" i="2"/>
  <c r="D68" i="2"/>
  <c r="C68" i="2"/>
  <c r="B68" i="2"/>
  <c r="A68" i="2"/>
  <c r="AC67" i="2"/>
  <c r="AB67" i="2"/>
  <c r="H67" i="2"/>
  <c r="G67" i="2"/>
  <c r="F67" i="2"/>
  <c r="E67" i="2"/>
  <c r="D67" i="2"/>
  <c r="C67" i="2"/>
  <c r="B67" i="2"/>
  <c r="A67" i="2"/>
  <c r="AC66" i="2"/>
  <c r="AB66" i="2"/>
  <c r="H66" i="2"/>
  <c r="G66" i="2"/>
  <c r="F66" i="2"/>
  <c r="E66" i="2"/>
  <c r="D66" i="2"/>
  <c r="C66" i="2"/>
  <c r="B66" i="2"/>
  <c r="A66" i="2"/>
  <c r="AC65" i="2"/>
  <c r="AB65" i="2"/>
  <c r="H65" i="2"/>
  <c r="G65" i="2"/>
  <c r="F65" i="2"/>
  <c r="E65" i="2"/>
  <c r="D65" i="2"/>
  <c r="C65" i="2"/>
  <c r="B65" i="2"/>
  <c r="A65" i="2"/>
  <c r="AC64" i="2"/>
  <c r="AB64" i="2"/>
  <c r="H64" i="2"/>
  <c r="G64" i="2"/>
  <c r="F64" i="2"/>
  <c r="E64" i="2"/>
  <c r="D64" i="2"/>
  <c r="C64" i="2"/>
  <c r="B64" i="2"/>
  <c r="A64" i="2"/>
  <c r="AC63" i="2"/>
  <c r="AB63" i="2"/>
  <c r="H63" i="2"/>
  <c r="G63" i="2"/>
  <c r="F63" i="2"/>
  <c r="E63" i="2"/>
  <c r="D63" i="2"/>
  <c r="C63" i="2"/>
  <c r="B63" i="2"/>
  <c r="A63" i="2"/>
  <c r="AC62" i="2"/>
  <c r="AB62" i="2"/>
  <c r="H62" i="2"/>
  <c r="G62" i="2"/>
  <c r="F62" i="2"/>
  <c r="E62" i="2"/>
  <c r="D62" i="2"/>
  <c r="C62" i="2"/>
  <c r="B62" i="2"/>
  <c r="A62" i="2"/>
  <c r="AC61" i="2"/>
  <c r="AB61" i="2"/>
  <c r="H61" i="2"/>
  <c r="G61" i="2"/>
  <c r="F61" i="2"/>
  <c r="E61" i="2"/>
  <c r="D61" i="2"/>
  <c r="C61" i="2"/>
  <c r="B61" i="2"/>
  <c r="A61" i="2"/>
  <c r="AC60" i="2"/>
  <c r="G69" i="2" s="1"/>
  <c r="AB60" i="2"/>
  <c r="E69" i="2" s="1"/>
  <c r="H60" i="2"/>
  <c r="G60" i="2"/>
  <c r="F60" i="2"/>
  <c r="E60" i="2"/>
  <c r="D60" i="2"/>
  <c r="C60" i="2"/>
  <c r="B60" i="2"/>
  <c r="A60" i="2"/>
  <c r="A58" i="2"/>
  <c r="AC56" i="2"/>
  <c r="AB56" i="2"/>
  <c r="H56" i="2"/>
  <c r="G56" i="2"/>
  <c r="F56" i="2"/>
  <c r="E56" i="2"/>
  <c r="D56" i="2"/>
  <c r="C56" i="2"/>
  <c r="B56" i="2"/>
  <c r="A56" i="2"/>
  <c r="AC55" i="2"/>
  <c r="AB55" i="2"/>
  <c r="H55" i="2"/>
  <c r="G55" i="2"/>
  <c r="F55" i="2"/>
  <c r="E55" i="2"/>
  <c r="D55" i="2"/>
  <c r="C55" i="2"/>
  <c r="B55" i="2"/>
  <c r="A55" i="2"/>
  <c r="AC54" i="2"/>
  <c r="AB54" i="2"/>
  <c r="H54" i="2"/>
  <c r="G54" i="2"/>
  <c r="F54" i="2"/>
  <c r="E54" i="2"/>
  <c r="D54" i="2"/>
  <c r="C54" i="2"/>
  <c r="B54" i="2"/>
  <c r="A54" i="2"/>
  <c r="AC53" i="2"/>
  <c r="AB53" i="2"/>
  <c r="H53" i="2"/>
  <c r="G53" i="2"/>
  <c r="F53" i="2"/>
  <c r="E53" i="2"/>
  <c r="D53" i="2"/>
  <c r="C53" i="2"/>
  <c r="B53" i="2"/>
  <c r="A53" i="2"/>
  <c r="AC52" i="2"/>
  <c r="AB52" i="2"/>
  <c r="H52" i="2"/>
  <c r="G52" i="2"/>
  <c r="F52" i="2"/>
  <c r="E52" i="2"/>
  <c r="D52" i="2"/>
  <c r="C52" i="2"/>
  <c r="B52" i="2"/>
  <c r="A52" i="2"/>
  <c r="AC51" i="2"/>
  <c r="AB51" i="2"/>
  <c r="H51" i="2"/>
  <c r="G51" i="2"/>
  <c r="F51" i="2"/>
  <c r="E51" i="2"/>
  <c r="D51" i="2"/>
  <c r="C51" i="2"/>
  <c r="B51" i="2"/>
  <c r="A51" i="2"/>
  <c r="AC50" i="2"/>
  <c r="G57" i="2" s="1"/>
  <c r="AB50" i="2"/>
  <c r="E57" i="2" s="1"/>
  <c r="H50" i="2"/>
  <c r="G50" i="2"/>
  <c r="F50" i="2"/>
  <c r="E50" i="2"/>
  <c r="D50" i="2"/>
  <c r="C50" i="2"/>
  <c r="B50" i="2"/>
  <c r="A50" i="2"/>
  <c r="A48" i="2"/>
  <c r="AC46" i="2"/>
  <c r="AB46" i="2"/>
  <c r="H46" i="2"/>
  <c r="G46" i="2"/>
  <c r="F46" i="2"/>
  <c r="E46" i="2"/>
  <c r="D46" i="2"/>
  <c r="C46" i="2"/>
  <c r="B46" i="2"/>
  <c r="A46" i="2"/>
  <c r="AC45" i="2"/>
  <c r="AB45" i="2"/>
  <c r="H45" i="2"/>
  <c r="G45" i="2"/>
  <c r="F45" i="2"/>
  <c r="E45" i="2"/>
  <c r="D45" i="2"/>
  <c r="C45" i="2"/>
  <c r="B45" i="2"/>
  <c r="A45" i="2"/>
  <c r="AC44" i="2"/>
  <c r="AB44" i="2"/>
  <c r="H44" i="2"/>
  <c r="G44" i="2"/>
  <c r="F44" i="2"/>
  <c r="E44" i="2"/>
  <c r="D44" i="2"/>
  <c r="C44" i="2"/>
  <c r="B44" i="2"/>
  <c r="A44" i="2"/>
  <c r="AC43" i="2"/>
  <c r="AB43" i="2"/>
  <c r="H43" i="2"/>
  <c r="G43" i="2"/>
  <c r="F43" i="2"/>
  <c r="E43" i="2"/>
  <c r="D43" i="2"/>
  <c r="C43" i="2"/>
  <c r="B43" i="2"/>
  <c r="A43" i="2"/>
  <c r="AC42" i="2"/>
  <c r="AB42" i="2"/>
  <c r="H42" i="2"/>
  <c r="G42" i="2"/>
  <c r="F42" i="2"/>
  <c r="E42" i="2"/>
  <c r="D42" i="2"/>
  <c r="C42" i="2"/>
  <c r="B42" i="2"/>
  <c r="A42" i="2"/>
  <c r="AC41" i="2"/>
  <c r="AB41" i="2"/>
  <c r="H41" i="2"/>
  <c r="G41" i="2"/>
  <c r="F41" i="2"/>
  <c r="E41" i="2"/>
  <c r="D41" i="2"/>
  <c r="C41" i="2"/>
  <c r="B41" i="2"/>
  <c r="A41" i="2"/>
  <c r="AC40" i="2"/>
  <c r="AB40" i="2"/>
  <c r="H40" i="2"/>
  <c r="G40" i="2"/>
  <c r="F40" i="2"/>
  <c r="E40" i="2"/>
  <c r="D40" i="2"/>
  <c r="C40" i="2"/>
  <c r="B40" i="2"/>
  <c r="A40" i="2"/>
  <c r="AC39" i="2"/>
  <c r="AB39" i="2"/>
  <c r="H39" i="2"/>
  <c r="G39" i="2"/>
  <c r="F39" i="2"/>
  <c r="E39" i="2"/>
  <c r="D39" i="2"/>
  <c r="C39" i="2"/>
  <c r="B39" i="2"/>
  <c r="A39" i="2"/>
  <c r="AC38" i="2"/>
  <c r="AB38" i="2"/>
  <c r="H38" i="2"/>
  <c r="G38" i="2"/>
  <c r="F38" i="2"/>
  <c r="E38" i="2"/>
  <c r="D38" i="2"/>
  <c r="C38" i="2"/>
  <c r="B38" i="2"/>
  <c r="A38" i="2"/>
  <c r="AC37" i="2"/>
  <c r="AB37" i="2"/>
  <c r="H37" i="2"/>
  <c r="G37" i="2"/>
  <c r="F37" i="2"/>
  <c r="E37" i="2"/>
  <c r="D37" i="2"/>
  <c r="C37" i="2"/>
  <c r="B37" i="2"/>
  <c r="A37" i="2"/>
  <c r="AC36" i="2"/>
  <c r="AB36" i="2"/>
  <c r="H36" i="2"/>
  <c r="G36" i="2"/>
  <c r="F36" i="2"/>
  <c r="E36" i="2"/>
  <c r="D36" i="2"/>
  <c r="C36" i="2"/>
  <c r="B36" i="2"/>
  <c r="A36" i="2"/>
  <c r="AC35" i="2"/>
  <c r="AB35" i="2"/>
  <c r="H35" i="2"/>
  <c r="G35" i="2"/>
  <c r="F35" i="2"/>
  <c r="E35" i="2"/>
  <c r="D35" i="2"/>
  <c r="C35" i="2"/>
  <c r="B35" i="2"/>
  <c r="A35" i="2"/>
  <c r="AC34" i="2"/>
  <c r="AB34" i="2"/>
  <c r="H34" i="2"/>
  <c r="G34" i="2"/>
  <c r="F34" i="2"/>
  <c r="E34" i="2"/>
  <c r="D34" i="2"/>
  <c r="C34" i="2"/>
  <c r="B34" i="2"/>
  <c r="A34" i="2"/>
  <c r="AC33" i="2"/>
  <c r="AB33" i="2"/>
  <c r="H33" i="2"/>
  <c r="G33" i="2"/>
  <c r="F33" i="2"/>
  <c r="E33" i="2"/>
  <c r="D33" i="2"/>
  <c r="C33" i="2"/>
  <c r="B33" i="2"/>
  <c r="A33" i="2"/>
  <c r="AC32" i="2"/>
  <c r="AB32" i="2"/>
  <c r="H32" i="2"/>
  <c r="G32" i="2"/>
  <c r="F32" i="2"/>
  <c r="E32" i="2"/>
  <c r="D32" i="2"/>
  <c r="C32" i="2"/>
  <c r="B32" i="2"/>
  <c r="A32" i="2"/>
  <c r="AC31" i="2"/>
  <c r="G47" i="2" s="1"/>
  <c r="AB31" i="2"/>
  <c r="E47" i="2" s="1"/>
  <c r="H31" i="2"/>
  <c r="G31" i="2"/>
  <c r="F31" i="2"/>
  <c r="E31" i="2"/>
  <c r="D31" i="2"/>
  <c r="C31" i="2"/>
  <c r="B31" i="2"/>
  <c r="A31" i="2"/>
  <c r="A29" i="2"/>
  <c r="AC27" i="2"/>
  <c r="AB27" i="2"/>
  <c r="H27" i="2"/>
  <c r="G27" i="2"/>
  <c r="F27" i="2"/>
  <c r="E27" i="2"/>
  <c r="D27" i="2"/>
  <c r="C27" i="2"/>
  <c r="B27" i="2"/>
  <c r="A27" i="2"/>
  <c r="AC26" i="2"/>
  <c r="AB26" i="2"/>
  <c r="H26" i="2"/>
  <c r="G26" i="2"/>
  <c r="F26" i="2"/>
  <c r="E26" i="2"/>
  <c r="D26" i="2"/>
  <c r="C26" i="2"/>
  <c r="B26" i="2"/>
  <c r="A26" i="2"/>
  <c r="AC25" i="2"/>
  <c r="AB25" i="2"/>
  <c r="H25" i="2"/>
  <c r="G25" i="2"/>
  <c r="F25" i="2"/>
  <c r="E25" i="2"/>
  <c r="D25" i="2"/>
  <c r="C25" i="2"/>
  <c r="B25" i="2"/>
  <c r="A25" i="2"/>
  <c r="AC24" i="2"/>
  <c r="AB24" i="2"/>
  <c r="H24" i="2"/>
  <c r="G24" i="2"/>
  <c r="F24" i="2"/>
  <c r="E24" i="2"/>
  <c r="D24" i="2"/>
  <c r="C24" i="2"/>
  <c r="B24" i="2"/>
  <c r="A24" i="2"/>
  <c r="AC23" i="2"/>
  <c r="AB23" i="2"/>
  <c r="H23" i="2"/>
  <c r="G23" i="2"/>
  <c r="F23" i="2"/>
  <c r="E23" i="2"/>
  <c r="D23" i="2"/>
  <c r="C23" i="2"/>
  <c r="B23" i="2"/>
  <c r="A23" i="2"/>
  <c r="AC22" i="2"/>
  <c r="AB22" i="2"/>
  <c r="H22" i="2"/>
  <c r="G22" i="2"/>
  <c r="F22" i="2"/>
  <c r="E22" i="2"/>
  <c r="D22" i="2"/>
  <c r="C22" i="2"/>
  <c r="B22" i="2"/>
  <c r="A22" i="2"/>
  <c r="AC21" i="2"/>
  <c r="AB21" i="2"/>
  <c r="H21" i="2"/>
  <c r="G21" i="2"/>
  <c r="F21" i="2"/>
  <c r="E21" i="2"/>
  <c r="D21" i="2"/>
  <c r="C21" i="2"/>
  <c r="B21" i="2"/>
  <c r="A21" i="2"/>
  <c r="AC20" i="2"/>
  <c r="G28" i="2" s="1"/>
  <c r="AB20" i="2"/>
  <c r="E28" i="2" s="1"/>
  <c r="H20" i="2"/>
  <c r="G20" i="2"/>
  <c r="F20" i="2"/>
  <c r="E20" i="2"/>
  <c r="D20" i="2"/>
  <c r="C20" i="2"/>
  <c r="B20" i="2"/>
  <c r="A20" i="2"/>
  <c r="A18" i="2"/>
  <c r="A17" i="2"/>
  <c r="Y16" i="2"/>
  <c r="A16" i="2"/>
  <c r="C9" i="2"/>
  <c r="C7" i="2"/>
  <c r="B5" i="2"/>
  <c r="A1" i="2"/>
  <c r="C24" i="1"/>
  <c r="K24" i="1"/>
  <c r="M24" i="1"/>
  <c r="AA24" i="1" s="1"/>
  <c r="O24" i="1"/>
  <c r="W24" i="1"/>
  <c r="Y24" i="1"/>
  <c r="AB24" i="1"/>
  <c r="AG24" i="1"/>
  <c r="C25" i="1"/>
  <c r="K25" i="1"/>
  <c r="M25" i="1"/>
  <c r="O25" i="1"/>
  <c r="W25" i="1"/>
  <c r="Y25" i="1"/>
  <c r="AA25" i="1"/>
  <c r="AB25" i="1"/>
  <c r="AG25" i="1"/>
  <c r="C26" i="1"/>
  <c r="K26" i="1"/>
  <c r="M26" i="1"/>
  <c r="AA26" i="1" s="1"/>
  <c r="O26" i="1"/>
  <c r="W26" i="1"/>
  <c r="Y26" i="1"/>
  <c r="AB26" i="1"/>
  <c r="AG26" i="1"/>
  <c r="C27" i="1"/>
  <c r="K27" i="1"/>
  <c r="M27" i="1"/>
  <c r="AA27" i="1" s="1"/>
  <c r="O27" i="1"/>
  <c r="W27" i="1"/>
  <c r="Y27" i="1"/>
  <c r="AB27" i="1"/>
  <c r="AG27" i="1"/>
  <c r="C28" i="1"/>
  <c r="K28" i="1"/>
  <c r="M28" i="1"/>
  <c r="AA28" i="1" s="1"/>
  <c r="O28" i="1"/>
  <c r="W28" i="1"/>
  <c r="Y28" i="1"/>
  <c r="AB28" i="1"/>
  <c r="AG28" i="1"/>
  <c r="C29" i="1"/>
  <c r="K29" i="1"/>
  <c r="M29" i="1"/>
  <c r="AA29" i="1" s="1"/>
  <c r="O29" i="1"/>
  <c r="W29" i="1"/>
  <c r="Y29" i="1"/>
  <c r="AB29" i="1"/>
  <c r="AG29" i="1"/>
  <c r="C30" i="1"/>
  <c r="K30" i="1"/>
  <c r="M30" i="1"/>
  <c r="AA30" i="1" s="1"/>
  <c r="O30" i="1"/>
  <c r="W30" i="1"/>
  <c r="Y30" i="1"/>
  <c r="AB30" i="1"/>
  <c r="AG30" i="1"/>
  <c r="C31" i="1"/>
  <c r="K31" i="1"/>
  <c r="M31" i="1"/>
  <c r="AA31" i="1" s="1"/>
  <c r="O31" i="1"/>
  <c r="V31" i="1"/>
  <c r="W31" i="1" s="1"/>
  <c r="Y31" i="1"/>
  <c r="AB31" i="1"/>
  <c r="AG31" i="1"/>
  <c r="C35" i="1"/>
  <c r="K35" i="1"/>
  <c r="M35" i="1"/>
  <c r="AA35" i="1" s="1"/>
  <c r="O35" i="1"/>
  <c r="W35" i="1"/>
  <c r="Y35" i="1"/>
  <c r="AB35" i="1"/>
  <c r="AG35" i="1"/>
  <c r="C36" i="1"/>
  <c r="K36" i="1"/>
  <c r="M36" i="1"/>
  <c r="O36" i="1"/>
  <c r="W36" i="1"/>
  <c r="Y36" i="1"/>
  <c r="AA36" i="1"/>
  <c r="AB36" i="1"/>
  <c r="AG36" i="1"/>
  <c r="C37" i="1"/>
  <c r="K37" i="1"/>
  <c r="M37" i="1"/>
  <c r="O37" i="1"/>
  <c r="W37" i="1"/>
  <c r="Y37" i="1"/>
  <c r="AA37" i="1"/>
  <c r="AB37" i="1"/>
  <c r="AG37" i="1"/>
  <c r="C38" i="1"/>
  <c r="K38" i="1"/>
  <c r="M38" i="1"/>
  <c r="AA38" i="1" s="1"/>
  <c r="O38" i="1"/>
  <c r="W38" i="1"/>
  <c r="Y38" i="1"/>
  <c r="AB38" i="1"/>
  <c r="AG38" i="1"/>
  <c r="C39" i="1"/>
  <c r="K39" i="1"/>
  <c r="M39" i="1"/>
  <c r="AA39" i="1" s="1"/>
  <c r="O39" i="1"/>
  <c r="W39" i="1"/>
  <c r="Y39" i="1"/>
  <c r="AB39" i="1"/>
  <c r="AG39" i="1"/>
  <c r="C40" i="1"/>
  <c r="K40" i="1"/>
  <c r="M40" i="1"/>
  <c r="AA40" i="1" s="1"/>
  <c r="O40" i="1"/>
  <c r="W40" i="1"/>
  <c r="Y40" i="1"/>
  <c r="AB40" i="1"/>
  <c r="AG40" i="1"/>
  <c r="C41" i="1"/>
  <c r="K41" i="1"/>
  <c r="M41" i="1"/>
  <c r="AA41" i="1" s="1"/>
  <c r="O41" i="1"/>
  <c r="W41" i="1"/>
  <c r="Y41" i="1"/>
  <c r="AB41" i="1"/>
  <c r="AG41" i="1"/>
  <c r="C42" i="1"/>
  <c r="K42" i="1"/>
  <c r="AA42" i="1" s="1"/>
  <c r="M42" i="1"/>
  <c r="O42" i="1"/>
  <c r="W42" i="1"/>
  <c r="Y42" i="1"/>
  <c r="AB42" i="1"/>
  <c r="AG42" i="1"/>
  <c r="C43" i="1"/>
  <c r="K43" i="1"/>
  <c r="M43" i="1"/>
  <c r="O43" i="1"/>
  <c r="W43" i="1"/>
  <c r="Y43" i="1"/>
  <c r="AA43" i="1"/>
  <c r="AB43" i="1"/>
  <c r="AG43" i="1"/>
  <c r="C44" i="1"/>
  <c r="K44" i="1"/>
  <c r="M44" i="1"/>
  <c r="AA44" i="1" s="1"/>
  <c r="O44" i="1"/>
  <c r="W44" i="1"/>
  <c r="Y44" i="1"/>
  <c r="AB44" i="1"/>
  <c r="AG44" i="1"/>
  <c r="C45" i="1"/>
  <c r="K45" i="1"/>
  <c r="M45" i="1"/>
  <c r="O45" i="1"/>
  <c r="W45" i="1"/>
  <c r="Y45" i="1"/>
  <c r="AA45" i="1"/>
  <c r="AB45" i="1"/>
  <c r="AG45" i="1"/>
  <c r="C46" i="1"/>
  <c r="K46" i="1"/>
  <c r="M46" i="1"/>
  <c r="AA46" i="1" s="1"/>
  <c r="O46" i="1"/>
  <c r="W46" i="1"/>
  <c r="Y46" i="1"/>
  <c r="AB46" i="1"/>
  <c r="AG46" i="1"/>
  <c r="C47" i="1"/>
  <c r="K47" i="1"/>
  <c r="M47" i="1"/>
  <c r="AA47" i="1" s="1"/>
  <c r="O47" i="1"/>
  <c r="W47" i="1"/>
  <c r="Y47" i="1"/>
  <c r="AB47" i="1"/>
  <c r="AG47" i="1"/>
  <c r="C48" i="1"/>
  <c r="K48" i="1"/>
  <c r="AA48" i="1" s="1"/>
  <c r="M48" i="1"/>
  <c r="O48" i="1"/>
  <c r="W48" i="1"/>
  <c r="Y48" i="1"/>
  <c r="AB48" i="1"/>
  <c r="AG48" i="1"/>
  <c r="C49" i="1"/>
  <c r="K49" i="1"/>
  <c r="M49" i="1"/>
  <c r="AA49" i="1" s="1"/>
  <c r="O49" i="1"/>
  <c r="V49" i="1"/>
  <c r="W49" i="1"/>
  <c r="Y49" i="1"/>
  <c r="AB49" i="1"/>
  <c r="AG49" i="1"/>
  <c r="C50" i="1"/>
  <c r="K50" i="1"/>
  <c r="M50" i="1"/>
  <c r="O50" i="1"/>
  <c r="W50" i="1"/>
  <c r="Y50" i="1"/>
  <c r="AA50" i="1"/>
  <c r="AB50" i="1"/>
  <c r="AG50" i="1"/>
  <c r="C54" i="1"/>
  <c r="K54" i="1"/>
  <c r="M54" i="1"/>
  <c r="AA54" i="1" s="1"/>
  <c r="O54" i="1"/>
  <c r="W54" i="1"/>
  <c r="Y54" i="1"/>
  <c r="AB54" i="1"/>
  <c r="AG54" i="1"/>
  <c r="C55" i="1"/>
  <c r="K55" i="1"/>
  <c r="M55" i="1"/>
  <c r="O55" i="1"/>
  <c r="W55" i="1"/>
  <c r="Y55" i="1"/>
  <c r="AA55" i="1"/>
  <c r="AB55" i="1"/>
  <c r="AG55" i="1"/>
  <c r="C56" i="1"/>
  <c r="K56" i="1"/>
  <c r="M56" i="1"/>
  <c r="AA56" i="1" s="1"/>
  <c r="O56" i="1"/>
  <c r="W56" i="1"/>
  <c r="Y56" i="1"/>
  <c r="AB56" i="1"/>
  <c r="AG56" i="1"/>
  <c r="C57" i="1"/>
  <c r="K57" i="1"/>
  <c r="M57" i="1"/>
  <c r="AA57" i="1" s="1"/>
  <c r="O57" i="1"/>
  <c r="W57" i="1"/>
  <c r="Y57" i="1"/>
  <c r="AB57" i="1"/>
  <c r="AG57" i="1"/>
  <c r="C58" i="1"/>
  <c r="K58" i="1"/>
  <c r="AA58" i="1" s="1"/>
  <c r="M58" i="1"/>
  <c r="O58" i="1"/>
  <c r="W58" i="1"/>
  <c r="Y58" i="1"/>
  <c r="AB58" i="1"/>
  <c r="AG58" i="1"/>
  <c r="C59" i="1"/>
  <c r="K59" i="1"/>
  <c r="M59" i="1"/>
  <c r="AA59" i="1" s="1"/>
  <c r="O59" i="1"/>
  <c r="W59" i="1"/>
  <c r="Y59" i="1"/>
  <c r="AB59" i="1"/>
  <c r="AG59" i="1"/>
  <c r="C60" i="1"/>
  <c r="K60" i="1"/>
  <c r="AA60" i="1" s="1"/>
  <c r="M60" i="1"/>
  <c r="O60" i="1"/>
  <c r="W60" i="1"/>
  <c r="Y60" i="1"/>
  <c r="AB60" i="1"/>
  <c r="AG60" i="1"/>
  <c r="C64" i="1"/>
  <c r="K64" i="1"/>
  <c r="M64" i="1"/>
  <c r="O64" i="1"/>
  <c r="W64" i="1"/>
  <c r="Y64" i="1"/>
  <c r="AA64" i="1"/>
  <c r="AB64" i="1"/>
  <c r="AG64" i="1"/>
  <c r="C65" i="1"/>
  <c r="K65" i="1"/>
  <c r="M65" i="1"/>
  <c r="AA65" i="1" s="1"/>
  <c r="O65" i="1"/>
  <c r="W65" i="1"/>
  <c r="Y65" i="1"/>
  <c r="AB65" i="1"/>
  <c r="AG65" i="1"/>
  <c r="C66" i="1"/>
  <c r="K66" i="1"/>
  <c r="M66" i="1"/>
  <c r="O66" i="1"/>
  <c r="W66" i="1"/>
  <c r="Y66" i="1"/>
  <c r="AA66" i="1"/>
  <c r="AB66" i="1"/>
  <c r="AG66" i="1"/>
  <c r="C67" i="1"/>
  <c r="K67" i="1"/>
  <c r="M67" i="1"/>
  <c r="AA67" i="1" s="1"/>
  <c r="O67" i="1"/>
  <c r="W67" i="1"/>
  <c r="Y67" i="1"/>
  <c r="AB67" i="1"/>
  <c r="AG67" i="1"/>
  <c r="C68" i="1"/>
  <c r="K68" i="1"/>
  <c r="M68" i="1"/>
  <c r="AA68" i="1" s="1"/>
  <c r="O68" i="1"/>
  <c r="W68" i="1"/>
  <c r="Y68" i="1"/>
  <c r="AB68" i="1"/>
  <c r="AG68" i="1"/>
  <c r="C69" i="1"/>
  <c r="K69" i="1"/>
  <c r="AA69" i="1" s="1"/>
  <c r="M69" i="1"/>
  <c r="O69" i="1"/>
  <c r="W69" i="1"/>
  <c r="Y69" i="1"/>
  <c r="AB69" i="1"/>
  <c r="AG69" i="1"/>
  <c r="C70" i="1"/>
  <c r="K70" i="1"/>
  <c r="M70" i="1"/>
  <c r="AA70" i="1" s="1"/>
  <c r="O70" i="1"/>
  <c r="W70" i="1"/>
  <c r="Y70" i="1"/>
  <c r="AB70" i="1"/>
  <c r="AG70" i="1"/>
  <c r="C71" i="1"/>
  <c r="K71" i="1"/>
  <c r="AA71" i="1" s="1"/>
  <c r="M71" i="1"/>
  <c r="O71" i="1"/>
  <c r="W71" i="1"/>
  <c r="Y71" i="1"/>
  <c r="AB71" i="1"/>
  <c r="AG71" i="1"/>
  <c r="C72" i="1"/>
  <c r="K72" i="1"/>
  <c r="M72" i="1"/>
  <c r="O72" i="1"/>
  <c r="W72" i="1"/>
  <c r="Y72" i="1"/>
  <c r="AA72" i="1"/>
  <c r="AB72" i="1"/>
  <c r="AG72" i="1"/>
  <c r="C76" i="1"/>
  <c r="K76" i="1"/>
  <c r="M76" i="1"/>
  <c r="AA76" i="1" s="1"/>
  <c r="O76" i="1"/>
  <c r="W76" i="1"/>
  <c r="Y76" i="1"/>
  <c r="AB76" i="1"/>
  <c r="AG76" i="1"/>
  <c r="C77" i="1"/>
  <c r="K77" i="1"/>
  <c r="M77" i="1"/>
  <c r="O77" i="1"/>
  <c r="W77" i="1"/>
  <c r="Y77" i="1"/>
  <c r="AA77" i="1"/>
  <c r="AB77" i="1"/>
  <c r="AG77" i="1"/>
  <c r="C78" i="1"/>
  <c r="K78" i="1"/>
  <c r="M78" i="1"/>
  <c r="AA78" i="1" s="1"/>
  <c r="O78" i="1"/>
  <c r="W78" i="1"/>
  <c r="Y78" i="1"/>
  <c r="AB78" i="1"/>
  <c r="AG78" i="1"/>
  <c r="C79" i="1"/>
  <c r="K79" i="1"/>
  <c r="M79" i="1"/>
  <c r="AA79" i="1" s="1"/>
  <c r="O79" i="1"/>
  <c r="W79" i="1"/>
  <c r="Y79" i="1"/>
  <c r="AB79" i="1"/>
  <c r="AG79" i="1"/>
  <c r="C80" i="1"/>
  <c r="K80" i="1"/>
  <c r="AA80" i="1" s="1"/>
  <c r="M80" i="1"/>
  <c r="O80" i="1"/>
  <c r="W80" i="1"/>
  <c r="Y80" i="1"/>
  <c r="AB80" i="1"/>
  <c r="AG80" i="1"/>
  <c r="C81" i="1"/>
  <c r="K81" i="1"/>
  <c r="M81" i="1"/>
  <c r="AA81" i="1" s="1"/>
  <c r="O81" i="1"/>
  <c r="W81" i="1"/>
  <c r="Y81" i="1"/>
  <c r="AB81" i="1"/>
  <c r="AG81" i="1"/>
  <c r="C82" i="1"/>
  <c r="K82" i="1"/>
  <c r="AA82" i="1" s="1"/>
  <c r="M82" i="1"/>
  <c r="O82" i="1"/>
  <c r="W82" i="1"/>
  <c r="Y82" i="1"/>
  <c r="AB82" i="1"/>
  <c r="AG82" i="1"/>
  <c r="C83" i="1"/>
  <c r="K83" i="1"/>
  <c r="M83" i="1"/>
  <c r="O83" i="1"/>
  <c r="W83" i="1"/>
  <c r="Y83" i="1"/>
  <c r="AA83" i="1"/>
  <c r="AB83" i="1"/>
  <c r="AG83" i="1"/>
  <c r="C84" i="1"/>
  <c r="K84" i="1"/>
  <c r="M84" i="1"/>
  <c r="AA84" i="1" s="1"/>
  <c r="O84" i="1"/>
  <c r="W84" i="1"/>
  <c r="Y84" i="1"/>
  <c r="AB84" i="1"/>
  <c r="AG84" i="1"/>
  <c r="C88" i="1"/>
  <c r="K88" i="1"/>
  <c r="M88" i="1"/>
  <c r="O88" i="1"/>
  <c r="W88" i="1"/>
  <c r="Y88" i="1"/>
  <c r="AA88" i="1"/>
  <c r="AB88" i="1"/>
  <c r="AG88" i="1"/>
  <c r="C89" i="1"/>
  <c r="K89" i="1"/>
  <c r="M89" i="1"/>
  <c r="AA89" i="1" s="1"/>
  <c r="O89" i="1"/>
  <c r="W89" i="1"/>
  <c r="Y89" i="1"/>
  <c r="AB89" i="1"/>
  <c r="AG89" i="1"/>
  <c r="C90" i="1"/>
  <c r="K90" i="1"/>
  <c r="M90" i="1"/>
  <c r="AA90" i="1" s="1"/>
  <c r="O90" i="1"/>
  <c r="W90" i="1"/>
  <c r="Y90" i="1"/>
  <c r="AB90" i="1"/>
  <c r="AG90" i="1"/>
  <c r="C91" i="1"/>
  <c r="K91" i="1"/>
  <c r="AA91" i="1" s="1"/>
  <c r="M91" i="1"/>
  <c r="O91" i="1"/>
  <c r="W91" i="1"/>
  <c r="Y91" i="1"/>
  <c r="AB91" i="1"/>
  <c r="AG91" i="1"/>
  <c r="C92" i="1"/>
  <c r="K92" i="1"/>
  <c r="M92" i="1"/>
  <c r="AA92" i="1" s="1"/>
  <c r="O92" i="1"/>
  <c r="W92" i="1"/>
  <c r="Y92" i="1"/>
  <c r="AB92" i="1"/>
  <c r="AG92" i="1"/>
  <c r="C93" i="1"/>
  <c r="K93" i="1"/>
  <c r="AA93" i="1" s="1"/>
  <c r="M93" i="1"/>
  <c r="O93" i="1"/>
  <c r="W93" i="1"/>
  <c r="Y93" i="1"/>
  <c r="AB93" i="1"/>
  <c r="AG93" i="1"/>
  <c r="C94" i="1"/>
  <c r="K94" i="1"/>
  <c r="M94" i="1"/>
  <c r="O94" i="1"/>
  <c r="W94" i="1"/>
  <c r="Y94" i="1"/>
  <c r="AA94" i="1"/>
  <c r="AB94" i="1"/>
  <c r="AG94" i="1"/>
  <c r="C95" i="1"/>
  <c r="K95" i="1"/>
  <c r="M95" i="1"/>
  <c r="AA95" i="1" s="1"/>
  <c r="O95" i="1"/>
  <c r="W95" i="1"/>
  <c r="Y95" i="1"/>
  <c r="AB95" i="1"/>
  <c r="AG95" i="1"/>
  <c r="C96" i="1"/>
  <c r="K96" i="1"/>
  <c r="M96" i="1"/>
  <c r="O96" i="1"/>
  <c r="W96" i="1"/>
  <c r="Y96" i="1"/>
  <c r="AA96" i="1"/>
  <c r="AB96" i="1"/>
  <c r="AG96" i="1"/>
  <c r="C97" i="1"/>
  <c r="K97" i="1"/>
  <c r="M97" i="1"/>
  <c r="AA97" i="1" s="1"/>
  <c r="O97" i="1"/>
  <c r="W97" i="1"/>
  <c r="Y97" i="1"/>
  <c r="AB97" i="1"/>
  <c r="AG97" i="1"/>
  <c r="C101" i="1"/>
  <c r="K101" i="1"/>
  <c r="M101" i="1"/>
  <c r="AA101" i="1" s="1"/>
  <c r="O101" i="1"/>
  <c r="W101" i="1"/>
  <c r="Y101" i="1"/>
  <c r="AB101" i="1"/>
  <c r="AG101" i="1"/>
  <c r="C105" i="1"/>
  <c r="K105" i="1"/>
  <c r="AA105" i="1" s="1"/>
  <c r="M105" i="1"/>
  <c r="O105" i="1"/>
  <c r="W105" i="1"/>
  <c r="Y105" i="1"/>
  <c r="AB105" i="1"/>
  <c r="AG105" i="1"/>
  <c r="C106" i="1"/>
  <c r="K106" i="1"/>
  <c r="M106" i="1"/>
  <c r="AA106" i="1" s="1"/>
  <c r="O106" i="1"/>
  <c r="W106" i="1"/>
  <c r="Y106" i="1"/>
  <c r="AB106" i="1"/>
  <c r="AG106" i="1"/>
  <c r="C107" i="1"/>
  <c r="K107" i="1"/>
  <c r="AA107" i="1" s="1"/>
  <c r="M107" i="1"/>
  <c r="O107" i="1"/>
  <c r="W107" i="1"/>
  <c r="Y107" i="1"/>
  <c r="AB107" i="1"/>
  <c r="AG107" i="1"/>
  <c r="C108" i="1"/>
  <c r="K108" i="1"/>
  <c r="M108" i="1"/>
  <c r="O108" i="1"/>
  <c r="W108" i="1"/>
  <c r="Y108" i="1"/>
  <c r="AA108" i="1"/>
  <c r="AB108" i="1"/>
  <c r="AG108" i="1"/>
  <c r="C109" i="1"/>
  <c r="K109" i="1"/>
  <c r="M109" i="1"/>
  <c r="AA109" i="1" s="1"/>
  <c r="O109" i="1"/>
  <c r="W109" i="1"/>
  <c r="Y109" i="1"/>
  <c r="AB109" i="1"/>
  <c r="AG109" i="1"/>
  <c r="C110" i="1"/>
  <c r="K110" i="1"/>
  <c r="M110" i="1"/>
  <c r="O110" i="1"/>
  <c r="W110" i="1"/>
  <c r="Y110" i="1"/>
  <c r="AA110" i="1"/>
  <c r="AB110" i="1"/>
  <c r="AG110" i="1"/>
  <c r="C111" i="1"/>
  <c r="K111" i="1"/>
  <c r="M111" i="1"/>
  <c r="AA111" i="1" s="1"/>
  <c r="O111" i="1"/>
  <c r="W111" i="1"/>
  <c r="Y111" i="1"/>
  <c r="AB111" i="1"/>
  <c r="AG111" i="1"/>
  <c r="C112" i="1"/>
  <c r="K112" i="1"/>
  <c r="M112" i="1"/>
  <c r="AA112" i="1" s="1"/>
  <c r="O112" i="1"/>
  <c r="W112" i="1"/>
  <c r="Y112" i="1"/>
  <c r="AB112" i="1"/>
  <c r="AG112" i="1"/>
  <c r="C113" i="1"/>
  <c r="K113" i="1"/>
  <c r="AA113" i="1" s="1"/>
  <c r="M113" i="1"/>
  <c r="O113" i="1"/>
  <c r="W113" i="1"/>
  <c r="Y113" i="1"/>
  <c r="AB113" i="1"/>
  <c r="AG113" i="1"/>
  <c r="C114" i="1"/>
  <c r="K114" i="1"/>
  <c r="M114" i="1"/>
  <c r="AA114" i="1" s="1"/>
  <c r="O114" i="1"/>
  <c r="W114" i="1"/>
  <c r="Y114" i="1"/>
  <c r="AB114" i="1"/>
  <c r="AG114" i="1"/>
  <c r="C115" i="1"/>
  <c r="K115" i="1"/>
  <c r="AA115" i="1" s="1"/>
  <c r="M115" i="1"/>
  <c r="O115" i="1"/>
  <c r="W115" i="1"/>
  <c r="Y115" i="1"/>
  <c r="AB115" i="1"/>
  <c r="AG115" i="1"/>
  <c r="C116" i="1"/>
  <c r="K116" i="1"/>
  <c r="M116" i="1"/>
  <c r="O116" i="1"/>
  <c r="W116" i="1"/>
  <c r="Y116" i="1"/>
  <c r="AA116" i="1"/>
  <c r="AB116" i="1"/>
  <c r="AG116" i="1"/>
  <c r="C117" i="1"/>
  <c r="K117" i="1"/>
  <c r="M117" i="1"/>
  <c r="AA117" i="1" s="1"/>
  <c r="O117" i="1"/>
  <c r="W117" i="1"/>
  <c r="Y117" i="1"/>
  <c r="AB117" i="1"/>
  <c r="AG117" i="1"/>
  <c r="C121" i="1"/>
  <c r="K121" i="1"/>
  <c r="M121" i="1"/>
  <c r="O121" i="1"/>
  <c r="W121" i="1"/>
  <c r="Y121" i="1"/>
  <c r="AA121" i="1"/>
  <c r="AB121" i="1"/>
  <c r="AG121" i="1"/>
  <c r="C122" i="1"/>
  <c r="K122" i="1"/>
  <c r="M122" i="1"/>
  <c r="O122" i="1"/>
  <c r="W122" i="1"/>
  <c r="Y122" i="1"/>
  <c r="AA122" i="1"/>
  <c r="AB122" i="1"/>
  <c r="AG122" i="1"/>
  <c r="C123" i="1"/>
  <c r="K123" i="1"/>
  <c r="M123" i="1"/>
  <c r="AA123" i="1" s="1"/>
  <c r="O123" i="1"/>
  <c r="W123" i="1"/>
  <c r="Y123" i="1"/>
  <c r="AB123" i="1"/>
  <c r="AG123" i="1"/>
  <c r="C124" i="1"/>
  <c r="K124" i="1"/>
  <c r="AA124" i="1" s="1"/>
  <c r="M124" i="1"/>
  <c r="O124" i="1"/>
  <c r="W124" i="1"/>
  <c r="Y124" i="1"/>
  <c r="AB124" i="1"/>
  <c r="AG124" i="1"/>
  <c r="C125" i="1"/>
  <c r="K125" i="1"/>
  <c r="M125" i="1"/>
  <c r="AA125" i="1" s="1"/>
  <c r="O125" i="1"/>
  <c r="W125" i="1"/>
  <c r="Y125" i="1"/>
  <c r="AB125" i="1"/>
  <c r="AG125" i="1"/>
  <c r="C129" i="1"/>
  <c r="K129" i="1"/>
  <c r="M129" i="1"/>
  <c r="AA129" i="1" s="1"/>
  <c r="O129" i="1"/>
  <c r="W129" i="1"/>
  <c r="Y129" i="1"/>
  <c r="AB129" i="1"/>
  <c r="AG129" i="1"/>
  <c r="C130" i="1"/>
  <c r="K130" i="1"/>
  <c r="M130" i="1"/>
  <c r="O130" i="1"/>
  <c r="W130" i="1"/>
  <c r="Y130" i="1"/>
  <c r="AA130" i="1"/>
  <c r="AB130" i="1"/>
  <c r="AG130" i="1"/>
  <c r="C131" i="1"/>
  <c r="K131" i="1"/>
  <c r="M131" i="1"/>
  <c r="AA131" i="1" s="1"/>
  <c r="O131" i="1"/>
  <c r="W131" i="1"/>
  <c r="Y131" i="1"/>
  <c r="AB131" i="1"/>
  <c r="AG131" i="1"/>
  <c r="C132" i="1"/>
  <c r="K132" i="1"/>
  <c r="M132" i="1"/>
  <c r="O132" i="1"/>
  <c r="W132" i="1"/>
  <c r="Y132" i="1"/>
  <c r="AA132" i="1"/>
  <c r="AB132" i="1"/>
  <c r="AG132" i="1"/>
  <c r="B135" i="1"/>
  <c r="B136" i="1"/>
  <c r="B137" i="1"/>
  <c r="B138" i="1"/>
  <c r="B139" i="1"/>
  <c r="B140" i="1"/>
  <c r="B141" i="1"/>
  <c r="B142" i="1"/>
  <c r="B143" i="1"/>
</calcChain>
</file>

<file path=xl/sharedStrings.xml><?xml version="1.0" encoding="utf-8"?>
<sst xmlns="http://schemas.openxmlformats.org/spreadsheetml/2006/main" count="910" uniqueCount="207">
  <si>
    <t>Smeta.RU  (495) 974-1589</t>
  </si>
  <si>
    <t>_RR_</t>
  </si>
  <si>
    <t>Smeta.RU</t>
  </si>
  <si>
    <t/>
  </si>
  <si>
    <t>Новый объект</t>
  </si>
  <si>
    <t>02-02 Детский БЛ санаторий №15</t>
  </si>
  <si>
    <t>Сметные нормы списания</t>
  </si>
  <si>
    <t>Коды ОКП для ТСН-2001 МГЭ</t>
  </si>
  <si>
    <t>Типовой расчет для ТСН-2001 МГЭ, Новая методика с выпуска доп. 43 (Ремонт), Доп 63</t>
  </si>
  <si>
    <t>Территориальные сметные нормативы для Москвы ТСН-2001 (МГЭ)</t>
  </si>
  <si>
    <t>Поправки для ТСН-2001 от 21.10.2019 г.</t>
  </si>
  <si>
    <t>Тест формирования РР с учетом структуры</t>
  </si>
  <si>
    <t>Базовые</t>
  </si>
  <si>
    <t>Сметные</t>
  </si>
  <si>
    <t>Текущие</t>
  </si>
  <si>
    <t>Сметные - с учетом индекса</t>
  </si>
  <si>
    <t>Полы</t>
  </si>
  <si>
    <t>Внутренние работы</t>
  </si>
  <si>
    <t>1.1-1-118</t>
  </si>
  <si>
    <t>Вода</t>
  </si>
  <si>
    <t>м3</t>
  </si>
  <si>
    <t>1.1-1-2398</t>
  </si>
  <si>
    <t>Плитки керамические, типа керамогранит, неполированные, размер 30х30 см, толщина 8 мм, цвет: светло-серый, серый, светло-зеленый, бежевый</t>
  </si>
  <si>
    <t>м2</t>
  </si>
  <si>
    <t>1.1-1-2480</t>
  </si>
  <si>
    <t>Грунтовка на основе полимерной дисперсии, концентрированная, паропроницаемая, с желтым пигментом, для впитывающих оснований</t>
  </si>
  <si>
    <t>т</t>
  </si>
  <si>
    <t>1.3-2-138</t>
  </si>
  <si>
    <t>Смеси сухие для заполнения швов между плитками, цветные</t>
  </si>
  <si>
    <t>1.3-2-166</t>
  </si>
  <si>
    <t>Смеси сухие клеевые, для внутренних работ, для укладки напольной и настенной плитки из керамики</t>
  </si>
  <si>
    <t>1.3-2-168</t>
  </si>
  <si>
    <t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t>
  </si>
  <si>
    <t>1.3-2-6</t>
  </si>
  <si>
    <t>Растворы цементные, марка 150</t>
  </si>
  <si>
    <t>9999990001</t>
  </si>
  <si>
    <t>Масса мусора</t>
  </si>
  <si>
    <t>Наружные работы</t>
  </si>
  <si>
    <t>1.1-1-1535</t>
  </si>
  <si>
    <t>Щебень из естественного камня для строительных работ, марка 1400, фракция 20-40 мм</t>
  </si>
  <si>
    <t>1.1-1-1566</t>
  </si>
  <si>
    <t>Электроды, тип Э-42, 46, 50, диаметр 4 - 6 мм</t>
  </si>
  <si>
    <t>1.1-1-1717</t>
  </si>
  <si>
    <t>Плитки половые чугунные, размеры 250х250х30 мм</t>
  </si>
  <si>
    <t>1.1-1-2090</t>
  </si>
  <si>
    <t>Напольное покрытие полиуретановое рулонное, с наполнителем из резиновой крошки фракции 2-3 мм, прочность на разрыв 7-8 кг/см2, относительное удлинение 120%, температура эксплуатации от -50 до +70°С, толщина 8 мм</t>
  </si>
  <si>
    <t>1.1-1-389</t>
  </si>
  <si>
    <t>Клей на основе акриловой дисперсии, АДМ-К</t>
  </si>
  <si>
    <t>1.1-1-766</t>
  </si>
  <si>
    <t>Песок для строительных работ, рядовой</t>
  </si>
  <si>
    <t>1.11-1-221</t>
  </si>
  <si>
    <t>Плиты облицовочные гранитные пиленые, толщина 10 мм, месторождение: Куртинское</t>
  </si>
  <si>
    <t>1.3-1-34</t>
  </si>
  <si>
    <t>Смеси бетонные, БСГ, тяжелого бетона на гранитном щебне, класс прочности В3,5 (М50); фракция 5-20</t>
  </si>
  <si>
    <t>1.3-1-41</t>
  </si>
  <si>
    <t>Смеси бетонные, БСГ, тяжелого бетона на гранитном щебне, класс прочности В25 (М350); П3, фракция 5-20, F150, W6</t>
  </si>
  <si>
    <t>1.3-2-4</t>
  </si>
  <si>
    <t>Растворы цементные, марка 75</t>
  </si>
  <si>
    <t>1.3-4-1</t>
  </si>
  <si>
    <t>Арматурные заготовки (стержни, хомуты и т.п.), не собранные в каркасы или сетки, углеродистая сталь общего назначения и арматурная сталь гладкая, класс А-I, диаметр 6-7 мм</t>
  </si>
  <si>
    <t>1.7-9-11</t>
  </si>
  <si>
    <t>Ограждения газонные, чугунные, высота 1000 мм</t>
  </si>
  <si>
    <t>м</t>
  </si>
  <si>
    <t>1.7-9-13</t>
  </si>
  <si>
    <t>Столбики для ограды газонной, чугунные, длина 1000 мм</t>
  </si>
  <si>
    <t>шт.</t>
  </si>
  <si>
    <t>5262154000</t>
  </si>
  <si>
    <t>Столбики чугунные газонного ограждения</t>
  </si>
  <si>
    <t>9999990006</t>
  </si>
  <si>
    <t>Стоимость прочих материалов (ЭСН)</t>
  </si>
  <si>
    <t>руб.</t>
  </si>
  <si>
    <t>Потолок</t>
  </si>
  <si>
    <t>1.1-1-1029</t>
  </si>
  <si>
    <t>Сетка проволочная штукатурная тканая, квадрат 5х5 мм, толщина 1,6 мм</t>
  </si>
  <si>
    <t>1.1-1-1478</t>
  </si>
  <si>
    <t>Шпатлевка водно-дисперсионная акриловая</t>
  </si>
  <si>
    <t>1.1-1-2180</t>
  </si>
  <si>
    <t>1.3-2-13</t>
  </si>
  <si>
    <t>Растворы цементно-известковые, марка 75</t>
  </si>
  <si>
    <t>1.3-2-24</t>
  </si>
  <si>
    <t>Смеси сухие штукатурные цементно-песчаные для внутренних и наружных работ, бездобавочные, В12,5 (М150), F50, крупность заполнителя не более 0,5 мм</t>
  </si>
  <si>
    <t>Стены</t>
  </si>
  <si>
    <t>1.1-1-236</t>
  </si>
  <si>
    <t>Дюбели с насаженными шайбами</t>
  </si>
  <si>
    <t>1.1-1-740</t>
  </si>
  <si>
    <t>Пакля пропитанная</t>
  </si>
  <si>
    <t>кг</t>
  </si>
  <si>
    <t>Двери</t>
  </si>
  <si>
    <t>1.1-1-2470</t>
  </si>
  <si>
    <t>Герметик акриловый, дисперсионный, пластоэластичный, для наружных работ, модуль упругости 0,25 Н/мм2, усадка до -15%, диапазон температур применения от -25 до +80°С, для швов с деформационной подвижностью до 15%, окрашиваемый</t>
  </si>
  <si>
    <t>л</t>
  </si>
  <si>
    <t>1.1-1-2627</t>
  </si>
  <si>
    <t>Винты самонарезающие 5х40 мм для металла</t>
  </si>
  <si>
    <t>1.1-1-3571</t>
  </si>
  <si>
    <t>Пена монтажная противопожарная, обеспечивающая акустическую и термическую изоляцию, предел огнестойкости ЕI 60</t>
  </si>
  <si>
    <t>1.1-1-79</t>
  </si>
  <si>
    <t>Бруски хвойных пород обрезные, длина 2-6,5 м, сорт III, толщина 50-60 мм</t>
  </si>
  <si>
    <t>1.7-2-109</t>
  </si>
  <si>
    <t>1.7-3-122</t>
  </si>
  <si>
    <t>Бур с наконечником из твердого сплава, с хвостовиком SDS-plus, диаметр 10 мм, длина 260 мм</t>
  </si>
  <si>
    <t>1.7-5-156</t>
  </si>
  <si>
    <t>Анкер-шпилька распорный, высокоэффективный, с шестигранной гайкой и шайбой, из оцинкованной стали, для использования в бетоне с трещинами, диаметр 10 мм, длина 130 мм, толщина прикрепляемой детали минимальная/максимальная 50/70 мм</t>
  </si>
  <si>
    <t>1.8-1-86</t>
  </si>
  <si>
    <t>Доводчик дверной, напольный, в комплекте с крышкой и рычагом, масса двери до 300 кг</t>
  </si>
  <si>
    <t>КОМПЛЕКТ</t>
  </si>
  <si>
    <t>Монтаж ограждений из поликарбоната</t>
  </si>
  <si>
    <t>1.1-1-2107</t>
  </si>
  <si>
    <t>Пластик поликарбонатный ячеистый для остекления, толщина 20 мм</t>
  </si>
  <si>
    <t>1.1-1-3791</t>
  </si>
  <si>
    <t>Прокладки резиновые уплотнительные для профилей алюминиевых, ширина 13,5 мм</t>
  </si>
  <si>
    <t>1.1-1-3792</t>
  </si>
  <si>
    <t>Прокладки резиновые уплотнительные для профилей алюминиевых, ширина 60 мм</t>
  </si>
  <si>
    <t>1.1-1-3794</t>
  </si>
  <si>
    <t>Ленты герметизирующие алюминиевые самоклеящиеся для сотового поликарбоната толщиной от 10 до 16 мм, ширина 38 мм, сплошные</t>
  </si>
  <si>
    <t>1.1-1-3797</t>
  </si>
  <si>
    <t>Ленты герметизирующие алюминиевые самоклеящиеся для сотового поликарбоната толщиной от 10 до 16 мм, ширина 38 мм, перфорированные</t>
  </si>
  <si>
    <t>1.1-1-3801</t>
  </si>
  <si>
    <t>Профили поликарбонатные торцевые для сотового поликарбоната толщиной 16 мм</t>
  </si>
  <si>
    <t>1.1-1-3803</t>
  </si>
  <si>
    <t>Термошайбы поликарбонатные для крепления поликарбоната к металлическим конструкциям</t>
  </si>
  <si>
    <t>100 шт.</t>
  </si>
  <si>
    <t>1.7-1-43</t>
  </si>
  <si>
    <t>Винты самонарезающие оцинкованные 5х20 мм</t>
  </si>
  <si>
    <t>1.7-12-35</t>
  </si>
  <si>
    <t>Профили алюминиевые системы AGS 150, ширина 51 мм, крышки</t>
  </si>
  <si>
    <t>1.7-12-36</t>
  </si>
  <si>
    <t>Профили алюминиевые системы AGS 150, ширина 49 мм, прижимы</t>
  </si>
  <si>
    <t>Подъемник</t>
  </si>
  <si>
    <t>ц. пост.</t>
  </si>
  <si>
    <t>Мобильный лестничный гусеничный подъемник «Т09 Roby PPP» для лиц с ограниченными возможностями</t>
  </si>
  <si>
    <t>ММГН</t>
  </si>
  <si>
    <t>1.1-1-1487</t>
  </si>
  <si>
    <t>Шпатлевка масляно-клеевая универсальная</t>
  </si>
  <si>
    <t>1.1-1-3379</t>
  </si>
  <si>
    <t>Клей акриловый универсальный высокопрочный для приклеивания напольных и тяжелых типов настенных покрытий</t>
  </si>
  <si>
    <t>1.1-1-3552</t>
  </si>
  <si>
    <t>Грунтовка акриловая концентрированная универсальная с высокой клеевой и проникающей способностью</t>
  </si>
  <si>
    <t>1.1-1-3574</t>
  </si>
  <si>
    <t>Плитка тактильная поливинилхлоридная, размеры 300х300х4 мм</t>
  </si>
  <si>
    <t>1.1-1-463</t>
  </si>
  <si>
    <t>Краски масляные жидкотертые цветные (готовые к употреблению) для наружных и внутренних работ, марка МА-25</t>
  </si>
  <si>
    <t>1.1-1-58</t>
  </si>
  <si>
    <t>Болты строительные с гайками оцинкованные (10х100 мм)</t>
  </si>
  <si>
    <t>1.1-1-733</t>
  </si>
  <si>
    <t>Олифа для окраски натуральная</t>
  </si>
  <si>
    <t>Трёхсекционный вертикальный уличный стенд 1885х1350 мм с опорным поручнем</t>
  </si>
  <si>
    <t>Тактильная табличка Брайлем (монохром) на ПВХ 3 мм. Размер 50 х 270 м</t>
  </si>
  <si>
    <t>Отопление и вентиляция</t>
  </si>
  <si>
    <t>1.1-1-2426</t>
  </si>
  <si>
    <t>Кабель-каналы, размер 20х12,5 мм, кабель-каналы</t>
  </si>
  <si>
    <t>1.21-5-34</t>
  </si>
  <si>
    <t>Выключатели автоматические однополюсные, на ток до 25 А, тип АЕ-1031-1У4</t>
  </si>
  <si>
    <t>1.23-8-410</t>
  </si>
  <si>
    <t>Кабели силовые с медными жилами, напряжение 660 В, марка ВВГнг(А)-LS, число жил и сечение 5х6 мм2</t>
  </si>
  <si>
    <t>км</t>
  </si>
  <si>
    <t>Тепломаш КЭВ-12П2022Е</t>
  </si>
  <si>
    <t>Электромонтажные работы</t>
  </si>
  <si>
    <t>1.21-5-436</t>
  </si>
  <si>
    <t>Рукава металлические из стальной оцинкованной ленты, негерметичные, простого профиля, марка РЗ-ЦХ, диаметр условный 22 мм</t>
  </si>
  <si>
    <t>1.21-5-67</t>
  </si>
  <si>
    <t>ВЫКЛЮЧАТЕЛИ ДВУХКЛАВИШНЫЕ ДЛЯ СКРЫТОЙ УСТАНОВКИ 'ЛЕТЕН'</t>
  </si>
  <si>
    <t>1.22-4-15</t>
  </si>
  <si>
    <t>Указатели световые светодиодные, степень защиты IP20, тип ДБО 02-1-006, с аккумулятором</t>
  </si>
  <si>
    <t>1.23-8-389</t>
  </si>
  <si>
    <t>Кабели силовые с медными жилами, напряжение 660 В, марка ВВГнг(А)-LS, число жил и сечение 3х1,5 мм2</t>
  </si>
  <si>
    <t>Мат</t>
  </si>
  <si>
    <t>Всего материалов</t>
  </si>
  <si>
    <t>1Мат</t>
  </si>
  <si>
    <t>Всего материалов - Сметные</t>
  </si>
  <si>
    <t>1Оборуд</t>
  </si>
  <si>
    <t>Всего стоимость оборудования - Сметные</t>
  </si>
  <si>
    <t>2Мат</t>
  </si>
  <si>
    <t>Всего материалов - Текущие</t>
  </si>
  <si>
    <t>2Оборуд</t>
  </si>
  <si>
    <t>Всего стоимость оборудования - Текущие</t>
  </si>
  <si>
    <t>ИндМат</t>
  </si>
  <si>
    <t>Всего материалов - Сметные - с учетом индекса</t>
  </si>
  <si>
    <t>ИндОборуд</t>
  </si>
  <si>
    <t>Всего стоимость оборудования - Сметные - с учетом индекса</t>
  </si>
  <si>
    <t>КомпМат</t>
  </si>
  <si>
    <t>Компенсация стоимости материалов</t>
  </si>
  <si>
    <t>КомпОборуд</t>
  </si>
  <si>
    <t>Компенсация стоимости оборудования</t>
  </si>
  <si>
    <t>Выполнение комплекса ремонтных работ в учреждениях Департамента здравоохранения города Москвы в рамках реализации Государственной программы города Москвы «Социальная поддержка жителей города Москвы» (лот 2) в ГБУЗ «Детский бронхолегочный санаторий №15 Департамента здравоохранения города Москвы» по адресу:  г. Москва, ул. Академика Капицы, д. 11</t>
  </si>
  <si>
    <t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t>
  </si>
  <si>
    <t>Блоки дверные металлические противопожарные с заполнением минеральной ватой, остекленные стеклом толщиной 21 мм (0,24 м2), окрашенные порошковыми красками, предел огнестойкости EI 60, двупольные, 1500х2100 мм, масса 196,5 кг, с замком-защелкой, без доводчика</t>
  </si>
  <si>
    <t>MP-920W7 Комплект радиовызова (Комплект состоит из радиокнопки вызова MP-413W7 (далее радиокнопка), выполненной в корпусе из ударопрочного пластика, с пиктограммой «Инвалид», 4-х канального приемника MP-821W2, сигнальной лампы MP-611W1 и блока питания с адаптером-блоком защиты)</t>
  </si>
  <si>
    <t>РЕСУРСНЫЙ СМЕТНЫЙ РАСЧЁТ</t>
  </si>
  <si>
    <t>Объект:</t>
  </si>
  <si>
    <t>Полное наименование:</t>
  </si>
  <si>
    <t>Строительный объём объекта</t>
  </si>
  <si>
    <t>Обоснование</t>
  </si>
  <si>
    <t>Наименование ресурсов, затрат</t>
  </si>
  <si>
    <t>Единица измерения</t>
  </si>
  <si>
    <t>Расход ресурса</t>
  </si>
  <si>
    <t>Базовая</t>
  </si>
  <si>
    <t>цена</t>
  </si>
  <si>
    <t>стоимость</t>
  </si>
  <si>
    <t xml:space="preserve">Составлен в ценах на </t>
  </si>
  <si>
    <t>Сметная - с учётом индекса</t>
  </si>
  <si>
    <t>Материалы</t>
  </si>
  <si>
    <t xml:space="preserve">Итого: </t>
  </si>
  <si>
    <t>Оборудование</t>
  </si>
  <si>
    <t>Итого по объекту:</t>
  </si>
  <si>
    <t xml:space="preserve">Составил    </t>
  </si>
  <si>
    <t>[должность,подпись(инициалы,фамилия)]</t>
  </si>
  <si>
    <t xml:space="preserve">Проверил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</si>
</sst>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#;[Red]\-\ #,##0.00#"/>
    <numFmt numFmtId="165" formatCode="#,##0.00;[Red]\-\ #,##0.00"/>
  </numFmts>
  <fonts count="7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7"/>
      <name val="Arial"/>
      <charset val="204"/>
    </font>
    <font>
      <b/>
      <sz val="10"/>
      <color indexed="17"/>
      <name val="Arial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164" fontId="5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right"/>
    </xf>
    <xf numFmtId="165" fontId="5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165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65" fontId="5" fillId="0" borderId="3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4" fillId="0" borderId="5" xfId="0" applyFont="1" applyBorder="1" applyAlignment="1">
      <alignment horizontal="center" vertical="top"/>
    </xf>
    <xf numFmtId="0" fontId="5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B1DD7-69C3-429D-BD57-0FCE3133988B}">
  <sheetPr>
    <pageSetUpPr fitToPage="1"/>
  </sheetPr>
  <dimension ref="A1:AC148"/>
  <sheetViews>
    <sheetView tabSelected="1" zoomScale="85" zoomScaleNormal="85" workbookViewId="0"/>
  </sheetViews>
  <sheetFormatPr defaultRowHeight="12.75" x14ac:dyDescent="0.2"/>
  <cols>
    <col min="1" max="1" width="17.7109375" customWidth="1"/>
    <col min="2" max="2" width="30.7109375" customWidth="1"/>
    <col min="3" max="8" width="12.7109375" customWidth="1"/>
    <col min="25" max="25" width="119.7109375" hidden="1" customWidth="1"/>
    <col min="26" max="29" width="0" hidden="1" customWidth="1"/>
  </cols>
  <sheetData>
    <row r="1" spans="1:25" x14ac:dyDescent="0.2">
      <c r="A1" s="4" t="str">
        <f>Source!B1</f>
        <v>Smeta.RU  (495) 974-1589</v>
      </c>
    </row>
    <row r="2" spans="1:25" ht="14.25" x14ac:dyDescent="0.2">
      <c r="A2" s="5"/>
      <c r="B2" s="5"/>
      <c r="C2" s="5"/>
      <c r="D2" s="5"/>
      <c r="E2" s="5"/>
      <c r="F2" s="5"/>
      <c r="G2" s="5"/>
      <c r="H2" s="5"/>
    </row>
    <row r="3" spans="1:25" ht="15" x14ac:dyDescent="0.25">
      <c r="A3" s="6" t="s">
        <v>187</v>
      </c>
      <c r="B3" s="6"/>
      <c r="C3" s="6"/>
      <c r="D3" s="6"/>
      <c r="E3" s="6"/>
      <c r="F3" s="6"/>
      <c r="G3" s="6"/>
      <c r="H3" s="6"/>
    </row>
    <row r="4" spans="1:25" ht="14.25" x14ac:dyDescent="0.2">
      <c r="A4" s="5"/>
      <c r="B4" s="5"/>
      <c r="C4" s="5"/>
      <c r="D4" s="5"/>
      <c r="E4" s="5"/>
      <c r="F4" s="5"/>
      <c r="G4" s="5"/>
      <c r="H4" s="5"/>
    </row>
    <row r="5" spans="1:25" ht="15" x14ac:dyDescent="0.25">
      <c r="A5" s="5" t="s">
        <v>188</v>
      </c>
      <c r="B5" s="7" t="str">
        <f>Source!F12</f>
        <v>Новый объект</v>
      </c>
      <c r="C5" s="7"/>
      <c r="D5" s="7"/>
      <c r="E5" s="7"/>
      <c r="F5" s="7"/>
      <c r="G5" s="7"/>
      <c r="H5" s="7"/>
    </row>
    <row r="6" spans="1:25" ht="14.25" x14ac:dyDescent="0.2">
      <c r="A6" s="5"/>
      <c r="B6" s="5"/>
      <c r="C6" s="5"/>
      <c r="D6" s="5"/>
      <c r="E6" s="5"/>
      <c r="F6" s="5"/>
      <c r="G6" s="5"/>
      <c r="H6" s="5"/>
    </row>
    <row r="7" spans="1:25" ht="15" x14ac:dyDescent="0.25">
      <c r="A7" s="5" t="s">
        <v>189</v>
      </c>
      <c r="B7" s="5"/>
      <c r="C7" s="7" t="str">
        <f>Source!G12</f>
        <v>02-02 Детский БЛ санаторий №15</v>
      </c>
      <c r="D7" s="7"/>
      <c r="E7" s="7"/>
      <c r="F7" s="7"/>
      <c r="G7" s="7"/>
      <c r="H7" s="7"/>
    </row>
    <row r="8" spans="1:25" ht="14.25" x14ac:dyDescent="0.2">
      <c r="A8" s="5"/>
      <c r="B8" s="5"/>
      <c r="C8" s="5"/>
      <c r="D8" s="5"/>
      <c r="E8" s="5"/>
      <c r="F8" s="5"/>
      <c r="G8" s="5"/>
      <c r="H8" s="5"/>
    </row>
    <row r="9" spans="1:25" ht="14.25" x14ac:dyDescent="0.2">
      <c r="A9" s="5" t="s">
        <v>190</v>
      </c>
      <c r="B9" s="5"/>
      <c r="C9" s="8">
        <f>Source!I12</f>
        <v>0</v>
      </c>
      <c r="D9" s="5"/>
      <c r="E9" s="5"/>
      <c r="F9" s="5"/>
      <c r="G9" s="5"/>
      <c r="H9" s="5"/>
    </row>
    <row r="10" spans="1:25" ht="14.25" x14ac:dyDescent="0.2">
      <c r="A10" s="5"/>
      <c r="B10" s="5"/>
      <c r="C10" s="5"/>
      <c r="D10" s="5"/>
      <c r="E10" s="5"/>
      <c r="F10" s="5"/>
      <c r="G10" s="5"/>
      <c r="H10" s="5"/>
    </row>
    <row r="11" spans="1:25" ht="14.25" x14ac:dyDescent="0.2">
      <c r="A11" s="9" t="s">
        <v>198</v>
      </c>
      <c r="B11" s="9"/>
      <c r="C11" s="9"/>
      <c r="D11" s="9"/>
      <c r="E11" s="9"/>
      <c r="F11" s="9"/>
      <c r="G11" s="9"/>
      <c r="H11" s="9"/>
    </row>
    <row r="12" spans="1:25" ht="14.25" x14ac:dyDescent="0.2">
      <c r="A12" s="5"/>
      <c r="B12" s="5"/>
      <c r="C12" s="5"/>
      <c r="D12" s="5"/>
      <c r="E12" s="5"/>
      <c r="F12" s="5"/>
      <c r="G12" s="5"/>
      <c r="H12" s="5"/>
    </row>
    <row r="13" spans="1:25" ht="28.5" customHeight="1" x14ac:dyDescent="0.2">
      <c r="A13" s="10" t="s">
        <v>191</v>
      </c>
      <c r="B13" s="10" t="s">
        <v>192</v>
      </c>
      <c r="C13" s="10" t="s">
        <v>193</v>
      </c>
      <c r="D13" s="10" t="s">
        <v>194</v>
      </c>
      <c r="E13" s="11" t="s">
        <v>195</v>
      </c>
      <c r="F13" s="11"/>
      <c r="G13" s="11" t="s">
        <v>199</v>
      </c>
      <c r="H13" s="11"/>
    </row>
    <row r="14" spans="1:25" ht="14.25" x14ac:dyDescent="0.2">
      <c r="A14" s="12"/>
      <c r="B14" s="12"/>
      <c r="C14" s="12"/>
      <c r="D14" s="12"/>
      <c r="E14" s="13" t="s">
        <v>196</v>
      </c>
      <c r="F14" s="13" t="s">
        <v>197</v>
      </c>
      <c r="G14" s="13" t="s">
        <v>196</v>
      </c>
      <c r="H14" s="13" t="s">
        <v>197</v>
      </c>
    </row>
    <row r="15" spans="1:25" ht="14.25" x14ac:dyDescent="0.2">
      <c r="A15" s="14">
        <v>1</v>
      </c>
      <c r="B15" s="14">
        <v>2</v>
      </c>
      <c r="C15" s="14">
        <v>3</v>
      </c>
      <c r="D15" s="14">
        <v>4</v>
      </c>
      <c r="E15" s="14">
        <v>5</v>
      </c>
      <c r="F15" s="14">
        <v>6</v>
      </c>
      <c r="G15" s="14">
        <v>7</v>
      </c>
      <c r="H15" s="14">
        <v>8</v>
      </c>
    </row>
    <row r="16" spans="1:25" ht="60" x14ac:dyDescent="0.25">
      <c r="A16" s="15" t="str">
        <f>IF(Source!C12="1", Source!F18, Source!G18)</f>
        <v>Выполнение комплекса ремонтных работ в учреждениях Департамента здравоохранения города Москвы в рамках реализации Государственной программы города Москвы «Социальная поддержка жителей города Москвы» (лот 2) в ГБУЗ «Детский бронхолегочный санаторий №15 Департамента здравоохранения города Москвы» по адресу:  г. Москва, ул. Академика Капицы, д. 11</v>
      </c>
      <c r="B16" s="15"/>
      <c r="C16" s="15"/>
      <c r="D16" s="15"/>
      <c r="E16" s="15"/>
      <c r="F16" s="15"/>
      <c r="G16" s="15"/>
      <c r="H16" s="15"/>
      <c r="Y16" s="16" t="str">
        <f>IF(Source!C12="1", Source!F18, Source!G18)</f>
        <v>Выполнение комплекса ремонтных работ в учреждениях Департамента здравоохранения города Москвы в рамках реализации Государственной программы города Москвы «Социальная поддержка жителей города Москвы» (лот 2) в ГБУЗ «Детский бронхолегочный санаторий №15 Департамента здравоохранения города Москвы» по адресу:  г. Москва, ул. Академика Капицы, д. 11</v>
      </c>
    </row>
    <row r="17" spans="1:29" ht="15" x14ac:dyDescent="0.25">
      <c r="A17" s="15" t="str">
        <f>IF(Source!C12="1", Source!F20, Source!G20)</f>
        <v>Полы</v>
      </c>
      <c r="B17" s="15"/>
      <c r="C17" s="15"/>
      <c r="D17" s="15"/>
      <c r="E17" s="15"/>
      <c r="F17" s="15"/>
      <c r="G17" s="15"/>
      <c r="H17" s="15"/>
    </row>
    <row r="18" spans="1:29" ht="15" x14ac:dyDescent="0.25">
      <c r="A18" s="15" t="str">
        <f>IF(Source!C12="1", Source!F22, Source!G22)</f>
        <v>Внутренние работы</v>
      </c>
      <c r="B18" s="15"/>
      <c r="C18" s="15"/>
      <c r="D18" s="15"/>
      <c r="E18" s="15"/>
      <c r="F18" s="15"/>
      <c r="G18" s="15"/>
      <c r="H18" s="15"/>
    </row>
    <row r="19" spans="1:29" ht="15" x14ac:dyDescent="0.25">
      <c r="A19" s="17" t="s">
        <v>200</v>
      </c>
      <c r="B19" s="17"/>
      <c r="C19" s="17"/>
      <c r="D19" s="17"/>
      <c r="E19" s="17"/>
      <c r="F19" s="17"/>
      <c r="G19" s="17"/>
      <c r="H19" s="17"/>
    </row>
    <row r="20" spans="1:29" ht="14.25" x14ac:dyDescent="0.2">
      <c r="A20" s="19" t="str">
        <f>Source!F24</f>
        <v>1.1-1-118</v>
      </c>
      <c r="B20" s="19" t="str">
        <f>Source!G24</f>
        <v>Вода</v>
      </c>
      <c r="C20" s="20" t="str">
        <f>Source!H24</f>
        <v>м3</v>
      </c>
      <c r="D20" s="21">
        <f>Source!I24</f>
        <v>0.184227</v>
      </c>
      <c r="E20" s="22">
        <f>Source!J24</f>
        <v>0</v>
      </c>
      <c r="F20" s="22">
        <f>Source!K24</f>
        <v>0</v>
      </c>
      <c r="G20" s="22">
        <f>Source!V24</f>
        <v>7.07</v>
      </c>
      <c r="H20" s="22">
        <f>Source!W24</f>
        <v>1.3</v>
      </c>
      <c r="AB20">
        <f>Source!K24</f>
        <v>0</v>
      </c>
      <c r="AC20">
        <f>Source!W24</f>
        <v>1.3</v>
      </c>
    </row>
    <row r="21" spans="1:29" ht="85.5" x14ac:dyDescent="0.2">
      <c r="A21" s="19" t="str">
        <f>Source!F25</f>
        <v>1.1-1-2398</v>
      </c>
      <c r="B21" s="19" t="str">
        <f>Source!G25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C21" s="20" t="str">
        <f>Source!H25</f>
        <v>м2</v>
      </c>
      <c r="D21" s="21">
        <f>Source!I25</f>
        <v>5.9261999999999997</v>
      </c>
      <c r="E21" s="22">
        <f>Source!J25</f>
        <v>0</v>
      </c>
      <c r="F21" s="22">
        <f>Source!K25</f>
        <v>0</v>
      </c>
      <c r="G21" s="22">
        <f>Source!V25</f>
        <v>92.02</v>
      </c>
      <c r="H21" s="22">
        <f>Source!W25</f>
        <v>545.33000000000004</v>
      </c>
      <c r="AB21">
        <f>Source!K25</f>
        <v>0</v>
      </c>
      <c r="AC21">
        <f>Source!W25</f>
        <v>545.33000000000004</v>
      </c>
    </row>
    <row r="22" spans="1:29" ht="85.5" x14ac:dyDescent="0.2">
      <c r="A22" s="19" t="str">
        <f>Source!F26</f>
        <v>1.1-1-2480</v>
      </c>
      <c r="B22" s="19" t="str">
        <f>Source!G26</f>
        <v>Грунтовка на основе полимерной дисперсии, концентрированная, паропроницаемая, с желтым пигментом, для впитывающих оснований</v>
      </c>
      <c r="C22" s="20" t="str">
        <f>Source!H26</f>
        <v>т</v>
      </c>
      <c r="D22" s="21">
        <f>Source!I26</f>
        <v>5.0500000000000002E-4</v>
      </c>
      <c r="E22" s="22">
        <f>Source!J26</f>
        <v>0</v>
      </c>
      <c r="F22" s="22">
        <f>Source!K26</f>
        <v>0</v>
      </c>
      <c r="G22" s="22">
        <f>Source!V26</f>
        <v>69883.649999999994</v>
      </c>
      <c r="H22" s="22">
        <f>Source!W26</f>
        <v>35.29</v>
      </c>
      <c r="AB22">
        <f>Source!K26</f>
        <v>0</v>
      </c>
      <c r="AC22">
        <f>Source!W26</f>
        <v>35.29</v>
      </c>
    </row>
    <row r="23" spans="1:29" ht="42.75" x14ac:dyDescent="0.2">
      <c r="A23" s="19" t="str">
        <f>Source!F27</f>
        <v>1.3-2-138</v>
      </c>
      <c r="B23" s="19" t="str">
        <f>Source!G27</f>
        <v>Смеси сухие для заполнения швов между плитками, цветные</v>
      </c>
      <c r="C23" s="20" t="str">
        <f>Source!H27</f>
        <v>т</v>
      </c>
      <c r="D23" s="21">
        <f>Source!I27</f>
        <v>7.5900000000000002E-4</v>
      </c>
      <c r="E23" s="22">
        <f>Source!J27</f>
        <v>0</v>
      </c>
      <c r="F23" s="22">
        <f>Source!K27</f>
        <v>0</v>
      </c>
      <c r="G23" s="22">
        <f>Source!V27</f>
        <v>27362.67</v>
      </c>
      <c r="H23" s="22">
        <f>Source!W27</f>
        <v>20.77</v>
      </c>
      <c r="AB23">
        <f>Source!K27</f>
        <v>0</v>
      </c>
      <c r="AC23">
        <f>Source!W27</f>
        <v>20.77</v>
      </c>
    </row>
    <row r="24" spans="1:29" ht="71.25" x14ac:dyDescent="0.2">
      <c r="A24" s="19" t="str">
        <f>Source!F28</f>
        <v>1.3-2-166</v>
      </c>
      <c r="B24" s="19" t="str">
        <f>Source!G28</f>
        <v>Смеси сухие клеевые, для внутренних работ, для укладки напольной и настенной плитки из керамики</v>
      </c>
      <c r="C24" s="20" t="str">
        <f>Source!H28</f>
        <v>т</v>
      </c>
      <c r="D24" s="21">
        <f>Source!I28</f>
        <v>2.3734999999999999E-2</v>
      </c>
      <c r="E24" s="22">
        <f>Source!J28</f>
        <v>0</v>
      </c>
      <c r="F24" s="22">
        <f>Source!K28</f>
        <v>0</v>
      </c>
      <c r="G24" s="22">
        <f>Source!V28</f>
        <v>2948.66</v>
      </c>
      <c r="H24" s="22">
        <f>Source!W28</f>
        <v>69.989999999999995</v>
      </c>
      <c r="AB24">
        <f>Source!K28</f>
        <v>0</v>
      </c>
      <c r="AC24">
        <f>Source!W28</f>
        <v>69.989999999999995</v>
      </c>
    </row>
    <row r="25" spans="1:29" ht="142.5" x14ac:dyDescent="0.2">
      <c r="A25" s="19" t="str">
        <f>Source!F29</f>
        <v>1.3-2-168</v>
      </c>
      <c r="B25" s="19" t="str">
        <f>Source!G29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C25" s="20" t="str">
        <f>Source!H29</f>
        <v>т</v>
      </c>
      <c r="D25" s="21">
        <f>Source!I29</f>
        <v>3.2680000000000001E-3</v>
      </c>
      <c r="E25" s="22">
        <f>Source!J29</f>
        <v>0</v>
      </c>
      <c r="F25" s="22">
        <f>Source!K29</f>
        <v>0</v>
      </c>
      <c r="G25" s="22">
        <f>Source!V29</f>
        <v>6529.05</v>
      </c>
      <c r="H25" s="22">
        <f>Source!W29</f>
        <v>21.34</v>
      </c>
      <c r="AB25">
        <f>Source!K29</f>
        <v>0</v>
      </c>
      <c r="AC25">
        <f>Source!W29</f>
        <v>21.34</v>
      </c>
    </row>
    <row r="26" spans="1:29" ht="28.5" x14ac:dyDescent="0.2">
      <c r="A26" s="19" t="str">
        <f>Source!F30</f>
        <v>1.3-2-6</v>
      </c>
      <c r="B26" s="19" t="str">
        <f>Source!G30</f>
        <v>Растворы цементные, марка 150</v>
      </c>
      <c r="C26" s="20" t="str">
        <f>Source!H30</f>
        <v>м3</v>
      </c>
      <c r="D26" s="21">
        <f>Source!I30</f>
        <v>0.15453</v>
      </c>
      <c r="E26" s="22">
        <f>Source!J30</f>
        <v>0</v>
      </c>
      <c r="F26" s="22">
        <f>Source!K30</f>
        <v>0</v>
      </c>
      <c r="G26" s="22">
        <f>Source!V30</f>
        <v>478.96</v>
      </c>
      <c r="H26" s="22">
        <f>Source!W30</f>
        <v>74.010000000000005</v>
      </c>
      <c r="AB26">
        <f>Source!K30</f>
        <v>0</v>
      </c>
      <c r="AC26">
        <f>Source!W30</f>
        <v>74.010000000000005</v>
      </c>
    </row>
    <row r="27" spans="1:29" ht="14.25" x14ac:dyDescent="0.2">
      <c r="A27" s="19" t="str">
        <f>Source!F31</f>
        <v>9999990001</v>
      </c>
      <c r="B27" s="19" t="str">
        <f>Source!G31</f>
        <v>Масса мусора</v>
      </c>
      <c r="C27" s="20" t="str">
        <f>Source!H31</f>
        <v>т</v>
      </c>
      <c r="D27" s="21">
        <f>Source!I31</f>
        <v>0.59589999999999999</v>
      </c>
      <c r="E27" s="22">
        <f>Source!J31</f>
        <v>0</v>
      </c>
      <c r="F27" s="22">
        <f>Source!K31</f>
        <v>0</v>
      </c>
      <c r="G27" s="22">
        <f>Source!V31</f>
        <v>0</v>
      </c>
      <c r="H27" s="22">
        <f>Source!W31</f>
        <v>0</v>
      </c>
      <c r="AB27">
        <f>Source!K31</f>
        <v>0</v>
      </c>
      <c r="AC27">
        <f>Source!W31</f>
        <v>0</v>
      </c>
    </row>
    <row r="28" spans="1:29" ht="15" x14ac:dyDescent="0.25">
      <c r="A28" s="23" t="s">
        <v>201</v>
      </c>
      <c r="B28" s="23"/>
      <c r="C28" s="23"/>
      <c r="D28" s="23"/>
      <c r="E28" s="24">
        <f>SUM(AB20:AB27)</f>
        <v>0</v>
      </c>
      <c r="F28" s="24"/>
      <c r="G28" s="24">
        <f>SUM(AC20:AC27)</f>
        <v>768.03</v>
      </c>
      <c r="H28" s="24"/>
    </row>
    <row r="29" spans="1:29" ht="15" x14ac:dyDescent="0.25">
      <c r="A29" s="15" t="str">
        <f>IF(Source!C12="1", Source!F33, Source!G33)</f>
        <v>Наружные работы</v>
      </c>
      <c r="B29" s="15"/>
      <c r="C29" s="15"/>
      <c r="D29" s="15"/>
      <c r="E29" s="15"/>
      <c r="F29" s="15"/>
      <c r="G29" s="15"/>
      <c r="H29" s="15"/>
    </row>
    <row r="30" spans="1:29" ht="15" x14ac:dyDescent="0.25">
      <c r="A30" s="17" t="s">
        <v>200</v>
      </c>
      <c r="B30" s="17"/>
      <c r="C30" s="17"/>
      <c r="D30" s="17"/>
      <c r="E30" s="17"/>
      <c r="F30" s="17"/>
      <c r="G30" s="17"/>
      <c r="H30" s="17"/>
    </row>
    <row r="31" spans="1:29" ht="14.25" x14ac:dyDescent="0.2">
      <c r="A31" s="19" t="str">
        <f>Source!F35</f>
        <v>1.1-1-118</v>
      </c>
      <c r="B31" s="19" t="str">
        <f>Source!G35</f>
        <v>Вода</v>
      </c>
      <c r="C31" s="20" t="str">
        <f>Source!H35</f>
        <v>м3</v>
      </c>
      <c r="D31" s="21">
        <f>Source!I35</f>
        <v>2.134055</v>
      </c>
      <c r="E31" s="22">
        <f>Source!J35</f>
        <v>0</v>
      </c>
      <c r="F31" s="22">
        <f>Source!K35</f>
        <v>0</v>
      </c>
      <c r="G31" s="22">
        <f>Source!V35</f>
        <v>7.07</v>
      </c>
      <c r="H31" s="22">
        <f>Source!W35</f>
        <v>15.09</v>
      </c>
      <c r="AB31">
        <f>Source!K35</f>
        <v>0</v>
      </c>
      <c r="AC31">
        <f>Source!W35</f>
        <v>15.09</v>
      </c>
    </row>
    <row r="32" spans="1:29" ht="57" x14ac:dyDescent="0.2">
      <c r="A32" s="19" t="str">
        <f>Source!F36</f>
        <v>1.1-1-1535</v>
      </c>
      <c r="B32" s="19" t="str">
        <f>Source!G36</f>
        <v>Щебень из естественного камня для строительных работ, марка 1400, фракция 20-40 мм</v>
      </c>
      <c r="C32" s="20" t="str">
        <f>Source!H36</f>
        <v>м3</v>
      </c>
      <c r="D32" s="21">
        <f>Source!I36</f>
        <v>0.44153999999999999</v>
      </c>
      <c r="E32" s="22">
        <f>Source!J36</f>
        <v>0</v>
      </c>
      <c r="F32" s="22">
        <f>Source!K36</f>
        <v>0</v>
      </c>
      <c r="G32" s="22">
        <f>Source!V36</f>
        <v>228.06</v>
      </c>
      <c r="H32" s="22">
        <f>Source!W36</f>
        <v>100.7</v>
      </c>
      <c r="AB32">
        <f>Source!K36</f>
        <v>0</v>
      </c>
      <c r="AC32">
        <f>Source!W36</f>
        <v>100.7</v>
      </c>
    </row>
    <row r="33" spans="1:29" ht="28.5" x14ac:dyDescent="0.2">
      <c r="A33" s="19" t="str">
        <f>Source!F37</f>
        <v>1.1-1-1566</v>
      </c>
      <c r="B33" s="19" t="str">
        <f>Source!G37</f>
        <v>Электроды, тип Э-42, 46, 50, диаметр 4 - 6 мм</v>
      </c>
      <c r="C33" s="20" t="str">
        <f>Source!H37</f>
        <v>т</v>
      </c>
      <c r="D33" s="21">
        <f>Source!I37</f>
        <v>2.63E-3</v>
      </c>
      <c r="E33" s="22">
        <f>Source!J37</f>
        <v>0</v>
      </c>
      <c r="F33" s="22">
        <f>Source!K37</f>
        <v>0</v>
      </c>
      <c r="G33" s="22">
        <f>Source!V37</f>
        <v>7191.81</v>
      </c>
      <c r="H33" s="22">
        <f>Source!W37</f>
        <v>18.91</v>
      </c>
      <c r="AB33">
        <f>Source!K37</f>
        <v>0</v>
      </c>
      <c r="AC33">
        <f>Source!W37</f>
        <v>18.91</v>
      </c>
    </row>
    <row r="34" spans="1:29" ht="28.5" x14ac:dyDescent="0.2">
      <c r="A34" s="19" t="str">
        <f>Source!F38</f>
        <v>1.1-1-1717</v>
      </c>
      <c r="B34" s="19" t="str">
        <f>Source!G38</f>
        <v>Плитки половые чугунные, размеры 250х250х30 мм</v>
      </c>
      <c r="C34" s="20" t="str">
        <f>Source!H38</f>
        <v>т</v>
      </c>
      <c r="D34" s="21">
        <f>Source!I38</f>
        <v>2.8546450000000001</v>
      </c>
      <c r="E34" s="22">
        <f>Source!J38</f>
        <v>0</v>
      </c>
      <c r="F34" s="22">
        <f>Source!K38</f>
        <v>0</v>
      </c>
      <c r="G34" s="22">
        <f>Source!V38</f>
        <v>2868.13</v>
      </c>
      <c r="H34" s="22">
        <f>Source!W38</f>
        <v>8187.49</v>
      </c>
      <c r="AB34">
        <f>Source!K38</f>
        <v>0</v>
      </c>
      <c r="AC34">
        <f>Source!W38</f>
        <v>8187.49</v>
      </c>
    </row>
    <row r="35" spans="1:29" ht="142.5" x14ac:dyDescent="0.2">
      <c r="A35" s="19" t="str">
        <f>Source!F39</f>
        <v>1.1-1-2090</v>
      </c>
      <c r="B35" s="19" t="str">
        <f>Source!G39</f>
        <v>Напольное покрытие полиуретановое рулонное, с наполнителем из резиновой крошки фракции 2-3 мм, прочность на разрыв 7-8 кг/см2, относительное удлинение 120%, температура эксплуатации от -50 до +70°С, толщина 8 мм</v>
      </c>
      <c r="C35" s="20" t="str">
        <f>Source!H39</f>
        <v>м2</v>
      </c>
      <c r="D35" s="21">
        <f>Source!I39</f>
        <v>12.946999999999999</v>
      </c>
      <c r="E35" s="22">
        <f>Source!J39</f>
        <v>0</v>
      </c>
      <c r="F35" s="22">
        <f>Source!K39</f>
        <v>0</v>
      </c>
      <c r="G35" s="22">
        <f>Source!V39</f>
        <v>143.37</v>
      </c>
      <c r="H35" s="22">
        <f>Source!W39</f>
        <v>1856.21</v>
      </c>
      <c r="AB35">
        <f>Source!K39</f>
        <v>0</v>
      </c>
      <c r="AC35">
        <f>Source!W39</f>
        <v>1856.21</v>
      </c>
    </row>
    <row r="36" spans="1:29" ht="28.5" x14ac:dyDescent="0.2">
      <c r="A36" s="19" t="str">
        <f>Source!F40</f>
        <v>1.1-1-389</v>
      </c>
      <c r="B36" s="19" t="str">
        <f>Source!G40</f>
        <v>Клей на основе акриловой дисперсии, АДМ-К</v>
      </c>
      <c r="C36" s="20" t="str">
        <f>Source!H40</f>
        <v>т</v>
      </c>
      <c r="D36" s="21">
        <f>Source!I40</f>
        <v>5.6020000000000002E-3</v>
      </c>
      <c r="E36" s="22">
        <f>Source!J40</f>
        <v>0</v>
      </c>
      <c r="F36" s="22">
        <f>Source!K40</f>
        <v>0</v>
      </c>
      <c r="G36" s="22">
        <f>Source!V40</f>
        <v>43326.77</v>
      </c>
      <c r="H36" s="22">
        <f>Source!W40</f>
        <v>242.72</v>
      </c>
      <c r="AB36">
        <f>Source!K40</f>
        <v>0</v>
      </c>
      <c r="AC36">
        <f>Source!W40</f>
        <v>242.72</v>
      </c>
    </row>
    <row r="37" spans="1:29" ht="28.5" x14ac:dyDescent="0.2">
      <c r="A37" s="19" t="str">
        <f>Source!F41</f>
        <v>1.1-1-766</v>
      </c>
      <c r="B37" s="19" t="str">
        <f>Source!G41</f>
        <v>Песок для строительных работ, рядовой</v>
      </c>
      <c r="C37" s="20" t="str">
        <f>Source!H41</f>
        <v>м3</v>
      </c>
      <c r="D37" s="21">
        <f>Source!I41</f>
        <v>1.6961580000000001</v>
      </c>
      <c r="E37" s="22">
        <f>Source!J41</f>
        <v>0</v>
      </c>
      <c r="F37" s="22">
        <f>Source!K41</f>
        <v>0</v>
      </c>
      <c r="G37" s="22">
        <f>Source!V41</f>
        <v>104.99</v>
      </c>
      <c r="H37" s="22">
        <f>Source!W41</f>
        <v>178.08</v>
      </c>
      <c r="AB37">
        <f>Source!K41</f>
        <v>0</v>
      </c>
      <c r="AC37">
        <f>Source!W41</f>
        <v>178.08</v>
      </c>
    </row>
    <row r="38" spans="1:29" ht="57" x14ac:dyDescent="0.2">
      <c r="A38" s="19" t="str">
        <f>Source!F42</f>
        <v>1.11-1-221</v>
      </c>
      <c r="B38" s="19" t="str">
        <f>Source!G42</f>
        <v>Плиты облицовочные гранитные пиленые, толщина 10 мм, месторождение: Куртинское</v>
      </c>
      <c r="C38" s="20" t="str">
        <f>Source!H42</f>
        <v>м2</v>
      </c>
      <c r="D38" s="21">
        <f>Source!I42</f>
        <v>59.06</v>
      </c>
      <c r="E38" s="22">
        <f>Source!J42</f>
        <v>0</v>
      </c>
      <c r="F38" s="22">
        <f>Source!K42</f>
        <v>0</v>
      </c>
      <c r="G38" s="22">
        <f>Source!V42</f>
        <v>772.64</v>
      </c>
      <c r="H38" s="22">
        <f>Source!W42</f>
        <v>45632.12</v>
      </c>
      <c r="AB38">
        <f>Source!K42</f>
        <v>0</v>
      </c>
      <c r="AC38">
        <f>Source!W42</f>
        <v>45632.12</v>
      </c>
    </row>
    <row r="39" spans="1:29" ht="71.25" x14ac:dyDescent="0.2">
      <c r="A39" s="19" t="str">
        <f>Source!F43</f>
        <v>1.3-1-34</v>
      </c>
      <c r="B39" s="19" t="str">
        <f>Source!G43</f>
        <v>Смеси бетонные, БСГ, тяжелого бетона на гранитном щебне, класс прочности В3,5 (М50); фракция 5-20</v>
      </c>
      <c r="C39" s="20" t="str">
        <f>Source!H43</f>
        <v>м3</v>
      </c>
      <c r="D39" s="21">
        <f>Source!I43</f>
        <v>2.2726299999999999</v>
      </c>
      <c r="E39" s="22">
        <f>Source!J43</f>
        <v>0</v>
      </c>
      <c r="F39" s="22">
        <f>Source!K43</f>
        <v>0</v>
      </c>
      <c r="G39" s="22">
        <f>Source!V43</f>
        <v>514.9</v>
      </c>
      <c r="H39" s="22">
        <f>Source!W43</f>
        <v>1170.18</v>
      </c>
      <c r="AB39">
        <f>Source!K43</f>
        <v>0</v>
      </c>
      <c r="AC39">
        <f>Source!W43</f>
        <v>1170.18</v>
      </c>
    </row>
    <row r="40" spans="1:29" ht="71.25" x14ac:dyDescent="0.2">
      <c r="A40" s="19" t="str">
        <f>Source!F44</f>
        <v>1.3-1-41</v>
      </c>
      <c r="B40" s="19" t="str">
        <f>Source!G44</f>
        <v>Смеси бетонные, БСГ, тяжелого бетона на гранитном щебне, класс прочности В25 (М350); П3, фракция 5-20, F150, W6</v>
      </c>
      <c r="C40" s="20" t="str">
        <f>Source!H44</f>
        <v>м3</v>
      </c>
      <c r="D40" s="21">
        <f>Source!I44</f>
        <v>4.6372</v>
      </c>
      <c r="E40" s="22">
        <f>Source!J44</f>
        <v>0</v>
      </c>
      <c r="F40" s="22">
        <f>Source!K44</f>
        <v>0</v>
      </c>
      <c r="G40" s="22">
        <f>Source!V44</f>
        <v>745.24</v>
      </c>
      <c r="H40" s="22">
        <f>Source!W44</f>
        <v>3455.83</v>
      </c>
      <c r="AB40">
        <f>Source!K44</f>
        <v>0</v>
      </c>
      <c r="AC40">
        <f>Source!W44</f>
        <v>3455.83</v>
      </c>
    </row>
    <row r="41" spans="1:29" ht="28.5" x14ac:dyDescent="0.2">
      <c r="A41" s="19" t="str">
        <f>Source!F45</f>
        <v>1.3-2-4</v>
      </c>
      <c r="B41" s="19" t="str">
        <f>Source!G45</f>
        <v>Растворы цементные, марка 75</v>
      </c>
      <c r="C41" s="20" t="str">
        <f>Source!H45</f>
        <v>м3</v>
      </c>
      <c r="D41" s="21">
        <f>Source!I45</f>
        <v>1.7718</v>
      </c>
      <c r="E41" s="22">
        <f>Source!J45</f>
        <v>0</v>
      </c>
      <c r="F41" s="22">
        <f>Source!K45</f>
        <v>0</v>
      </c>
      <c r="G41" s="22">
        <f>Source!V45</f>
        <v>396.06</v>
      </c>
      <c r="H41" s="22">
        <f>Source!W45</f>
        <v>701.74</v>
      </c>
      <c r="AB41">
        <f>Source!K45</f>
        <v>0</v>
      </c>
      <c r="AC41">
        <f>Source!W45</f>
        <v>701.74</v>
      </c>
    </row>
    <row r="42" spans="1:29" ht="99.75" x14ac:dyDescent="0.2">
      <c r="A42" s="19" t="str">
        <f>Source!F46</f>
        <v>1.3-4-1</v>
      </c>
      <c r="B42" s="19" t="str">
        <f>Source!G46</f>
        <v>Арматурные заготовки (стержни, хомуты и т.п.), не собранные в каркасы или сетки, углеродистая сталь общего назначения и арматурная сталь гладкая, класс А-I, диаметр 6-7 мм</v>
      </c>
      <c r="C42" s="20" t="str">
        <f>Source!H46</f>
        <v>т</v>
      </c>
      <c r="D42" s="21">
        <f>Source!I46</f>
        <v>0.12527199999999999</v>
      </c>
      <c r="E42" s="22">
        <f>Source!J46</f>
        <v>0</v>
      </c>
      <c r="F42" s="22">
        <f>Source!K46</f>
        <v>0</v>
      </c>
      <c r="G42" s="22">
        <f>Source!V46</f>
        <v>5681.92</v>
      </c>
      <c r="H42" s="22">
        <f>Source!W46</f>
        <v>711.79</v>
      </c>
      <c r="AB42">
        <f>Source!K46</f>
        <v>0</v>
      </c>
      <c r="AC42">
        <f>Source!W46</f>
        <v>711.79</v>
      </c>
    </row>
    <row r="43" spans="1:29" ht="28.5" x14ac:dyDescent="0.2">
      <c r="A43" s="19" t="str">
        <f>Source!F47</f>
        <v>1.7-9-11</v>
      </c>
      <c r="B43" s="19" t="str">
        <f>Source!G47</f>
        <v>Ограждения газонные, чугунные, высота 1000 мм</v>
      </c>
      <c r="C43" s="20" t="str">
        <f>Source!H47</f>
        <v>м</v>
      </c>
      <c r="D43" s="21">
        <f>Source!I47</f>
        <v>52.6</v>
      </c>
      <c r="E43" s="22">
        <f>Source!J47</f>
        <v>0</v>
      </c>
      <c r="F43" s="22">
        <f>Source!K47</f>
        <v>0</v>
      </c>
      <c r="G43" s="22">
        <f>Source!V47</f>
        <v>1432.66</v>
      </c>
      <c r="H43" s="22">
        <f>Source!W47</f>
        <v>75357.919999999998</v>
      </c>
      <c r="AB43">
        <f>Source!K47</f>
        <v>0</v>
      </c>
      <c r="AC43">
        <f>Source!W47</f>
        <v>75357.919999999998</v>
      </c>
    </row>
    <row r="44" spans="1:29" ht="42.75" x14ac:dyDescent="0.2">
      <c r="A44" s="19" t="str">
        <f>Source!F48</f>
        <v>1.7-9-13</v>
      </c>
      <c r="B44" s="19" t="str">
        <f>Source!G48</f>
        <v>Столбики для ограды газонной, чугунные, длина 1000 мм</v>
      </c>
      <c r="C44" s="20" t="str">
        <f>Source!H48</f>
        <v>шт.</v>
      </c>
      <c r="D44" s="21">
        <f>Source!I48</f>
        <v>54</v>
      </c>
      <c r="E44" s="22">
        <f>Source!J48</f>
        <v>0</v>
      </c>
      <c r="F44" s="22">
        <f>Source!K48</f>
        <v>0</v>
      </c>
      <c r="G44" s="22">
        <f>Source!V48</f>
        <v>697.61</v>
      </c>
      <c r="H44" s="22">
        <f>Source!W48</f>
        <v>37670.94</v>
      </c>
      <c r="AB44">
        <f>Source!K48</f>
        <v>0</v>
      </c>
      <c r="AC44">
        <f>Source!W48</f>
        <v>37670.94</v>
      </c>
    </row>
    <row r="45" spans="1:29" ht="28.5" x14ac:dyDescent="0.2">
      <c r="A45" s="19" t="str">
        <f>Source!F49</f>
        <v>5262154000</v>
      </c>
      <c r="B45" s="19" t="str">
        <f>Source!G49</f>
        <v>Столбики чугунные газонного ограждения</v>
      </c>
      <c r="C45" s="20" t="str">
        <f>Source!H49</f>
        <v>шт.</v>
      </c>
      <c r="D45" s="21">
        <f>Source!I49</f>
        <v>16</v>
      </c>
      <c r="E45" s="22">
        <f>Source!J49</f>
        <v>0</v>
      </c>
      <c r="F45" s="22">
        <f>Source!K49</f>
        <v>0</v>
      </c>
      <c r="G45" s="22">
        <f>Source!V49</f>
        <v>0</v>
      </c>
      <c r="H45" s="22">
        <f>Source!W49</f>
        <v>0</v>
      </c>
      <c r="AB45">
        <f>Source!K49</f>
        <v>0</v>
      </c>
      <c r="AC45">
        <f>Source!W49</f>
        <v>0</v>
      </c>
    </row>
    <row r="46" spans="1:29" ht="28.5" x14ac:dyDescent="0.2">
      <c r="A46" s="19" t="str">
        <f>Source!F50</f>
        <v>9999990006</v>
      </c>
      <c r="B46" s="19" t="str">
        <f>Source!G50</f>
        <v>Стоимость прочих материалов (ЭСН)</v>
      </c>
      <c r="C46" s="20" t="str">
        <f>Source!H50</f>
        <v>руб.</v>
      </c>
      <c r="D46" s="21">
        <f>Source!I50</f>
        <v>4.5692219999999999</v>
      </c>
      <c r="E46" s="22">
        <f>Source!J50</f>
        <v>1</v>
      </c>
      <c r="F46" s="22">
        <f>Source!K50</f>
        <v>4.57</v>
      </c>
      <c r="G46" s="22">
        <f>Source!V50</f>
        <v>1</v>
      </c>
      <c r="H46" s="22">
        <f>Source!W50</f>
        <v>4.57</v>
      </c>
      <c r="AB46">
        <f>Source!K50</f>
        <v>4.57</v>
      </c>
      <c r="AC46">
        <f>Source!W50</f>
        <v>4.57</v>
      </c>
    </row>
    <row r="47" spans="1:29" ht="15" x14ac:dyDescent="0.25">
      <c r="A47" s="23" t="s">
        <v>201</v>
      </c>
      <c r="B47" s="23"/>
      <c r="C47" s="23"/>
      <c r="D47" s="23"/>
      <c r="E47" s="24">
        <f>SUM(AB31:AB46)</f>
        <v>4.57</v>
      </c>
      <c r="F47" s="24"/>
      <c r="G47" s="24">
        <f>SUM(AC31:AC46)</f>
        <v>175304.29</v>
      </c>
      <c r="H47" s="24"/>
    </row>
    <row r="48" spans="1:29" ht="15" x14ac:dyDescent="0.25">
      <c r="A48" s="15" t="str">
        <f>IF(Source!C12="1", Source!F52, Source!G52)</f>
        <v>Потолок</v>
      </c>
      <c r="B48" s="15"/>
      <c r="C48" s="15"/>
      <c r="D48" s="15"/>
      <c r="E48" s="15"/>
      <c r="F48" s="15"/>
      <c r="G48" s="15"/>
      <c r="H48" s="15"/>
    </row>
    <row r="49" spans="1:29" ht="15" x14ac:dyDescent="0.25">
      <c r="A49" s="17" t="s">
        <v>200</v>
      </c>
      <c r="B49" s="17"/>
      <c r="C49" s="17"/>
      <c r="D49" s="17"/>
      <c r="E49" s="17"/>
      <c r="F49" s="17"/>
      <c r="G49" s="17"/>
      <c r="H49" s="17"/>
    </row>
    <row r="50" spans="1:29" ht="42.75" x14ac:dyDescent="0.2">
      <c r="A50" s="19" t="str">
        <f>Source!F54</f>
        <v>1.1-1-1029</v>
      </c>
      <c r="B50" s="19" t="str">
        <f>Source!G54</f>
        <v>Сетка проволочная штукатурная тканая, квадрат 5х5 мм, толщина 1,6 мм</v>
      </c>
      <c r="C50" s="20" t="str">
        <f>Source!H54</f>
        <v>м2</v>
      </c>
      <c r="D50" s="21">
        <f>Source!I54</f>
        <v>0.27977000000000002</v>
      </c>
      <c r="E50" s="22">
        <f>Source!J54</f>
        <v>0</v>
      </c>
      <c r="F50" s="22">
        <f>Source!K54</f>
        <v>0</v>
      </c>
      <c r="G50" s="22">
        <f>Source!V54</f>
        <v>33.56</v>
      </c>
      <c r="H50" s="22">
        <f>Source!W54</f>
        <v>9.39</v>
      </c>
      <c r="AB50">
        <f>Source!K54</f>
        <v>0</v>
      </c>
      <c r="AC50">
        <f>Source!W54</f>
        <v>9.39</v>
      </c>
    </row>
    <row r="51" spans="1:29" ht="14.25" x14ac:dyDescent="0.2">
      <c r="A51" s="19" t="str">
        <f>Source!F55</f>
        <v>1.1-1-118</v>
      </c>
      <c r="B51" s="19" t="str">
        <f>Source!G55</f>
        <v>Вода</v>
      </c>
      <c r="C51" s="20" t="str">
        <f>Source!H55</f>
        <v>м3</v>
      </c>
      <c r="D51" s="21">
        <f>Source!I55</f>
        <v>5.4299999999999999E-3</v>
      </c>
      <c r="E51" s="22">
        <f>Source!J55</f>
        <v>0</v>
      </c>
      <c r="F51" s="22">
        <f>Source!K55</f>
        <v>0</v>
      </c>
      <c r="G51" s="22">
        <f>Source!V55</f>
        <v>7.07</v>
      </c>
      <c r="H51" s="22">
        <f>Source!W55</f>
        <v>0.04</v>
      </c>
      <c r="AB51">
        <f>Source!K55</f>
        <v>0</v>
      </c>
      <c r="AC51">
        <f>Source!W55</f>
        <v>0.04</v>
      </c>
    </row>
    <row r="52" spans="1:29" ht="28.5" x14ac:dyDescent="0.2">
      <c r="A52" s="19" t="str">
        <f>Source!F56</f>
        <v>1.1-1-1478</v>
      </c>
      <c r="B52" s="19" t="str">
        <f>Source!G56</f>
        <v>Шпатлевка водно-дисперсионная акриловая</v>
      </c>
      <c r="C52" s="20" t="str">
        <f>Source!H56</f>
        <v>т</v>
      </c>
      <c r="D52" s="21">
        <f>Source!I56</f>
        <v>2.7780000000000001E-3</v>
      </c>
      <c r="E52" s="22">
        <f>Source!J56</f>
        <v>0</v>
      </c>
      <c r="F52" s="22">
        <f>Source!K56</f>
        <v>0</v>
      </c>
      <c r="G52" s="22">
        <f>Source!V56</f>
        <v>13953.6</v>
      </c>
      <c r="H52" s="22">
        <f>Source!W56</f>
        <v>38.76</v>
      </c>
      <c r="AB52">
        <f>Source!K56</f>
        <v>0</v>
      </c>
      <c r="AC52">
        <f>Source!W56</f>
        <v>38.76</v>
      </c>
    </row>
    <row r="53" spans="1:29" ht="228" x14ac:dyDescent="0.2">
      <c r="A53" s="19" t="str">
        <f>Source!F57</f>
        <v>1.1-1-2180</v>
      </c>
      <c r="B53" s="19" t="str">
        <f>Source!G57</f>
        <v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v>
      </c>
      <c r="C53" s="20" t="str">
        <f>Source!H57</f>
        <v>т</v>
      </c>
      <c r="D53" s="21">
        <f>Source!I57</f>
        <v>3.1819999999999999E-3</v>
      </c>
      <c r="E53" s="22">
        <f>Source!J57</f>
        <v>0</v>
      </c>
      <c r="F53" s="22">
        <f>Source!K57</f>
        <v>0</v>
      </c>
      <c r="G53" s="22">
        <f>Source!V57</f>
        <v>33030.400000000001</v>
      </c>
      <c r="H53" s="22">
        <f>Source!W57</f>
        <v>105.1</v>
      </c>
      <c r="AB53">
        <f>Source!K57</f>
        <v>0</v>
      </c>
      <c r="AC53">
        <f>Source!W57</f>
        <v>105.1</v>
      </c>
    </row>
    <row r="54" spans="1:29" ht="28.5" x14ac:dyDescent="0.2">
      <c r="A54" s="19" t="str">
        <f>Source!F58</f>
        <v>1.3-2-13</v>
      </c>
      <c r="B54" s="19" t="str">
        <f>Source!G58</f>
        <v>Растворы цементно-известковые, марка 75</v>
      </c>
      <c r="C54" s="20" t="str">
        <f>Source!H58</f>
        <v>м3</v>
      </c>
      <c r="D54" s="21">
        <f>Source!I58</f>
        <v>7.7567999999999998E-2</v>
      </c>
      <c r="E54" s="22">
        <f>Source!J58</f>
        <v>0</v>
      </c>
      <c r="F54" s="22">
        <f>Source!K58</f>
        <v>0</v>
      </c>
      <c r="G54" s="22">
        <f>Source!V58</f>
        <v>481.69</v>
      </c>
      <c r="H54" s="22">
        <f>Source!W58</f>
        <v>37.36</v>
      </c>
      <c r="AB54">
        <f>Source!K58</f>
        <v>0</v>
      </c>
      <c r="AC54">
        <f>Source!W58</f>
        <v>37.36</v>
      </c>
    </row>
    <row r="55" spans="1:29" ht="85.5" x14ac:dyDescent="0.2">
      <c r="A55" s="19" t="str">
        <f>Source!F59</f>
        <v>1.3-2-24</v>
      </c>
      <c r="B55" s="19" t="str">
        <f>Source!G59</f>
        <v>Смеси сухие штукатурные цементно-песчаные для внутренних и наружных работ, бездобавочные, В12,5 (М150), F50, крупность заполнителя не более 0,5 мм</v>
      </c>
      <c r="C55" s="20" t="str">
        <f>Source!H59</f>
        <v>т</v>
      </c>
      <c r="D55" s="21">
        <f>Source!I59</f>
        <v>3.1026999999999999E-2</v>
      </c>
      <c r="E55" s="22">
        <f>Source!J59</f>
        <v>0</v>
      </c>
      <c r="F55" s="22">
        <f>Source!K59</f>
        <v>0</v>
      </c>
      <c r="G55" s="22">
        <f>Source!V59</f>
        <v>796.76</v>
      </c>
      <c r="H55" s="22">
        <f>Source!W59</f>
        <v>24.72</v>
      </c>
      <c r="AB55">
        <f>Source!K59</f>
        <v>0</v>
      </c>
      <c r="AC55">
        <f>Source!W59</f>
        <v>24.72</v>
      </c>
    </row>
    <row r="56" spans="1:29" ht="28.5" x14ac:dyDescent="0.2">
      <c r="A56" s="19" t="str">
        <f>Source!F60</f>
        <v>9999990006</v>
      </c>
      <c r="B56" s="19" t="str">
        <f>Source!G60</f>
        <v>Стоимость прочих материалов (ЭСН)</v>
      </c>
      <c r="C56" s="20" t="str">
        <f>Source!H60</f>
        <v>руб.</v>
      </c>
      <c r="D56" s="21">
        <f>Source!I60</f>
        <v>0.47066000000000002</v>
      </c>
      <c r="E56" s="22">
        <f>Source!J60</f>
        <v>1</v>
      </c>
      <c r="F56" s="22">
        <f>Source!K60</f>
        <v>0.47</v>
      </c>
      <c r="G56" s="22">
        <f>Source!V60</f>
        <v>1</v>
      </c>
      <c r="H56" s="22">
        <f>Source!W60</f>
        <v>0.47</v>
      </c>
      <c r="AB56">
        <f>Source!K60</f>
        <v>0.47</v>
      </c>
      <c r="AC56">
        <f>Source!W60</f>
        <v>0.47</v>
      </c>
    </row>
    <row r="57" spans="1:29" ht="15" x14ac:dyDescent="0.25">
      <c r="A57" s="23" t="s">
        <v>201</v>
      </c>
      <c r="B57" s="23"/>
      <c r="C57" s="23"/>
      <c r="D57" s="23"/>
      <c r="E57" s="24">
        <f>SUM(AB50:AB56)</f>
        <v>0.47</v>
      </c>
      <c r="F57" s="24"/>
      <c r="G57" s="24">
        <f>SUM(AC50:AC56)</f>
        <v>215.83999999999997</v>
      </c>
      <c r="H57" s="24"/>
    </row>
    <row r="58" spans="1:29" ht="15" x14ac:dyDescent="0.25">
      <c r="A58" s="15" t="str">
        <f>IF(Source!C12="1", Source!F62, Source!G62)</f>
        <v>Стены</v>
      </c>
      <c r="B58" s="15"/>
      <c r="C58" s="15"/>
      <c r="D58" s="15"/>
      <c r="E58" s="15"/>
      <c r="F58" s="15"/>
      <c r="G58" s="15"/>
      <c r="H58" s="15"/>
    </row>
    <row r="59" spans="1:29" ht="15" x14ac:dyDescent="0.25">
      <c r="A59" s="17" t="s">
        <v>200</v>
      </c>
      <c r="B59" s="17"/>
      <c r="C59" s="17"/>
      <c r="D59" s="17"/>
      <c r="E59" s="17"/>
      <c r="F59" s="17"/>
      <c r="G59" s="17"/>
      <c r="H59" s="17"/>
    </row>
    <row r="60" spans="1:29" ht="42.75" x14ac:dyDescent="0.2">
      <c r="A60" s="19" t="str">
        <f>Source!F64</f>
        <v>1.1-1-1029</v>
      </c>
      <c r="B60" s="19" t="str">
        <f>Source!G64</f>
        <v>Сетка проволочная штукатурная тканая, квадрат 5х5 мм, толщина 1,6 мм</v>
      </c>
      <c r="C60" s="20" t="str">
        <f>Source!H64</f>
        <v>м2</v>
      </c>
      <c r="D60" s="21">
        <f>Source!I64</f>
        <v>17.603999999999999</v>
      </c>
      <c r="E60" s="22">
        <f>Source!J64</f>
        <v>0</v>
      </c>
      <c r="F60" s="22">
        <f>Source!K64</f>
        <v>0</v>
      </c>
      <c r="G60" s="22">
        <f>Source!V64</f>
        <v>33.56</v>
      </c>
      <c r="H60" s="22">
        <f>Source!W64</f>
        <v>590.79</v>
      </c>
      <c r="AB60">
        <f>Source!K64</f>
        <v>0</v>
      </c>
      <c r="AC60">
        <f>Source!W64</f>
        <v>590.79</v>
      </c>
    </row>
    <row r="61" spans="1:29" ht="14.25" x14ac:dyDescent="0.2">
      <c r="A61" s="19" t="str">
        <f>Source!F65</f>
        <v>1.1-1-118</v>
      </c>
      <c r="B61" s="19" t="str">
        <f>Source!G65</f>
        <v>Вода</v>
      </c>
      <c r="C61" s="20" t="str">
        <f>Source!H65</f>
        <v>м3</v>
      </c>
      <c r="D61" s="21">
        <f>Source!I65</f>
        <v>2.9711999999999999E-2</v>
      </c>
      <c r="E61" s="22">
        <f>Source!J65</f>
        <v>0</v>
      </c>
      <c r="F61" s="22">
        <f>Source!K65</f>
        <v>0</v>
      </c>
      <c r="G61" s="22">
        <f>Source!V65</f>
        <v>7.07</v>
      </c>
      <c r="H61" s="22">
        <f>Source!W65</f>
        <v>0.21</v>
      </c>
      <c r="AB61">
        <f>Source!K65</f>
        <v>0</v>
      </c>
      <c r="AC61">
        <f>Source!W65</f>
        <v>0.21</v>
      </c>
    </row>
    <row r="62" spans="1:29" ht="28.5" x14ac:dyDescent="0.2">
      <c r="A62" s="19" t="str">
        <f>Source!F66</f>
        <v>1.1-1-1478</v>
      </c>
      <c r="B62" s="19" t="str">
        <f>Source!G66</f>
        <v>Шпатлевка водно-дисперсионная акриловая</v>
      </c>
      <c r="C62" s="20" t="str">
        <f>Source!H66</f>
        <v>т</v>
      </c>
      <c r="D62" s="21">
        <f>Source!I66</f>
        <v>8.3129999999999992E-3</v>
      </c>
      <c r="E62" s="22">
        <f>Source!J66</f>
        <v>0</v>
      </c>
      <c r="F62" s="22">
        <f>Source!K66</f>
        <v>0</v>
      </c>
      <c r="G62" s="22">
        <f>Source!V66</f>
        <v>13953.6</v>
      </c>
      <c r="H62" s="22">
        <f>Source!W66</f>
        <v>116</v>
      </c>
      <c r="AB62">
        <f>Source!K66</f>
        <v>0</v>
      </c>
      <c r="AC62">
        <f>Source!W66</f>
        <v>116</v>
      </c>
    </row>
    <row r="63" spans="1:29" ht="228" x14ac:dyDescent="0.2">
      <c r="A63" s="19" t="str">
        <f>Source!F67</f>
        <v>1.1-1-2180</v>
      </c>
      <c r="B63" s="19" t="str">
        <f>Source!G67</f>
        <v>Краска водно-дисперсионная, акриловая, с коллоидным раствором серебра, биологически активная, для внутренних работ, ручного и механизированного нанесения, сухой остаток от 56 до 62%, водородный показатель не менее рН 8,5, для окраски помещений медицинских учреждений, детских садов, школ, предприятий общественного питания и прочих мест массового посещения людей</v>
      </c>
      <c r="C63" s="20" t="str">
        <f>Source!H67</f>
        <v>т</v>
      </c>
      <c r="D63" s="21">
        <f>Source!I67</f>
        <v>1.0269E-2</v>
      </c>
      <c r="E63" s="22">
        <f>Source!J67</f>
        <v>0</v>
      </c>
      <c r="F63" s="22">
        <f>Source!K67</f>
        <v>0</v>
      </c>
      <c r="G63" s="22">
        <f>Source!V67</f>
        <v>33030.400000000001</v>
      </c>
      <c r="H63" s="22">
        <f>Source!W67</f>
        <v>339.19</v>
      </c>
      <c r="AB63">
        <f>Source!K67</f>
        <v>0</v>
      </c>
      <c r="AC63">
        <f>Source!W67</f>
        <v>339.19</v>
      </c>
    </row>
    <row r="64" spans="1:29" ht="28.5" x14ac:dyDescent="0.2">
      <c r="A64" s="19" t="str">
        <f>Source!F68</f>
        <v>1.1-1-236</v>
      </c>
      <c r="B64" s="19" t="str">
        <f>Source!G68</f>
        <v>Дюбели с насаженными шайбами</v>
      </c>
      <c r="C64" s="20" t="str">
        <f>Source!H68</f>
        <v>т</v>
      </c>
      <c r="D64" s="21">
        <f>Source!I68</f>
        <v>4.08E-4</v>
      </c>
      <c r="E64" s="22">
        <f>Source!J68</f>
        <v>0</v>
      </c>
      <c r="F64" s="22">
        <f>Source!K68</f>
        <v>0</v>
      </c>
      <c r="G64" s="22">
        <f>Source!V68</f>
        <v>20166.439999999999</v>
      </c>
      <c r="H64" s="22">
        <f>Source!W68</f>
        <v>8.23</v>
      </c>
      <c r="AB64">
        <f>Source!K68</f>
        <v>0</v>
      </c>
      <c r="AC64">
        <f>Source!W68</f>
        <v>8.23</v>
      </c>
    </row>
    <row r="65" spans="1:29" ht="14.25" x14ac:dyDescent="0.2">
      <c r="A65" s="19" t="str">
        <f>Source!F69</f>
        <v>1.1-1-740</v>
      </c>
      <c r="B65" s="19" t="str">
        <f>Source!G69</f>
        <v>Пакля пропитанная</v>
      </c>
      <c r="C65" s="20" t="str">
        <f>Source!H69</f>
        <v>кг</v>
      </c>
      <c r="D65" s="21">
        <f>Source!I69</f>
        <v>1.956</v>
      </c>
      <c r="E65" s="22">
        <f>Source!J69</f>
        <v>0</v>
      </c>
      <c r="F65" s="22">
        <f>Source!K69</f>
        <v>0</v>
      </c>
      <c r="G65" s="22">
        <f>Source!V69</f>
        <v>9.86</v>
      </c>
      <c r="H65" s="22">
        <f>Source!W69</f>
        <v>19.29</v>
      </c>
      <c r="AB65">
        <f>Source!K69</f>
        <v>0</v>
      </c>
      <c r="AC65">
        <f>Source!W69</f>
        <v>19.29</v>
      </c>
    </row>
    <row r="66" spans="1:29" ht="28.5" x14ac:dyDescent="0.2">
      <c r="A66" s="19" t="str">
        <f>Source!F70</f>
        <v>1.3-2-13</v>
      </c>
      <c r="B66" s="19" t="str">
        <f>Source!G70</f>
        <v>Растворы цементно-известковые, марка 75</v>
      </c>
      <c r="C66" s="20" t="str">
        <f>Source!H70</f>
        <v>м3</v>
      </c>
      <c r="D66" s="21">
        <f>Source!I70</f>
        <v>0.424452</v>
      </c>
      <c r="E66" s="22">
        <f>Source!J70</f>
        <v>0</v>
      </c>
      <c r="F66" s="22">
        <f>Source!K70</f>
        <v>0</v>
      </c>
      <c r="G66" s="22">
        <f>Source!V70</f>
        <v>481.69</v>
      </c>
      <c r="H66" s="22">
        <f>Source!W70</f>
        <v>204.45</v>
      </c>
      <c r="AB66">
        <f>Source!K70</f>
        <v>0</v>
      </c>
      <c r="AC66">
        <f>Source!W70</f>
        <v>204.45</v>
      </c>
    </row>
    <row r="67" spans="1:29" ht="85.5" x14ac:dyDescent="0.2">
      <c r="A67" s="19" t="str">
        <f>Source!F71</f>
        <v>1.3-2-24</v>
      </c>
      <c r="B67" s="19" t="str">
        <f>Source!G71</f>
        <v>Смеси сухие штукатурные цементно-песчаные для внутренних и наружных работ, бездобавочные, В12,5 (М150), F50, крупность заполнителя не более 0,5 мм</v>
      </c>
      <c r="C67" s="20" t="str">
        <f>Source!H71</f>
        <v>т</v>
      </c>
      <c r="D67" s="21">
        <f>Source!I71</f>
        <v>0.16978099999999999</v>
      </c>
      <c r="E67" s="22">
        <f>Source!J71</f>
        <v>0</v>
      </c>
      <c r="F67" s="22">
        <f>Source!K71</f>
        <v>0</v>
      </c>
      <c r="G67" s="22">
        <f>Source!V71</f>
        <v>796.76</v>
      </c>
      <c r="H67" s="22">
        <f>Source!W71</f>
        <v>135.27000000000001</v>
      </c>
      <c r="AB67">
        <f>Source!K71</f>
        <v>0</v>
      </c>
      <c r="AC67">
        <f>Source!W71</f>
        <v>135.27000000000001</v>
      </c>
    </row>
    <row r="68" spans="1:29" ht="28.5" x14ac:dyDescent="0.2">
      <c r="A68" s="19" t="str">
        <f>Source!F72</f>
        <v>9999990006</v>
      </c>
      <c r="B68" s="19" t="str">
        <f>Source!G72</f>
        <v>Стоимость прочих материалов (ЭСН)</v>
      </c>
      <c r="C68" s="20" t="str">
        <f>Source!H72</f>
        <v>руб.</v>
      </c>
      <c r="D68" s="21">
        <f>Source!I72</f>
        <v>1.48167</v>
      </c>
      <c r="E68" s="22">
        <f>Source!J72</f>
        <v>1</v>
      </c>
      <c r="F68" s="22">
        <f>Source!K72</f>
        <v>1.48</v>
      </c>
      <c r="G68" s="22">
        <f>Source!V72</f>
        <v>1</v>
      </c>
      <c r="H68" s="22">
        <f>Source!W72</f>
        <v>1.48</v>
      </c>
      <c r="AB68">
        <f>Source!K72</f>
        <v>1.48</v>
      </c>
      <c r="AC68">
        <f>Source!W72</f>
        <v>1.48</v>
      </c>
    </row>
    <row r="69" spans="1:29" ht="15" x14ac:dyDescent="0.25">
      <c r="A69" s="23" t="s">
        <v>201</v>
      </c>
      <c r="B69" s="23"/>
      <c r="C69" s="23"/>
      <c r="D69" s="23"/>
      <c r="E69" s="24">
        <f>SUM(AB60:AB68)</f>
        <v>1.48</v>
      </c>
      <c r="F69" s="24"/>
      <c r="G69" s="24">
        <f>SUM(AC60:AC68)</f>
        <v>1414.91</v>
      </c>
      <c r="H69" s="24"/>
    </row>
    <row r="70" spans="1:29" ht="15" x14ac:dyDescent="0.25">
      <c r="A70" s="15" t="str">
        <f>IF(Source!C12="1", Source!F74, Source!G74)</f>
        <v>Двери</v>
      </c>
      <c r="B70" s="15"/>
      <c r="C70" s="15"/>
      <c r="D70" s="15"/>
      <c r="E70" s="15"/>
      <c r="F70" s="15"/>
      <c r="G70" s="15"/>
      <c r="H70" s="15"/>
    </row>
    <row r="71" spans="1:29" ht="15" x14ac:dyDescent="0.25">
      <c r="A71" s="17" t="s">
        <v>200</v>
      </c>
      <c r="B71" s="17"/>
      <c r="C71" s="17"/>
      <c r="D71" s="17"/>
      <c r="E71" s="17"/>
      <c r="F71" s="17"/>
      <c r="G71" s="17"/>
      <c r="H71" s="17"/>
    </row>
    <row r="72" spans="1:29" ht="156.75" x14ac:dyDescent="0.2">
      <c r="A72" s="19" t="str">
        <f>Source!F76</f>
        <v>1.1-1-2470</v>
      </c>
      <c r="B72" s="19" t="str">
        <f>Source!G76</f>
        <v>Герметик акриловый, дисперсионный, пластоэластичный, для наружных работ, модуль упругости 0,25 Н/мм2, усадка до -15%, диапазон температур применения от -25 до +80°С, для швов с деформационной подвижностью до 15%, окрашиваемый</v>
      </c>
      <c r="C72" s="20" t="str">
        <f>Source!H76</f>
        <v>л</v>
      </c>
      <c r="D72" s="21">
        <f>Source!I76</f>
        <v>1.0529999999999999</v>
      </c>
      <c r="E72" s="22">
        <f>Source!J76</f>
        <v>0</v>
      </c>
      <c r="F72" s="22">
        <f>Source!K76</f>
        <v>0</v>
      </c>
      <c r="G72" s="22">
        <f>Source!V76</f>
        <v>177.8</v>
      </c>
      <c r="H72" s="22">
        <f>Source!W76</f>
        <v>187.22</v>
      </c>
      <c r="AB72">
        <f>Source!K76</f>
        <v>0</v>
      </c>
      <c r="AC72">
        <f>Source!W76</f>
        <v>187.22</v>
      </c>
    </row>
    <row r="73" spans="1:29" ht="28.5" x14ac:dyDescent="0.2">
      <c r="A73" s="19" t="str">
        <f>Source!F77</f>
        <v>1.1-1-2627</v>
      </c>
      <c r="B73" s="19" t="str">
        <f>Source!G77</f>
        <v>Винты самонарезающие 5х40 мм для металла</v>
      </c>
      <c r="C73" s="20" t="str">
        <f>Source!H77</f>
        <v>кг</v>
      </c>
      <c r="D73" s="21">
        <f>Source!I77</f>
        <v>0.06</v>
      </c>
      <c r="E73" s="22">
        <f>Source!J77</f>
        <v>0</v>
      </c>
      <c r="F73" s="22">
        <f>Source!K77</f>
        <v>0</v>
      </c>
      <c r="G73" s="22">
        <f>Source!V77</f>
        <v>20.63</v>
      </c>
      <c r="H73" s="22">
        <f>Source!W77</f>
        <v>1.24</v>
      </c>
      <c r="AB73">
        <f>Source!K77</f>
        <v>0</v>
      </c>
      <c r="AC73">
        <f>Source!W77</f>
        <v>1.24</v>
      </c>
    </row>
    <row r="74" spans="1:29" ht="85.5" x14ac:dyDescent="0.2">
      <c r="A74" s="19" t="str">
        <f>Source!F78</f>
        <v>1.1-1-3571</v>
      </c>
      <c r="B74" s="19" t="str">
        <f>Source!G78</f>
        <v>Пена монтажная противопожарная, обеспечивающая акустическую и термическую изоляцию, предел огнестойкости ЕI 60</v>
      </c>
      <c r="C74" s="20" t="str">
        <f>Source!H78</f>
        <v>л</v>
      </c>
      <c r="D74" s="21">
        <f>Source!I78</f>
        <v>2.0070000000000001</v>
      </c>
      <c r="E74" s="22">
        <f>Source!J78</f>
        <v>0</v>
      </c>
      <c r="F74" s="22">
        <f>Source!K78</f>
        <v>0</v>
      </c>
      <c r="G74" s="22">
        <f>Source!V78</f>
        <v>125.73</v>
      </c>
      <c r="H74" s="22">
        <f>Source!W78</f>
        <v>252.34</v>
      </c>
      <c r="AB74">
        <f>Source!K78</f>
        <v>0</v>
      </c>
      <c r="AC74">
        <f>Source!W78</f>
        <v>252.34</v>
      </c>
    </row>
    <row r="75" spans="1:29" ht="42.75" x14ac:dyDescent="0.2">
      <c r="A75" s="19" t="str">
        <f>Source!F79</f>
        <v>1.1-1-79</v>
      </c>
      <c r="B75" s="19" t="str">
        <f>Source!G79</f>
        <v>Бруски хвойных пород обрезные, длина 2-6,5 м, сорт III, толщина 50-60 мм</v>
      </c>
      <c r="C75" s="20" t="str">
        <f>Source!H79</f>
        <v>м3</v>
      </c>
      <c r="D75" s="21">
        <f>Source!I79</f>
        <v>5.9999999999999995E-4</v>
      </c>
      <c r="E75" s="22">
        <f>Source!J79</f>
        <v>0</v>
      </c>
      <c r="F75" s="22">
        <f>Source!K79</f>
        <v>0</v>
      </c>
      <c r="G75" s="22">
        <f>Source!V79</f>
        <v>2472.13</v>
      </c>
      <c r="H75" s="22">
        <f>Source!W79</f>
        <v>1.48</v>
      </c>
      <c r="AB75">
        <f>Source!K79</f>
        <v>0</v>
      </c>
      <c r="AC75">
        <f>Source!W79</f>
        <v>1.48</v>
      </c>
    </row>
    <row r="76" spans="1:29" ht="28.5" x14ac:dyDescent="0.2">
      <c r="A76" s="19" t="str">
        <f>Source!F80</f>
        <v>1.3-2-6</v>
      </c>
      <c r="B76" s="19" t="str">
        <f>Source!G80</f>
        <v>Растворы цементные, марка 150</v>
      </c>
      <c r="C76" s="20" t="str">
        <f>Source!H80</f>
        <v>м3</v>
      </c>
      <c r="D76" s="21">
        <f>Source!I80</f>
        <v>4.1999999999999997E-3</v>
      </c>
      <c r="E76" s="22">
        <f>Source!J80</f>
        <v>0</v>
      </c>
      <c r="F76" s="22">
        <f>Source!K80</f>
        <v>0</v>
      </c>
      <c r="G76" s="22">
        <f>Source!V80</f>
        <v>478.96</v>
      </c>
      <c r="H76" s="22">
        <f>Source!W80</f>
        <v>2.0099999999999998</v>
      </c>
      <c r="AB76">
        <f>Source!K80</f>
        <v>0</v>
      </c>
      <c r="AC76">
        <f>Source!W80</f>
        <v>2.0099999999999998</v>
      </c>
    </row>
    <row r="77" spans="1:29" ht="171" x14ac:dyDescent="0.2">
      <c r="A77" s="19" t="str">
        <f>Source!F81</f>
        <v>1.7-2-109</v>
      </c>
      <c r="B77" s="19" t="str">
        <f>Source!G81</f>
        <v>Блоки дверные металлические противопожарные с заполнением минеральной ватой, остекленные стеклом толщиной 21 мм (0,24 м2), окрашенные порошковыми красками, предел огнестойкости EI 60, двупольные, 1500х2100 мм, масса 196,5 кг, с замком-защелкой, без доводчика</v>
      </c>
      <c r="C77" s="20" t="str">
        <f>Source!H81</f>
        <v>т</v>
      </c>
      <c r="D77" s="21">
        <f>Source!I81</f>
        <v>0.58950000000000002</v>
      </c>
      <c r="E77" s="22">
        <f>Source!J81</f>
        <v>0</v>
      </c>
      <c r="F77" s="22">
        <f>Source!K81</f>
        <v>0</v>
      </c>
      <c r="G77" s="22">
        <f>Source!V81</f>
        <v>54315.42</v>
      </c>
      <c r="H77" s="22">
        <f>Source!W81</f>
        <v>32018.94</v>
      </c>
      <c r="AB77">
        <f>Source!K81</f>
        <v>0</v>
      </c>
      <c r="AC77">
        <f>Source!W81</f>
        <v>32018.94</v>
      </c>
    </row>
    <row r="78" spans="1:29" ht="57" x14ac:dyDescent="0.2">
      <c r="A78" s="19" t="str">
        <f>Source!F82</f>
        <v>1.7-3-122</v>
      </c>
      <c r="B78" s="19" t="str">
        <f>Source!G82</f>
        <v>Бур с наконечником из твердого сплава, с хвостовиком SDS-plus, диаметр 10 мм, длина 260 мм</v>
      </c>
      <c r="C78" s="20" t="str">
        <f>Source!H82</f>
        <v>шт.</v>
      </c>
      <c r="D78" s="21">
        <f>Source!I82</f>
        <v>0.24</v>
      </c>
      <c r="E78" s="22">
        <f>Source!J82</f>
        <v>0</v>
      </c>
      <c r="F78" s="22">
        <f>Source!K82</f>
        <v>0</v>
      </c>
      <c r="G78" s="22">
        <f>Source!V82</f>
        <v>14.23</v>
      </c>
      <c r="H78" s="22">
        <f>Source!W82</f>
        <v>3.42</v>
      </c>
      <c r="AB78">
        <f>Source!K82</f>
        <v>0</v>
      </c>
      <c r="AC78">
        <f>Source!W82</f>
        <v>3.42</v>
      </c>
    </row>
    <row r="79" spans="1:29" ht="156.75" x14ac:dyDescent="0.2">
      <c r="A79" s="19" t="str">
        <f>Source!F83</f>
        <v>1.7-5-156</v>
      </c>
      <c r="B79" s="19" t="str">
        <f>Source!G83</f>
        <v>Анкер-шпилька распорный, высокоэффективный, с шестигранной гайкой и шайбой, из оцинкованной стали, для использования в бетоне с трещинами, диаметр 10 мм, длина 130 мм, толщина прикрепляемой детали минимальная/максимальная 50/70 мм</v>
      </c>
      <c r="C79" s="20" t="str">
        <f>Source!H83</f>
        <v>шт.</v>
      </c>
      <c r="D79" s="21">
        <f>Source!I83</f>
        <v>24</v>
      </c>
      <c r="E79" s="22">
        <f>Source!J83</f>
        <v>0</v>
      </c>
      <c r="F79" s="22">
        <f>Source!K83</f>
        <v>0</v>
      </c>
      <c r="G79" s="22">
        <f>Source!V83</f>
        <v>27.22</v>
      </c>
      <c r="H79" s="22">
        <f>Source!W83</f>
        <v>653.28</v>
      </c>
      <c r="AB79">
        <f>Source!K83</f>
        <v>0</v>
      </c>
      <c r="AC79">
        <f>Source!W83</f>
        <v>653.28</v>
      </c>
    </row>
    <row r="80" spans="1:29" ht="57" x14ac:dyDescent="0.2">
      <c r="A80" s="19" t="str">
        <f>Source!F84</f>
        <v>1.8-1-86</v>
      </c>
      <c r="B80" s="19" t="str">
        <f>Source!G84</f>
        <v>Доводчик дверной, напольный, в комплекте с крышкой и рычагом, масса двери до 300 кг</v>
      </c>
      <c r="C80" s="20" t="str">
        <f>Source!H84</f>
        <v>КОМПЛЕКТ</v>
      </c>
      <c r="D80" s="21">
        <f>Source!I84</f>
        <v>3</v>
      </c>
      <c r="E80" s="22">
        <f>Source!J84</f>
        <v>0</v>
      </c>
      <c r="F80" s="22">
        <f>Source!K84</f>
        <v>0</v>
      </c>
      <c r="G80" s="22">
        <f>Source!V84</f>
        <v>6920.41</v>
      </c>
      <c r="H80" s="22">
        <f>Source!W84</f>
        <v>20761.23</v>
      </c>
      <c r="AB80">
        <f>Source!K84</f>
        <v>0</v>
      </c>
      <c r="AC80">
        <f>Source!W84</f>
        <v>20761.23</v>
      </c>
    </row>
    <row r="81" spans="1:29" ht="15" x14ac:dyDescent="0.25">
      <c r="A81" s="23" t="s">
        <v>201</v>
      </c>
      <c r="B81" s="23"/>
      <c r="C81" s="23"/>
      <c r="D81" s="23"/>
      <c r="E81" s="24">
        <f>SUM(AB72:AB80)</f>
        <v>0</v>
      </c>
      <c r="F81" s="24"/>
      <c r="G81" s="24">
        <f>SUM(AC72:AC80)</f>
        <v>53881.16</v>
      </c>
      <c r="H81" s="24"/>
    </row>
    <row r="82" spans="1:29" ht="15" x14ac:dyDescent="0.25">
      <c r="A82" s="15" t="str">
        <f>IF(Source!C12="1", Source!F86, Source!G86)</f>
        <v>Монтаж ограждений из поликарбоната</v>
      </c>
      <c r="B82" s="15"/>
      <c r="C82" s="15"/>
      <c r="D82" s="15"/>
      <c r="E82" s="15"/>
      <c r="F82" s="15"/>
      <c r="G82" s="15"/>
      <c r="H82" s="15"/>
    </row>
    <row r="83" spans="1:29" ht="15" x14ac:dyDescent="0.25">
      <c r="A83" s="17" t="s">
        <v>200</v>
      </c>
      <c r="B83" s="17"/>
      <c r="C83" s="17"/>
      <c r="D83" s="17"/>
      <c r="E83" s="17"/>
      <c r="F83" s="17"/>
      <c r="G83" s="17"/>
      <c r="H83" s="17"/>
    </row>
    <row r="84" spans="1:29" ht="42.75" x14ac:dyDescent="0.2">
      <c r="A84" s="19" t="str">
        <f>Source!F88</f>
        <v>1.1-1-2107</v>
      </c>
      <c r="B84" s="19" t="str">
        <f>Source!G88</f>
        <v>Пластик поликарбонатный ячеистый для остекления, толщина 20 мм</v>
      </c>
      <c r="C84" s="20" t="str">
        <f>Source!H88</f>
        <v>м2</v>
      </c>
      <c r="D84" s="21">
        <f>Source!I88</f>
        <v>15.9152</v>
      </c>
      <c r="E84" s="22">
        <f>Source!J88</f>
        <v>0</v>
      </c>
      <c r="F84" s="22">
        <f>Source!K88</f>
        <v>0</v>
      </c>
      <c r="G84" s="22">
        <f>Source!V88</f>
        <v>440.17</v>
      </c>
      <c r="H84" s="22">
        <f>Source!W88</f>
        <v>7005.39</v>
      </c>
      <c r="AB84">
        <f>Source!K88</f>
        <v>0</v>
      </c>
      <c r="AC84">
        <f>Source!W88</f>
        <v>7005.39</v>
      </c>
    </row>
    <row r="85" spans="1:29" ht="57" x14ac:dyDescent="0.2">
      <c r="A85" s="19" t="str">
        <f>Source!F89</f>
        <v>1.1-1-3791</v>
      </c>
      <c r="B85" s="19" t="str">
        <f>Source!G89</f>
        <v>Прокладки резиновые уплотнительные для профилей алюминиевых, ширина 13,5 мм</v>
      </c>
      <c r="C85" s="20" t="str">
        <f>Source!H89</f>
        <v>м</v>
      </c>
      <c r="D85" s="21">
        <f>Source!I89</f>
        <v>7.5436480000000001</v>
      </c>
      <c r="E85" s="22">
        <f>Source!J89</f>
        <v>0</v>
      </c>
      <c r="F85" s="22">
        <f>Source!K89</f>
        <v>0</v>
      </c>
      <c r="G85" s="22">
        <f>Source!V89</f>
        <v>4.2</v>
      </c>
      <c r="H85" s="22">
        <f>Source!W89</f>
        <v>31.68</v>
      </c>
      <c r="AB85">
        <f>Source!K89</f>
        <v>0</v>
      </c>
      <c r="AC85">
        <f>Source!W89</f>
        <v>31.68</v>
      </c>
    </row>
    <row r="86" spans="1:29" ht="57" x14ac:dyDescent="0.2">
      <c r="A86" s="19" t="str">
        <f>Source!F90</f>
        <v>1.1-1-3792</v>
      </c>
      <c r="B86" s="19" t="str">
        <f>Source!G90</f>
        <v>Прокладки резиновые уплотнительные для профилей алюминиевых, ширина 60 мм</v>
      </c>
      <c r="C86" s="20" t="str">
        <f>Source!H90</f>
        <v>м</v>
      </c>
      <c r="D86" s="21">
        <f>Source!I90</f>
        <v>7.5436480000000001</v>
      </c>
      <c r="E86" s="22">
        <f>Source!J90</f>
        <v>0</v>
      </c>
      <c r="F86" s="22">
        <f>Source!K90</f>
        <v>0</v>
      </c>
      <c r="G86" s="22">
        <f>Source!V90</f>
        <v>14.74</v>
      </c>
      <c r="H86" s="22">
        <f>Source!W90</f>
        <v>111.19</v>
      </c>
      <c r="AB86">
        <f>Source!K90</f>
        <v>0</v>
      </c>
      <c r="AC86">
        <f>Source!W90</f>
        <v>111.19</v>
      </c>
    </row>
    <row r="87" spans="1:29" ht="85.5" x14ac:dyDescent="0.2">
      <c r="A87" s="19" t="str">
        <f>Source!F91</f>
        <v>1.1-1-3794</v>
      </c>
      <c r="B87" s="19" t="str">
        <f>Source!G91</f>
        <v>Ленты герметизирующие алюминиевые самоклеящиеся для сотового поликарбоната толщиной от 10 до 16 мм, ширина 38 мм, сплошные</v>
      </c>
      <c r="C87" s="20" t="str">
        <f>Source!H91</f>
        <v>м</v>
      </c>
      <c r="D87" s="21">
        <f>Source!I91</f>
        <v>6.8568639999999998</v>
      </c>
      <c r="E87" s="22">
        <f>Source!J91</f>
        <v>0</v>
      </c>
      <c r="F87" s="22">
        <f>Source!K91</f>
        <v>0</v>
      </c>
      <c r="G87" s="22">
        <f>Source!V91</f>
        <v>2.2799999999999998</v>
      </c>
      <c r="H87" s="22">
        <f>Source!W91</f>
        <v>15.63</v>
      </c>
      <c r="AB87">
        <f>Source!K91</f>
        <v>0</v>
      </c>
      <c r="AC87">
        <f>Source!W91</f>
        <v>15.63</v>
      </c>
    </row>
    <row r="88" spans="1:29" ht="85.5" x14ac:dyDescent="0.2">
      <c r="A88" s="19" t="str">
        <f>Source!F92</f>
        <v>1.1-1-3797</v>
      </c>
      <c r="B88" s="19" t="str">
        <f>Source!G92</f>
        <v>Ленты герметизирующие алюминиевые самоклеящиеся для сотового поликарбоната толщиной от 10 до 16 мм, ширина 38 мм, перфорированные</v>
      </c>
      <c r="C88" s="20" t="str">
        <f>Source!H92</f>
        <v>м</v>
      </c>
      <c r="D88" s="21">
        <f>Source!I92</f>
        <v>6.8568639999999998</v>
      </c>
      <c r="E88" s="22">
        <f>Source!J92</f>
        <v>0</v>
      </c>
      <c r="F88" s="22">
        <f>Source!K92</f>
        <v>0</v>
      </c>
      <c r="G88" s="22">
        <f>Source!V92</f>
        <v>5.39</v>
      </c>
      <c r="H88" s="22">
        <f>Source!W92</f>
        <v>36.96</v>
      </c>
      <c r="AB88">
        <f>Source!K92</f>
        <v>0</v>
      </c>
      <c r="AC88">
        <f>Source!W92</f>
        <v>36.96</v>
      </c>
    </row>
    <row r="89" spans="1:29" ht="57" x14ac:dyDescent="0.2">
      <c r="A89" s="19" t="str">
        <f>Source!F93</f>
        <v>1.1-1-3801</v>
      </c>
      <c r="B89" s="19" t="str">
        <f>Source!G93</f>
        <v>Профили поликарбонатные торцевые для сотового поликарбоната толщиной 16 мм</v>
      </c>
      <c r="C89" s="20" t="str">
        <f>Source!H93</f>
        <v>м</v>
      </c>
      <c r="D89" s="21">
        <f>Source!I93</f>
        <v>13.715296</v>
      </c>
      <c r="E89" s="22">
        <f>Source!J93</f>
        <v>0</v>
      </c>
      <c r="F89" s="22">
        <f>Source!K93</f>
        <v>0</v>
      </c>
      <c r="G89" s="22">
        <f>Source!V93</f>
        <v>11.39</v>
      </c>
      <c r="H89" s="22">
        <f>Source!W93</f>
        <v>156.22</v>
      </c>
      <c r="AB89">
        <f>Source!K93</f>
        <v>0</v>
      </c>
      <c r="AC89">
        <f>Source!W93</f>
        <v>156.22</v>
      </c>
    </row>
    <row r="90" spans="1:29" ht="71.25" x14ac:dyDescent="0.2">
      <c r="A90" s="19" t="str">
        <f>Source!F94</f>
        <v>1.1-1-3803</v>
      </c>
      <c r="B90" s="19" t="str">
        <f>Source!G94</f>
        <v>Термошайбы поликарбонатные для крепления поликарбоната к металлическим конструкциям</v>
      </c>
      <c r="C90" s="20" t="str">
        <f>Source!H94</f>
        <v>100 шт.</v>
      </c>
      <c r="D90" s="21">
        <f>Source!I94</f>
        <v>0.14268800000000001</v>
      </c>
      <c r="E90" s="22">
        <f>Source!J94</f>
        <v>0</v>
      </c>
      <c r="F90" s="22">
        <f>Source!K94</f>
        <v>0</v>
      </c>
      <c r="G90" s="22">
        <f>Source!V94</f>
        <v>168.77</v>
      </c>
      <c r="H90" s="22">
        <f>Source!W94</f>
        <v>24.08</v>
      </c>
      <c r="AB90">
        <f>Source!K94</f>
        <v>0</v>
      </c>
      <c r="AC90">
        <f>Source!W94</f>
        <v>24.08</v>
      </c>
    </row>
    <row r="91" spans="1:29" ht="28.5" x14ac:dyDescent="0.2">
      <c r="A91" s="19" t="str">
        <f>Source!F95</f>
        <v>1.7-1-43</v>
      </c>
      <c r="B91" s="19" t="str">
        <f>Source!G95</f>
        <v>Винты самонарезающие оцинкованные 5х20 мм</v>
      </c>
      <c r="C91" s="20" t="str">
        <f>Source!H95</f>
        <v>100 шт.</v>
      </c>
      <c r="D91" s="21">
        <f>Source!I95</f>
        <v>0.856128</v>
      </c>
      <c r="E91" s="22">
        <f>Source!J95</f>
        <v>0</v>
      </c>
      <c r="F91" s="22">
        <f>Source!K95</f>
        <v>0</v>
      </c>
      <c r="G91" s="22">
        <f>Source!V95</f>
        <v>69.010000000000005</v>
      </c>
      <c r="H91" s="22">
        <f>Source!W95</f>
        <v>59.08</v>
      </c>
      <c r="AB91">
        <f>Source!K95</f>
        <v>0</v>
      </c>
      <c r="AC91">
        <f>Source!W95</f>
        <v>59.08</v>
      </c>
    </row>
    <row r="92" spans="1:29" ht="42.75" x14ac:dyDescent="0.2">
      <c r="A92" s="19" t="str">
        <f>Source!F96</f>
        <v>1.7-12-35</v>
      </c>
      <c r="B92" s="19" t="str">
        <f>Source!G96</f>
        <v>Профили алюминиевые системы AGS 150, ширина 51 мм, крышки</v>
      </c>
      <c r="C92" s="20" t="str">
        <f>Source!H96</f>
        <v>м</v>
      </c>
      <c r="D92" s="21">
        <f>Source!I96</f>
        <v>7.5436480000000001</v>
      </c>
      <c r="E92" s="22">
        <f>Source!J96</f>
        <v>0</v>
      </c>
      <c r="F92" s="22">
        <f>Source!K96</f>
        <v>0</v>
      </c>
      <c r="G92" s="22">
        <f>Source!V96</f>
        <v>8.1</v>
      </c>
      <c r="H92" s="22">
        <f>Source!W96</f>
        <v>61.1</v>
      </c>
      <c r="AB92">
        <f>Source!K96</f>
        <v>0</v>
      </c>
      <c r="AC92">
        <f>Source!W96</f>
        <v>61.1</v>
      </c>
    </row>
    <row r="93" spans="1:29" ht="42.75" x14ac:dyDescent="0.2">
      <c r="A93" s="19" t="str">
        <f>Source!F97</f>
        <v>1.7-12-36</v>
      </c>
      <c r="B93" s="19" t="str">
        <f>Source!G97</f>
        <v>Профили алюминиевые системы AGS 150, ширина 49 мм, прижимы</v>
      </c>
      <c r="C93" s="20" t="str">
        <f>Source!H97</f>
        <v>м</v>
      </c>
      <c r="D93" s="21">
        <f>Source!I97</f>
        <v>7.5436480000000001</v>
      </c>
      <c r="E93" s="22">
        <f>Source!J97</f>
        <v>0</v>
      </c>
      <c r="F93" s="22">
        <f>Source!K97</f>
        <v>0</v>
      </c>
      <c r="G93" s="22">
        <f>Source!V97</f>
        <v>17.43</v>
      </c>
      <c r="H93" s="22">
        <f>Source!W97</f>
        <v>131.49</v>
      </c>
      <c r="AB93">
        <f>Source!K97</f>
        <v>0</v>
      </c>
      <c r="AC93">
        <f>Source!W97</f>
        <v>131.49</v>
      </c>
    </row>
    <row r="94" spans="1:29" ht="15" x14ac:dyDescent="0.25">
      <c r="A94" s="23" t="s">
        <v>201</v>
      </c>
      <c r="B94" s="23"/>
      <c r="C94" s="23"/>
      <c r="D94" s="23"/>
      <c r="E94" s="24">
        <f>SUM(AB84:AB93)</f>
        <v>0</v>
      </c>
      <c r="F94" s="24"/>
      <c r="G94" s="24">
        <f>SUM(AC84:AC93)</f>
        <v>7632.8200000000006</v>
      </c>
      <c r="H94" s="24"/>
    </row>
    <row r="95" spans="1:29" ht="15" x14ac:dyDescent="0.25">
      <c r="A95" s="15" t="str">
        <f>IF(Source!C12="1", Source!F99, Source!G99)</f>
        <v>Подъемник</v>
      </c>
      <c r="B95" s="15"/>
      <c r="C95" s="15"/>
      <c r="D95" s="15"/>
      <c r="E95" s="15"/>
      <c r="F95" s="15"/>
      <c r="G95" s="15"/>
      <c r="H95" s="15"/>
    </row>
    <row r="96" spans="1:29" ht="15" x14ac:dyDescent="0.25">
      <c r="A96" s="17" t="s">
        <v>202</v>
      </c>
      <c r="B96" s="17"/>
      <c r="C96" s="17"/>
      <c r="D96" s="17"/>
      <c r="E96" s="17"/>
      <c r="F96" s="17"/>
      <c r="G96" s="17"/>
      <c r="H96" s="17"/>
    </row>
    <row r="97" spans="1:29" ht="71.25" x14ac:dyDescent="0.2">
      <c r="A97" s="19" t="str">
        <f>Source!F101</f>
        <v>ц. пост.</v>
      </c>
      <c r="B97" s="19" t="str">
        <f>Source!G101</f>
        <v>Мобильный лестничный гусеничный подъемник «Т09 Roby PPP» для лиц с ограниченными возможностями</v>
      </c>
      <c r="C97" s="20" t="str">
        <f>Source!H101</f>
        <v>шт.</v>
      </c>
      <c r="D97" s="21">
        <f>Source!I101</f>
        <v>1</v>
      </c>
      <c r="E97" s="22">
        <f>Source!J101</f>
        <v>0</v>
      </c>
      <c r="F97" s="22">
        <f>Source!K101</f>
        <v>0</v>
      </c>
      <c r="G97" s="22">
        <f>Source!V101</f>
        <v>68611.89</v>
      </c>
      <c r="H97" s="22">
        <f>Source!W101</f>
        <v>68611.89</v>
      </c>
      <c r="AB97">
        <f>Source!K101</f>
        <v>0</v>
      </c>
      <c r="AC97">
        <f>Source!W101</f>
        <v>68611.89</v>
      </c>
    </row>
    <row r="98" spans="1:29" ht="15" x14ac:dyDescent="0.25">
      <c r="A98" s="23" t="s">
        <v>201</v>
      </c>
      <c r="B98" s="23"/>
      <c r="C98" s="23"/>
      <c r="D98" s="23"/>
      <c r="E98" s="24">
        <f>SUM(AB97:AB97)</f>
        <v>0</v>
      </c>
      <c r="F98" s="24"/>
      <c r="G98" s="24">
        <f>SUM(AC97:AC97)</f>
        <v>68611.89</v>
      </c>
      <c r="H98" s="24"/>
    </row>
    <row r="99" spans="1:29" ht="15" x14ac:dyDescent="0.25">
      <c r="A99" s="15" t="str">
        <f>IF(Source!C12="1", Source!F103, Source!G103)</f>
        <v>ММГН</v>
      </c>
      <c r="B99" s="15"/>
      <c r="C99" s="15"/>
      <c r="D99" s="15"/>
      <c r="E99" s="15"/>
      <c r="F99" s="15"/>
      <c r="G99" s="15"/>
      <c r="H99" s="15"/>
    </row>
    <row r="100" spans="1:29" ht="15" x14ac:dyDescent="0.25">
      <c r="A100" s="17" t="s">
        <v>200</v>
      </c>
      <c r="B100" s="17"/>
      <c r="C100" s="17"/>
      <c r="D100" s="17"/>
      <c r="E100" s="17"/>
      <c r="F100" s="17"/>
      <c r="G100" s="17"/>
      <c r="H100" s="17"/>
    </row>
    <row r="101" spans="1:29" ht="28.5" x14ac:dyDescent="0.2">
      <c r="A101" s="19" t="str">
        <f>Source!F105</f>
        <v>1.1-1-1487</v>
      </c>
      <c r="B101" s="19" t="str">
        <f>Source!G105</f>
        <v>Шпатлевка масляно-клеевая универсальная</v>
      </c>
      <c r="C101" s="20" t="str">
        <f>Source!H105</f>
        <v>т</v>
      </c>
      <c r="D101" s="21">
        <f>Source!I105</f>
        <v>4.1E-5</v>
      </c>
      <c r="E101" s="22">
        <f>Source!J105</f>
        <v>0</v>
      </c>
      <c r="F101" s="22">
        <f>Source!K105</f>
        <v>0</v>
      </c>
      <c r="G101" s="22">
        <f>Source!V105</f>
        <v>2278.84</v>
      </c>
      <c r="H101" s="22">
        <f>Source!W105</f>
        <v>0.09</v>
      </c>
      <c r="AB101">
        <f>Source!K105</f>
        <v>0</v>
      </c>
      <c r="AC101">
        <f>Source!W105</f>
        <v>0.09</v>
      </c>
    </row>
    <row r="102" spans="1:29" ht="142.5" x14ac:dyDescent="0.2">
      <c r="A102" s="19" t="str">
        <f>Source!F106</f>
        <v>1.1-1-2090</v>
      </c>
      <c r="B102" s="19" t="str">
        <f>Source!G106</f>
        <v>Напольное покрытие полиуретановое рулонное, с наполнителем из резиновой крошки фракции 2-3 мм, прочность на разрыв 7-8 кг/см2, относительное удлинение 120%, температура эксплуатации от -50 до +70°С, толщина 8 мм</v>
      </c>
      <c r="C102" s="20" t="str">
        <f>Source!H106</f>
        <v>м2</v>
      </c>
      <c r="D102" s="21">
        <f>Source!I106</f>
        <v>1.12992</v>
      </c>
      <c r="E102" s="22">
        <f>Source!J106</f>
        <v>0</v>
      </c>
      <c r="F102" s="22">
        <f>Source!K106</f>
        <v>0</v>
      </c>
      <c r="G102" s="22">
        <f>Source!V106</f>
        <v>143.37</v>
      </c>
      <c r="H102" s="22">
        <f>Source!W106</f>
        <v>162</v>
      </c>
      <c r="AB102">
        <f>Source!K106</f>
        <v>0</v>
      </c>
      <c r="AC102">
        <f>Source!W106</f>
        <v>162</v>
      </c>
    </row>
    <row r="103" spans="1:29" ht="85.5" x14ac:dyDescent="0.2">
      <c r="A103" s="19" t="str">
        <f>Source!F107</f>
        <v>1.1-1-3379</v>
      </c>
      <c r="B103" s="19" t="str">
        <f>Source!G107</f>
        <v>Клей акриловый универсальный высокопрочный для приклеивания напольных и тяжелых типов настенных покрытий</v>
      </c>
      <c r="C103" s="20" t="str">
        <f>Source!H107</f>
        <v>кг</v>
      </c>
      <c r="D103" s="21">
        <f>Source!I107</f>
        <v>3.3919999999999999</v>
      </c>
      <c r="E103" s="22">
        <f>Source!J107</f>
        <v>0</v>
      </c>
      <c r="F103" s="22">
        <f>Source!K107</f>
        <v>0</v>
      </c>
      <c r="G103" s="22">
        <f>Source!V107</f>
        <v>25.43</v>
      </c>
      <c r="H103" s="22">
        <f>Source!W107</f>
        <v>86.26</v>
      </c>
      <c r="AB103">
        <f>Source!K107</f>
        <v>0</v>
      </c>
      <c r="AC103">
        <f>Source!W107</f>
        <v>86.26</v>
      </c>
    </row>
    <row r="104" spans="1:29" ht="71.25" x14ac:dyDescent="0.2">
      <c r="A104" s="19" t="str">
        <f>Source!F108</f>
        <v>1.1-1-3552</v>
      </c>
      <c r="B104" s="19" t="str">
        <f>Source!G108</f>
        <v>Грунтовка акриловая концентрированная универсальная с высокой клеевой и проникающей способностью</v>
      </c>
      <c r="C104" s="20" t="str">
        <f>Source!H108</f>
        <v>л</v>
      </c>
      <c r="D104" s="21">
        <f>Source!I108</f>
        <v>0.95399999999999996</v>
      </c>
      <c r="E104" s="22">
        <f>Source!J108</f>
        <v>0</v>
      </c>
      <c r="F104" s="22">
        <f>Source!K108</f>
        <v>0</v>
      </c>
      <c r="G104" s="22">
        <f>Source!V108</f>
        <v>40.17</v>
      </c>
      <c r="H104" s="22">
        <f>Source!W108</f>
        <v>38.32</v>
      </c>
      <c r="AB104">
        <f>Source!K108</f>
        <v>0</v>
      </c>
      <c r="AC104">
        <f>Source!W108</f>
        <v>38.32</v>
      </c>
    </row>
    <row r="105" spans="1:29" ht="42.75" x14ac:dyDescent="0.2">
      <c r="A105" s="19" t="str">
        <f>Source!F109</f>
        <v>1.1-1-3574</v>
      </c>
      <c r="B105" s="19" t="str">
        <f>Source!G109</f>
        <v>Плитка тактильная поливинилхлоридная, размеры 300х300х4 мм</v>
      </c>
      <c r="C105" s="20" t="str">
        <f>Source!H109</f>
        <v>м2</v>
      </c>
      <c r="D105" s="21">
        <f>Source!I109</f>
        <v>9.5399999999999991</v>
      </c>
      <c r="E105" s="22">
        <f>Source!J109</f>
        <v>0</v>
      </c>
      <c r="F105" s="22">
        <f>Source!K109</f>
        <v>0</v>
      </c>
      <c r="G105" s="22">
        <f>Source!V109</f>
        <v>175.56</v>
      </c>
      <c r="H105" s="22">
        <f>Source!W109</f>
        <v>1674.84</v>
      </c>
      <c r="AB105">
        <f>Source!K109</f>
        <v>0</v>
      </c>
      <c r="AC105">
        <f>Source!W109</f>
        <v>1674.84</v>
      </c>
    </row>
    <row r="106" spans="1:29" ht="28.5" x14ac:dyDescent="0.2">
      <c r="A106" s="19" t="str">
        <f>Source!F110</f>
        <v>1.1-1-389</v>
      </c>
      <c r="B106" s="19" t="str">
        <f>Source!G110</f>
        <v>Клей на основе акриловой дисперсии, АДМ-К</v>
      </c>
      <c r="C106" s="20" t="str">
        <f>Source!H110</f>
        <v>т</v>
      </c>
      <c r="D106" s="21">
        <f>Source!I110</f>
        <v>4.8899999999999996E-4</v>
      </c>
      <c r="E106" s="22">
        <f>Source!J110</f>
        <v>0</v>
      </c>
      <c r="F106" s="22">
        <f>Source!K110</f>
        <v>0</v>
      </c>
      <c r="G106" s="22">
        <f>Source!V110</f>
        <v>43326.77</v>
      </c>
      <c r="H106" s="22">
        <f>Source!W110</f>
        <v>21.19</v>
      </c>
      <c r="AB106">
        <f>Source!K110</f>
        <v>0</v>
      </c>
      <c r="AC106">
        <f>Source!W110</f>
        <v>21.19</v>
      </c>
    </row>
    <row r="107" spans="1:29" ht="71.25" x14ac:dyDescent="0.2">
      <c r="A107" s="19" t="str">
        <f>Source!F111</f>
        <v>1.1-1-463</v>
      </c>
      <c r="B107" s="19" t="str">
        <f>Source!G111</f>
        <v>Краски масляные жидкотертые цветные (готовые к употреблению) для наружных и внутренних работ, марка МА-25</v>
      </c>
      <c r="C107" s="20" t="str">
        <f>Source!H111</f>
        <v>т</v>
      </c>
      <c r="D107" s="21">
        <f>Source!I111</f>
        <v>2.1999999999999999E-5</v>
      </c>
      <c r="E107" s="22">
        <f>Source!J111</f>
        <v>0</v>
      </c>
      <c r="F107" s="22">
        <f>Source!K111</f>
        <v>0</v>
      </c>
      <c r="G107" s="22">
        <f>Source!V111</f>
        <v>32008.27</v>
      </c>
      <c r="H107" s="22">
        <f>Source!W111</f>
        <v>0.7</v>
      </c>
      <c r="AB107">
        <f>Source!K111</f>
        <v>0</v>
      </c>
      <c r="AC107">
        <f>Source!W111</f>
        <v>0.7</v>
      </c>
    </row>
    <row r="108" spans="1:29" ht="42.75" x14ac:dyDescent="0.2">
      <c r="A108" s="19" t="str">
        <f>Source!F112</f>
        <v>1.1-1-58</v>
      </c>
      <c r="B108" s="19" t="str">
        <f>Source!G112</f>
        <v>Болты строительные с гайками оцинкованные (10х100 мм)</v>
      </c>
      <c r="C108" s="20" t="str">
        <f>Source!H112</f>
        <v>т</v>
      </c>
      <c r="D108" s="21">
        <f>Source!I112</f>
        <v>1.92E-3</v>
      </c>
      <c r="E108" s="22">
        <f>Source!J112</f>
        <v>0</v>
      </c>
      <c r="F108" s="22">
        <f>Source!K112</f>
        <v>0</v>
      </c>
      <c r="G108" s="22">
        <f>Source!V112</f>
        <v>24618.39</v>
      </c>
      <c r="H108" s="22">
        <f>Source!W112</f>
        <v>47.27</v>
      </c>
      <c r="AB108">
        <f>Source!K112</f>
        <v>0</v>
      </c>
      <c r="AC108">
        <f>Source!W112</f>
        <v>47.27</v>
      </c>
    </row>
    <row r="109" spans="1:29" ht="28.5" x14ac:dyDescent="0.2">
      <c r="A109" s="19" t="str">
        <f>Source!F113</f>
        <v>1.1-1-733</v>
      </c>
      <c r="B109" s="19" t="str">
        <f>Source!G113</f>
        <v>Олифа для окраски натуральная</v>
      </c>
      <c r="C109" s="20" t="str">
        <f>Source!H113</f>
        <v>кг</v>
      </c>
      <c r="D109" s="21">
        <f>Source!I113</f>
        <v>8.3429999999999997E-3</v>
      </c>
      <c r="E109" s="22">
        <f>Source!J113</f>
        <v>0</v>
      </c>
      <c r="F109" s="22">
        <f>Source!K113</f>
        <v>0</v>
      </c>
      <c r="G109" s="22">
        <f>Source!V113</f>
        <v>20.190000000000001</v>
      </c>
      <c r="H109" s="22">
        <f>Source!W113</f>
        <v>0.17</v>
      </c>
      <c r="AB109">
        <f>Source!K113</f>
        <v>0</v>
      </c>
      <c r="AC109">
        <f>Source!W113</f>
        <v>0.17</v>
      </c>
    </row>
    <row r="110" spans="1:29" ht="28.5" x14ac:dyDescent="0.2">
      <c r="A110" s="19" t="str">
        <f>Source!F114</f>
        <v>9999990006</v>
      </c>
      <c r="B110" s="19" t="str">
        <f>Source!G114</f>
        <v>Стоимость прочих материалов (ЭСН)</v>
      </c>
      <c r="C110" s="20" t="str">
        <f>Source!H114</f>
        <v>руб.</v>
      </c>
      <c r="D110" s="21">
        <f>Source!I114</f>
        <v>0.105827</v>
      </c>
      <c r="E110" s="22">
        <f>Source!J114</f>
        <v>1</v>
      </c>
      <c r="F110" s="22">
        <f>Source!K114</f>
        <v>0.11</v>
      </c>
      <c r="G110" s="22">
        <f>Source!V114</f>
        <v>1</v>
      </c>
      <c r="H110" s="22">
        <f>Source!W114</f>
        <v>0.11</v>
      </c>
      <c r="AB110">
        <f>Source!K114</f>
        <v>0.11</v>
      </c>
      <c r="AC110">
        <f>Source!W114</f>
        <v>0.11</v>
      </c>
    </row>
    <row r="111" spans="1:29" ht="57" x14ac:dyDescent="0.2">
      <c r="A111" s="19" t="str">
        <f>Source!F115</f>
        <v>ц. пост.</v>
      </c>
      <c r="B111" s="19" t="str">
        <f>Source!G115</f>
        <v>Трёхсекционный вертикальный уличный стенд 1885х1350 мм с опорным поручнем</v>
      </c>
      <c r="C111" s="20" t="str">
        <f>Source!H115</f>
        <v>шт.</v>
      </c>
      <c r="D111" s="21">
        <f>Source!I115</f>
        <v>2</v>
      </c>
      <c r="E111" s="22">
        <f>Source!J115</f>
        <v>0</v>
      </c>
      <c r="F111" s="22">
        <f>Source!K115</f>
        <v>0</v>
      </c>
      <c r="G111" s="22">
        <f>Source!V115</f>
        <v>7517.01</v>
      </c>
      <c r="H111" s="22">
        <f>Source!W115</f>
        <v>15034.02</v>
      </c>
      <c r="AB111">
        <f>Source!K115</f>
        <v>0</v>
      </c>
      <c r="AC111">
        <f>Source!W115</f>
        <v>15034.02</v>
      </c>
    </row>
    <row r="112" spans="1:29" ht="42.75" x14ac:dyDescent="0.2">
      <c r="A112" s="19" t="str">
        <f>Source!F117</f>
        <v>ц. пост.</v>
      </c>
      <c r="B112" s="19" t="str">
        <f>Source!G117</f>
        <v>Тактильная табличка Брайлем (монохром) на ПВХ 3 мм. Размер 50 х 270 м</v>
      </c>
      <c r="C112" s="20" t="str">
        <f>Source!H117</f>
        <v>шт.</v>
      </c>
      <c r="D112" s="21">
        <f>Source!I117</f>
        <v>6</v>
      </c>
      <c r="E112" s="22">
        <f>Source!J117</f>
        <v>0</v>
      </c>
      <c r="F112" s="22">
        <f>Source!K117</f>
        <v>0</v>
      </c>
      <c r="G112" s="22">
        <f>Source!V117</f>
        <v>42.75</v>
      </c>
      <c r="H112" s="22">
        <f>Source!W117</f>
        <v>256.5</v>
      </c>
      <c r="AB112">
        <f>Source!K117</f>
        <v>0</v>
      </c>
      <c r="AC112">
        <f>Source!W117</f>
        <v>256.5</v>
      </c>
    </row>
    <row r="113" spans="1:29" ht="15" x14ac:dyDescent="0.25">
      <c r="A113" s="23" t="s">
        <v>201</v>
      </c>
      <c r="B113" s="23"/>
      <c r="C113" s="23"/>
      <c r="D113" s="23"/>
      <c r="E113" s="24">
        <f>SUM(AB101:AB112)</f>
        <v>0.11</v>
      </c>
      <c r="F113" s="24"/>
      <c r="G113" s="24">
        <f>SUM(AC101:AC112)</f>
        <v>17321.47</v>
      </c>
      <c r="H113" s="24"/>
    </row>
    <row r="114" spans="1:29" ht="15" x14ac:dyDescent="0.25">
      <c r="A114" s="17" t="s">
        <v>202</v>
      </c>
      <c r="B114" s="17"/>
      <c r="C114" s="17"/>
      <c r="D114" s="17"/>
      <c r="E114" s="17"/>
      <c r="F114" s="17"/>
      <c r="G114" s="17"/>
      <c r="H114" s="17"/>
    </row>
    <row r="115" spans="1:29" ht="171" x14ac:dyDescent="0.2">
      <c r="A115" s="19" t="str">
        <f>Source!F116</f>
        <v>ц. пост.</v>
      </c>
      <c r="B115" s="19" t="str">
        <f>Source!G116</f>
        <v>MP-920W7 Комплект радиовызова (Комплект состоит из радиокнопки вызова MP-413W7 (далее радиокнопка), выполненной в корпусе из ударопрочного пластика, с пиктограммой «Инвалид», 4-х канального приемника MP-821W2, сигнальной лампы MP-611W1 и блока питания с адаптером-блоком защиты)</v>
      </c>
      <c r="C115" s="20" t="str">
        <f>Source!H116</f>
        <v>шт.</v>
      </c>
      <c r="D115" s="21">
        <f>Source!I116</f>
        <v>1</v>
      </c>
      <c r="E115" s="22">
        <f>Source!J116</f>
        <v>0</v>
      </c>
      <c r="F115" s="22">
        <f>Source!K116</f>
        <v>0</v>
      </c>
      <c r="G115" s="22">
        <f>Source!V116</f>
        <v>1657.85</v>
      </c>
      <c r="H115" s="22">
        <f>Source!W116</f>
        <v>1657.85</v>
      </c>
      <c r="AB115">
        <f>Source!K116</f>
        <v>0</v>
      </c>
      <c r="AC115">
        <f>Source!W116</f>
        <v>1657.85</v>
      </c>
    </row>
    <row r="116" spans="1:29" ht="15" x14ac:dyDescent="0.25">
      <c r="A116" s="23" t="s">
        <v>201</v>
      </c>
      <c r="B116" s="23"/>
      <c r="C116" s="23"/>
      <c r="D116" s="23"/>
      <c r="E116" s="24">
        <f>SUM(AB115:AB115)</f>
        <v>0</v>
      </c>
      <c r="F116" s="24"/>
      <c r="G116" s="24">
        <f>SUM(AC115:AC115)</f>
        <v>1657.85</v>
      </c>
      <c r="H116" s="24"/>
    </row>
    <row r="117" spans="1:29" ht="15" x14ac:dyDescent="0.25">
      <c r="A117" s="15" t="str">
        <f>IF(Source!C12="1", Source!F119, Source!G119)</f>
        <v>Отопление и вентиляция</v>
      </c>
      <c r="B117" s="15"/>
      <c r="C117" s="15"/>
      <c r="D117" s="15"/>
      <c r="E117" s="15"/>
      <c r="F117" s="15"/>
      <c r="G117" s="15"/>
      <c r="H117" s="15"/>
    </row>
    <row r="118" spans="1:29" ht="15" x14ac:dyDescent="0.25">
      <c r="A118" s="17" t="s">
        <v>200</v>
      </c>
      <c r="B118" s="17"/>
      <c r="C118" s="17"/>
      <c r="D118" s="17"/>
      <c r="E118" s="17"/>
      <c r="F118" s="17"/>
      <c r="G118" s="17"/>
      <c r="H118" s="17"/>
    </row>
    <row r="119" spans="1:29" ht="28.5" x14ac:dyDescent="0.2">
      <c r="A119" s="19" t="str">
        <f>Source!F121</f>
        <v>1.1-1-2426</v>
      </c>
      <c r="B119" s="19" t="str">
        <f>Source!G121</f>
        <v>Кабель-каналы, размер 20х12,5 мм, кабель-каналы</v>
      </c>
      <c r="C119" s="20" t="str">
        <f>Source!H121</f>
        <v>м</v>
      </c>
      <c r="D119" s="21">
        <f>Source!I121</f>
        <v>40</v>
      </c>
      <c r="E119" s="22">
        <f>Source!J121</f>
        <v>0</v>
      </c>
      <c r="F119" s="22">
        <f>Source!K121</f>
        <v>0</v>
      </c>
      <c r="G119" s="22">
        <f>Source!V121</f>
        <v>7.28</v>
      </c>
      <c r="H119" s="22">
        <f>Source!W121</f>
        <v>291.2</v>
      </c>
      <c r="AB119">
        <f>Source!K121</f>
        <v>0</v>
      </c>
      <c r="AC119">
        <f>Source!W121</f>
        <v>291.2</v>
      </c>
    </row>
    <row r="120" spans="1:29" ht="57" x14ac:dyDescent="0.2">
      <c r="A120" s="19" t="str">
        <f>Source!F122</f>
        <v>1.21-5-34</v>
      </c>
      <c r="B120" s="19" t="str">
        <f>Source!G122</f>
        <v>Выключатели автоматические однополюсные, на ток до 25 А, тип АЕ-1031-1У4</v>
      </c>
      <c r="C120" s="20" t="str">
        <f>Source!H122</f>
        <v>шт.</v>
      </c>
      <c r="D120" s="21">
        <f>Source!I122</f>
        <v>2</v>
      </c>
      <c r="E120" s="22">
        <f>Source!J122</f>
        <v>0</v>
      </c>
      <c r="F120" s="22">
        <f>Source!K122</f>
        <v>0</v>
      </c>
      <c r="G120" s="22">
        <f>Source!V122</f>
        <v>36.770000000000003</v>
      </c>
      <c r="H120" s="22">
        <f>Source!W122</f>
        <v>73.540000000000006</v>
      </c>
      <c r="AB120">
        <f>Source!K122</f>
        <v>0</v>
      </c>
      <c r="AC120">
        <f>Source!W122</f>
        <v>73.540000000000006</v>
      </c>
    </row>
    <row r="121" spans="1:29" ht="57" x14ac:dyDescent="0.2">
      <c r="A121" s="19" t="str">
        <f>Source!F123</f>
        <v>1.23-8-410</v>
      </c>
      <c r="B121" s="19" t="str">
        <f>Source!G123</f>
        <v>Кабели силовые с медными жилами, напряжение 660 В, марка ВВГнг(А)-LS, число жил и сечение 5х6 мм2</v>
      </c>
      <c r="C121" s="20" t="str">
        <f>Source!H123</f>
        <v>км</v>
      </c>
      <c r="D121" s="21">
        <f>Source!I123</f>
        <v>4.0800000000000003E-2</v>
      </c>
      <c r="E121" s="22">
        <f>Source!J123</f>
        <v>0</v>
      </c>
      <c r="F121" s="22">
        <f>Source!K123</f>
        <v>0</v>
      </c>
      <c r="G121" s="22">
        <f>Source!V123</f>
        <v>35059.26</v>
      </c>
      <c r="H121" s="22">
        <f>Source!W123</f>
        <v>1430.42</v>
      </c>
      <c r="AB121">
        <f>Source!K123</f>
        <v>0</v>
      </c>
      <c r="AC121">
        <f>Source!W123</f>
        <v>1430.42</v>
      </c>
    </row>
    <row r="122" spans="1:29" ht="28.5" x14ac:dyDescent="0.2">
      <c r="A122" s="19" t="str">
        <f>Source!F124</f>
        <v>9999990006</v>
      </c>
      <c r="B122" s="19" t="str">
        <f>Source!G124</f>
        <v>Стоимость прочих материалов (ЭСН)</v>
      </c>
      <c r="C122" s="20" t="str">
        <f>Source!H124</f>
        <v>руб.</v>
      </c>
      <c r="D122" s="21">
        <f>Source!I124</f>
        <v>105.6</v>
      </c>
      <c r="E122" s="22">
        <f>Source!J124</f>
        <v>1</v>
      </c>
      <c r="F122" s="22">
        <f>Source!K124</f>
        <v>105.6</v>
      </c>
      <c r="G122" s="22">
        <f>Source!V124</f>
        <v>1</v>
      </c>
      <c r="H122" s="22">
        <f>Source!W124</f>
        <v>105.6</v>
      </c>
      <c r="AB122">
        <f>Source!K124</f>
        <v>105.6</v>
      </c>
      <c r="AC122">
        <f>Source!W124</f>
        <v>105.6</v>
      </c>
    </row>
    <row r="123" spans="1:29" ht="15" x14ac:dyDescent="0.25">
      <c r="A123" s="23" t="s">
        <v>201</v>
      </c>
      <c r="B123" s="23"/>
      <c r="C123" s="23"/>
      <c r="D123" s="23"/>
      <c r="E123" s="24">
        <f>SUM(AB119:AB122)</f>
        <v>105.6</v>
      </c>
      <c r="F123" s="24"/>
      <c r="G123" s="24">
        <f>SUM(AC119:AC122)</f>
        <v>1900.76</v>
      </c>
      <c r="H123" s="24"/>
    </row>
    <row r="124" spans="1:29" ht="15" x14ac:dyDescent="0.25">
      <c r="A124" s="17" t="s">
        <v>202</v>
      </c>
      <c r="B124" s="17"/>
      <c r="C124" s="17"/>
      <c r="D124" s="17"/>
      <c r="E124" s="17"/>
      <c r="F124" s="17"/>
      <c r="G124" s="17"/>
      <c r="H124" s="17"/>
    </row>
    <row r="125" spans="1:29" ht="14.25" x14ac:dyDescent="0.2">
      <c r="A125" s="19" t="str">
        <f>Source!F125</f>
        <v>ц. пост.</v>
      </c>
      <c r="B125" s="19" t="str">
        <f>Source!G125</f>
        <v>Тепломаш КЭВ-12П2022Е</v>
      </c>
      <c r="C125" s="20" t="str">
        <f>Source!H125</f>
        <v>шт.</v>
      </c>
      <c r="D125" s="21">
        <f>Source!I125</f>
        <v>2</v>
      </c>
      <c r="E125" s="22">
        <f>Source!J125</f>
        <v>0</v>
      </c>
      <c r="F125" s="22">
        <f>Source!K125</f>
        <v>0</v>
      </c>
      <c r="G125" s="22">
        <f>Source!V125</f>
        <v>4927.8900000000003</v>
      </c>
      <c r="H125" s="22">
        <f>Source!W125</f>
        <v>9855.7800000000007</v>
      </c>
      <c r="AB125">
        <f>Source!K125</f>
        <v>0</v>
      </c>
      <c r="AC125">
        <f>Source!W125</f>
        <v>9855.7800000000007</v>
      </c>
    </row>
    <row r="126" spans="1:29" ht="15" x14ac:dyDescent="0.25">
      <c r="A126" s="23" t="s">
        <v>201</v>
      </c>
      <c r="B126" s="23"/>
      <c r="C126" s="23"/>
      <c r="D126" s="23"/>
      <c r="E126" s="24">
        <f>SUM(AB125:AB125)</f>
        <v>0</v>
      </c>
      <c r="F126" s="24"/>
      <c r="G126" s="24">
        <f>SUM(AC125:AC125)</f>
        <v>9855.7800000000007</v>
      </c>
      <c r="H126" s="24"/>
    </row>
    <row r="127" spans="1:29" ht="15" x14ac:dyDescent="0.25">
      <c r="A127" s="15" t="str">
        <f>IF(Source!C12="1", Source!F127, Source!G127)</f>
        <v>Электромонтажные работы</v>
      </c>
      <c r="B127" s="15"/>
      <c r="C127" s="15"/>
      <c r="D127" s="15"/>
      <c r="E127" s="15"/>
      <c r="F127" s="15"/>
      <c r="G127" s="15"/>
      <c r="H127" s="15"/>
    </row>
    <row r="128" spans="1:29" ht="15" x14ac:dyDescent="0.25">
      <c r="A128" s="17" t="s">
        <v>200</v>
      </c>
      <c r="B128" s="17"/>
      <c r="C128" s="17"/>
      <c r="D128" s="17"/>
      <c r="E128" s="17"/>
      <c r="F128" s="17"/>
      <c r="G128" s="17"/>
      <c r="H128" s="17"/>
    </row>
    <row r="129" spans="1:29" ht="71.25" x14ac:dyDescent="0.2">
      <c r="A129" s="19" t="str">
        <f>Source!F129</f>
        <v>1.21-5-436</v>
      </c>
      <c r="B129" s="19" t="str">
        <f>Source!G129</f>
        <v>Рукава металлические из стальной оцинкованной ленты, негерметичные, простого профиля, марка РЗ-ЦХ, диаметр условный 22 мм</v>
      </c>
      <c r="C129" s="20" t="str">
        <f>Source!H129</f>
        <v>м</v>
      </c>
      <c r="D129" s="21">
        <f>Source!I129</f>
        <v>15</v>
      </c>
      <c r="E129" s="22">
        <f>Source!J129</f>
        <v>0</v>
      </c>
      <c r="F129" s="22">
        <f>Source!K129</f>
        <v>0</v>
      </c>
      <c r="G129" s="22">
        <f>Source!V129</f>
        <v>14.73</v>
      </c>
      <c r="H129" s="22">
        <f>Source!W129</f>
        <v>220.95</v>
      </c>
      <c r="AB129">
        <f>Source!K129</f>
        <v>0</v>
      </c>
      <c r="AC129">
        <f>Source!W129</f>
        <v>220.95</v>
      </c>
    </row>
    <row r="130" spans="1:29" ht="57" x14ac:dyDescent="0.2">
      <c r="A130" s="19" t="str">
        <f>Source!F130</f>
        <v>1.21-5-67</v>
      </c>
      <c r="B130" s="19" t="str">
        <f>Source!G130</f>
        <v>ВЫКЛЮЧАТЕЛИ ДВУХКЛАВИШНЫЕ ДЛЯ СКРЫТОЙ УСТАНОВКИ 'ЛЕТЕН'</v>
      </c>
      <c r="C130" s="20" t="str">
        <f>Source!H130</f>
        <v>шт.</v>
      </c>
      <c r="D130" s="21">
        <f>Source!I130</f>
        <v>2</v>
      </c>
      <c r="E130" s="22">
        <f>Source!J130</f>
        <v>0</v>
      </c>
      <c r="F130" s="22">
        <f>Source!K130</f>
        <v>0</v>
      </c>
      <c r="G130" s="22">
        <f>Source!V130</f>
        <v>5.43</v>
      </c>
      <c r="H130" s="22">
        <f>Source!W130</f>
        <v>10.86</v>
      </c>
      <c r="AB130">
        <f>Source!K130</f>
        <v>0</v>
      </c>
      <c r="AC130">
        <f>Source!W130</f>
        <v>10.86</v>
      </c>
    </row>
    <row r="131" spans="1:29" ht="57" x14ac:dyDescent="0.2">
      <c r="A131" s="19" t="str">
        <f>Source!F131</f>
        <v>1.22-4-15</v>
      </c>
      <c r="B131" s="19" t="str">
        <f>Source!G131</f>
        <v>Указатели световые светодиодные, степень защиты IP20, тип ДБО 02-1-006, с аккумулятором</v>
      </c>
      <c r="C131" s="20" t="str">
        <f>Source!H131</f>
        <v>шт.</v>
      </c>
      <c r="D131" s="21">
        <f>Source!I131</f>
        <v>2</v>
      </c>
      <c r="E131" s="22">
        <f>Source!J131</f>
        <v>0</v>
      </c>
      <c r="F131" s="22">
        <f>Source!K131</f>
        <v>0</v>
      </c>
      <c r="G131" s="22">
        <f>Source!V131</f>
        <v>347.2</v>
      </c>
      <c r="H131" s="22">
        <f>Source!W131</f>
        <v>694.4</v>
      </c>
      <c r="AB131">
        <f>Source!K131</f>
        <v>0</v>
      </c>
      <c r="AC131">
        <f>Source!W131</f>
        <v>694.4</v>
      </c>
    </row>
    <row r="132" spans="1:29" ht="57" x14ac:dyDescent="0.2">
      <c r="A132" s="19" t="str">
        <f>Source!F132</f>
        <v>1.23-8-389</v>
      </c>
      <c r="B132" s="19" t="str">
        <f>Source!G132</f>
        <v>Кабели силовые с медными жилами, напряжение 660 В, марка ВВГнг(А)-LS, число жил и сечение 3х1,5 мм2</v>
      </c>
      <c r="C132" s="20" t="str">
        <f>Source!H132</f>
        <v>км</v>
      </c>
      <c r="D132" s="21">
        <f>Source!I132</f>
        <v>1.5299999999999999E-2</v>
      </c>
      <c r="E132" s="22">
        <f>Source!J132</f>
        <v>0</v>
      </c>
      <c r="F132" s="22">
        <f>Source!K132</f>
        <v>0</v>
      </c>
      <c r="G132" s="22">
        <f>Source!V132</f>
        <v>6747.27</v>
      </c>
      <c r="H132" s="22">
        <f>Source!W132</f>
        <v>103.23</v>
      </c>
      <c r="AB132">
        <f>Source!K132</f>
        <v>0</v>
      </c>
      <c r="AC132">
        <f>Source!W132</f>
        <v>103.23</v>
      </c>
    </row>
    <row r="133" spans="1:29" ht="15" x14ac:dyDescent="0.25">
      <c r="A133" s="23" t="s">
        <v>201</v>
      </c>
      <c r="B133" s="23"/>
      <c r="C133" s="23"/>
      <c r="D133" s="23"/>
      <c r="E133" s="24">
        <f>SUM(AB129:AB132)</f>
        <v>0</v>
      </c>
      <c r="F133" s="24"/>
      <c r="G133" s="24">
        <f>SUM(AC129:AC132)</f>
        <v>1029.44</v>
      </c>
      <c r="H133" s="24"/>
    </row>
    <row r="134" spans="1:29" ht="15" x14ac:dyDescent="0.25">
      <c r="A134" s="25" t="s">
        <v>203</v>
      </c>
      <c r="B134" s="25"/>
      <c r="C134" s="25"/>
      <c r="D134" s="25"/>
      <c r="E134" s="25"/>
      <c r="F134" s="25"/>
      <c r="G134" s="25"/>
      <c r="H134" s="25"/>
    </row>
    <row r="135" spans="1:29" ht="14.25" x14ac:dyDescent="0.2">
      <c r="A135" s="26" t="str">
        <f>Source!H135</f>
        <v>Всего материалов</v>
      </c>
      <c r="B135" s="26"/>
      <c r="C135" s="26"/>
      <c r="D135" s="26"/>
      <c r="E135" s="26"/>
      <c r="F135" s="26"/>
      <c r="G135" s="27">
        <f>Source!F135</f>
        <v>112.22999999999999</v>
      </c>
      <c r="H135" s="27"/>
    </row>
    <row r="136" spans="1:29" ht="14.25" x14ac:dyDescent="0.2">
      <c r="A136" s="26" t="str">
        <f>Source!H136</f>
        <v>Всего материалов - Сметные</v>
      </c>
      <c r="B136" s="26"/>
      <c r="C136" s="26"/>
      <c r="D136" s="26"/>
      <c r="E136" s="26"/>
      <c r="F136" s="26"/>
      <c r="G136" s="27">
        <f>Source!F136</f>
        <v>339594.20999999996</v>
      </c>
      <c r="H136" s="27"/>
    </row>
    <row r="137" spans="1:29" ht="14.25" x14ac:dyDescent="0.2">
      <c r="A137" s="26" t="str">
        <f>Source!H137</f>
        <v>Всего стоимость оборудования - Сметные</v>
      </c>
      <c r="B137" s="26"/>
      <c r="C137" s="26"/>
      <c r="D137" s="26"/>
      <c r="E137" s="26"/>
      <c r="F137" s="26"/>
      <c r="G137" s="27">
        <f>Source!F137</f>
        <v>80125.52</v>
      </c>
      <c r="H137" s="27"/>
    </row>
    <row r="138" spans="1:29" ht="14.25" x14ac:dyDescent="0.2">
      <c r="A138" s="26" t="str">
        <f>Source!H140</f>
        <v>Всего материалов - Сметные - с учетом индекса</v>
      </c>
      <c r="B138" s="26"/>
      <c r="C138" s="26"/>
      <c r="D138" s="26"/>
      <c r="E138" s="26"/>
      <c r="F138" s="26"/>
      <c r="G138" s="27">
        <f>Source!F140</f>
        <v>339594.20999999996</v>
      </c>
      <c r="H138" s="27"/>
    </row>
    <row r="139" spans="1:29" ht="14.25" x14ac:dyDescent="0.2">
      <c r="A139" s="26" t="str">
        <f>Source!H141</f>
        <v>Всего стоимость оборудования - Сметные - с учетом индекса</v>
      </c>
      <c r="B139" s="26"/>
      <c r="C139" s="26"/>
      <c r="D139" s="26"/>
      <c r="E139" s="26"/>
      <c r="F139" s="26"/>
      <c r="G139" s="27">
        <f>Source!F141</f>
        <v>80125.52</v>
      </c>
      <c r="H139" s="27"/>
    </row>
    <row r="140" spans="1:29" ht="14.25" x14ac:dyDescent="0.2">
      <c r="A140" s="26" t="str">
        <f>Source!H142</f>
        <v>Компенсация стоимости материалов</v>
      </c>
      <c r="B140" s="26"/>
      <c r="C140" s="26"/>
      <c r="D140" s="26"/>
      <c r="E140" s="26"/>
      <c r="F140" s="26"/>
      <c r="G140" s="27">
        <f>Source!F142</f>
        <v>339481.98</v>
      </c>
      <c r="H140" s="27"/>
    </row>
    <row r="141" spans="1:29" ht="14.25" x14ac:dyDescent="0.2">
      <c r="A141" s="26" t="str">
        <f>Source!H143</f>
        <v>Компенсация стоимости оборудования</v>
      </c>
      <c r="B141" s="26"/>
      <c r="C141" s="26"/>
      <c r="D141" s="26"/>
      <c r="E141" s="26"/>
      <c r="F141" s="26"/>
      <c r="G141" s="27">
        <f>Source!F143</f>
        <v>80125.52</v>
      </c>
      <c r="H141" s="27"/>
    </row>
    <row r="144" spans="1:29" ht="14.25" x14ac:dyDescent="0.2">
      <c r="A144" s="18" t="s">
        <v>204</v>
      </c>
      <c r="B144" s="28" t="str">
        <f>IF(Source!AC12&lt;&gt;"", Source!AC12," ")</f>
        <v xml:space="preserve"> </v>
      </c>
      <c r="C144" s="29"/>
      <c r="D144" s="29"/>
      <c r="E144" s="29"/>
      <c r="F144" s="5" t="str">
        <f>IF(Source!AB12&lt;&gt;"", Source!AB12," ")</f>
        <v xml:space="preserve"> </v>
      </c>
      <c r="G144" s="5"/>
      <c r="H144" s="5"/>
      <c r="I144" s="5"/>
      <c r="J144" s="5"/>
      <c r="K144" s="5"/>
      <c r="L144" s="5"/>
      <c r="M144" s="5"/>
    </row>
    <row r="145" spans="1:13" ht="14.25" x14ac:dyDescent="0.2">
      <c r="A145" s="5"/>
      <c r="B145" s="30" t="s">
        <v>205</v>
      </c>
      <c r="C145" s="30"/>
      <c r="D145" s="30"/>
      <c r="E145" s="30"/>
      <c r="F145" s="31"/>
      <c r="G145" s="31"/>
      <c r="H145" s="5"/>
      <c r="I145" s="5"/>
      <c r="J145" s="5"/>
      <c r="K145" s="5"/>
      <c r="L145" s="5"/>
      <c r="M145" s="5"/>
    </row>
    <row r="146" spans="1:13" ht="14.2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 ht="14.25" x14ac:dyDescent="0.2">
      <c r="A147" s="18" t="s">
        <v>206</v>
      </c>
      <c r="B147" s="28" t="str">
        <f>IF(Source!AE12&lt;&gt;"", Source!AE12," ")</f>
        <v xml:space="preserve"> </v>
      </c>
      <c r="C147" s="29"/>
      <c r="D147" s="29"/>
      <c r="E147" s="29"/>
      <c r="F147" s="5" t="str">
        <f>IF(Source!AD12&lt;&gt;"", Source!AD12," ")</f>
        <v xml:space="preserve"> </v>
      </c>
      <c r="G147" s="5"/>
      <c r="H147" s="5"/>
      <c r="I147" s="5"/>
      <c r="J147" s="5"/>
      <c r="K147" s="5"/>
      <c r="L147" s="5"/>
      <c r="M147" s="5"/>
    </row>
    <row r="148" spans="1:13" ht="14.25" x14ac:dyDescent="0.2">
      <c r="A148" s="5"/>
      <c r="B148" s="30" t="s">
        <v>205</v>
      </c>
      <c r="C148" s="30"/>
      <c r="D148" s="30"/>
      <c r="E148" s="30"/>
      <c r="F148" s="31"/>
      <c r="G148" s="31"/>
      <c r="H148" s="5"/>
      <c r="I148" s="5"/>
      <c r="J148" s="5"/>
      <c r="K148" s="5"/>
      <c r="L148" s="5"/>
      <c r="M148" s="5"/>
    </row>
  </sheetData>
  <mergeCells count="87">
    <mergeCell ref="G141:H141"/>
    <mergeCell ref="A141:F141"/>
    <mergeCell ref="B145:E145"/>
    <mergeCell ref="B148:E148"/>
    <mergeCell ref="G138:H138"/>
    <mergeCell ref="A138:F138"/>
    <mergeCell ref="G139:H139"/>
    <mergeCell ref="A139:F139"/>
    <mergeCell ref="G140:H140"/>
    <mergeCell ref="A140:F140"/>
    <mergeCell ref="A134:H134"/>
    <mergeCell ref="G135:H135"/>
    <mergeCell ref="A135:F135"/>
    <mergeCell ref="G136:H136"/>
    <mergeCell ref="A136:F136"/>
    <mergeCell ref="G137:H137"/>
    <mergeCell ref="A137:F137"/>
    <mergeCell ref="A126:D126"/>
    <mergeCell ref="E126:F126"/>
    <mergeCell ref="G126:H126"/>
    <mergeCell ref="A127:H127"/>
    <mergeCell ref="A128:H128"/>
    <mergeCell ref="A133:D133"/>
    <mergeCell ref="E133:F133"/>
    <mergeCell ref="G133:H133"/>
    <mergeCell ref="A117:H117"/>
    <mergeCell ref="A118:H118"/>
    <mergeCell ref="A123:D123"/>
    <mergeCell ref="E123:F123"/>
    <mergeCell ref="G123:H123"/>
    <mergeCell ref="A124:H124"/>
    <mergeCell ref="A113:D113"/>
    <mergeCell ref="E113:F113"/>
    <mergeCell ref="G113:H113"/>
    <mergeCell ref="A114:H114"/>
    <mergeCell ref="A116:D116"/>
    <mergeCell ref="E116:F116"/>
    <mergeCell ref="G116:H116"/>
    <mergeCell ref="A96:H96"/>
    <mergeCell ref="A98:D98"/>
    <mergeCell ref="E98:F98"/>
    <mergeCell ref="G98:H98"/>
    <mergeCell ref="A99:H99"/>
    <mergeCell ref="A100:H100"/>
    <mergeCell ref="A82:H82"/>
    <mergeCell ref="A83:H83"/>
    <mergeCell ref="A94:D94"/>
    <mergeCell ref="E94:F94"/>
    <mergeCell ref="G94:H94"/>
    <mergeCell ref="A95:H95"/>
    <mergeCell ref="A69:D69"/>
    <mergeCell ref="E69:F69"/>
    <mergeCell ref="G69:H69"/>
    <mergeCell ref="A70:H70"/>
    <mergeCell ref="A71:H71"/>
    <mergeCell ref="A81:D81"/>
    <mergeCell ref="E81:F81"/>
    <mergeCell ref="G81:H81"/>
    <mergeCell ref="A49:H49"/>
    <mergeCell ref="A57:D57"/>
    <mergeCell ref="E57:F57"/>
    <mergeCell ref="G57:H57"/>
    <mergeCell ref="A58:H58"/>
    <mergeCell ref="A59:H59"/>
    <mergeCell ref="A29:H29"/>
    <mergeCell ref="A30:H30"/>
    <mergeCell ref="A47:D47"/>
    <mergeCell ref="E47:F47"/>
    <mergeCell ref="G47:H47"/>
    <mergeCell ref="A48:H48"/>
    <mergeCell ref="A16:H16"/>
    <mergeCell ref="A17:H17"/>
    <mergeCell ref="A18:H18"/>
    <mergeCell ref="A19:H19"/>
    <mergeCell ref="A28:D28"/>
    <mergeCell ref="E28:F28"/>
    <mergeCell ref="G28:H28"/>
    <mergeCell ref="A3:H3"/>
    <mergeCell ref="B5:H5"/>
    <mergeCell ref="C7:H7"/>
    <mergeCell ref="A11:H11"/>
    <mergeCell ref="A13:A14"/>
    <mergeCell ref="B13:B14"/>
    <mergeCell ref="C13:C14"/>
    <mergeCell ref="D13:D14"/>
    <mergeCell ref="E13:F13"/>
    <mergeCell ref="G13:H13"/>
  </mergeCells>
  <pageMargins left="0.4" right="0.2" top="0.2" bottom="0.4" header="0.2" footer="0.2"/>
  <pageSetup paperSize="9" scale="80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C166"/>
  <sheetViews>
    <sheetView workbookViewId="0">
      <selection activeCell="L1" sqref="L1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M1">
        <v>10</v>
      </c>
      <c r="N1">
        <v>11</v>
      </c>
      <c r="O1">
        <v>5</v>
      </c>
      <c r="P1">
        <v>0</v>
      </c>
      <c r="Q1">
        <v>1</v>
      </c>
    </row>
    <row r="12" spans="1:133" x14ac:dyDescent="0.2">
      <c r="A12" s="1">
        <v>1</v>
      </c>
      <c r="B12" s="1">
        <v>1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/>
      <c r="S12" s="1"/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3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16785416</v>
      </c>
      <c r="CI12" s="1" t="s">
        <v>3</v>
      </c>
      <c r="CJ12" s="1" t="s">
        <v>3</v>
      </c>
      <c r="CK12" s="1">
        <v>54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10</v>
      </c>
      <c r="B15" s="1">
        <v>1</v>
      </c>
      <c r="C15" s="1">
        <v>0</v>
      </c>
      <c r="D15" s="1">
        <v>1</v>
      </c>
      <c r="E15" s="1">
        <v>0</v>
      </c>
      <c r="F15" s="1" t="s">
        <v>11</v>
      </c>
      <c r="G15" s="1">
        <v>46303304</v>
      </c>
      <c r="H15" s="1" t="s">
        <v>11</v>
      </c>
      <c r="I15" s="1" t="s">
        <v>11</v>
      </c>
      <c r="J15" s="1">
        <v>1</v>
      </c>
      <c r="K15" s="1">
        <v>30515945</v>
      </c>
      <c r="L15" s="1">
        <v>-2</v>
      </c>
      <c r="M15" s="1">
        <v>44649.404409722221</v>
      </c>
      <c r="N15" s="1">
        <v>0</v>
      </c>
      <c r="O15" s="1" t="s">
        <v>3</v>
      </c>
      <c r="P15" s="1" t="s">
        <v>3</v>
      </c>
      <c r="Q15" s="1" t="s">
        <v>3</v>
      </c>
      <c r="R15" s="1" t="s">
        <v>3</v>
      </c>
      <c r="S15" s="1" t="s">
        <v>3</v>
      </c>
      <c r="T15" s="1" t="s">
        <v>3</v>
      </c>
      <c r="U15" s="1" t="s">
        <v>3</v>
      </c>
      <c r="V15" s="1" t="s">
        <v>3</v>
      </c>
      <c r="W15" s="1">
        <v>46288926</v>
      </c>
      <c r="X15" s="1">
        <v>15</v>
      </c>
      <c r="Y15" s="1">
        <v>1</v>
      </c>
      <c r="Z15" s="1">
        <v>0</v>
      </c>
      <c r="AA15" s="1">
        <v>0</v>
      </c>
      <c r="AB15" s="1" t="s">
        <v>6</v>
      </c>
      <c r="AC15" s="1" t="s">
        <v>7</v>
      </c>
      <c r="AD15" s="1" t="s">
        <v>9</v>
      </c>
      <c r="AE15" s="1" t="s">
        <v>9</v>
      </c>
      <c r="AF15" s="1" t="s">
        <v>9</v>
      </c>
      <c r="AG15" s="1" t="s">
        <v>9</v>
      </c>
      <c r="AH15" s="1" t="s">
        <v>3</v>
      </c>
      <c r="AI15" s="1">
        <v>327737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2</v>
      </c>
      <c r="AP15" s="1">
        <v>1</v>
      </c>
      <c r="AQ15" s="1">
        <v>1</v>
      </c>
      <c r="AR15" s="1">
        <v>1</v>
      </c>
      <c r="AS15" s="1">
        <v>1</v>
      </c>
      <c r="AT15" s="1" t="s">
        <v>3</v>
      </c>
      <c r="AU15" s="1" t="s">
        <v>3</v>
      </c>
      <c r="AV15" s="1">
        <v>0</v>
      </c>
      <c r="AW15" s="1">
        <v>0</v>
      </c>
      <c r="AX15" s="1" t="s">
        <v>12</v>
      </c>
      <c r="AY15" s="1" t="s">
        <v>13</v>
      </c>
      <c r="AZ15" s="1" t="s">
        <v>14</v>
      </c>
      <c r="BA15" s="1" t="s">
        <v>15</v>
      </c>
      <c r="BB15" s="1">
        <v>0</v>
      </c>
      <c r="BC15" s="1">
        <v>1</v>
      </c>
      <c r="BD15" s="1">
        <v>0</v>
      </c>
      <c r="BE15" s="1">
        <v>1</v>
      </c>
    </row>
    <row r="18" spans="1:95" x14ac:dyDescent="0.2">
      <c r="A18" s="1">
        <v>3</v>
      </c>
      <c r="B18" s="1">
        <v>1</v>
      </c>
      <c r="C18" s="1"/>
      <c r="D18" s="1"/>
      <c r="E18" s="1"/>
      <c r="F18" s="1" t="s">
        <v>183</v>
      </c>
      <c r="G18" s="1" t="s">
        <v>183</v>
      </c>
      <c r="H18" s="1" t="s">
        <v>3</v>
      </c>
      <c r="I18" s="1">
        <v>0</v>
      </c>
      <c r="J18" s="1" t="s">
        <v>3</v>
      </c>
      <c r="K18" s="1">
        <v>-1</v>
      </c>
      <c r="L18" s="1" t="s">
        <v>3</v>
      </c>
      <c r="M18" s="1" t="s">
        <v>3</v>
      </c>
      <c r="N18" s="1"/>
      <c r="O18" s="1"/>
      <c r="P18" s="1"/>
      <c r="Q18" s="1"/>
      <c r="R18" s="1"/>
      <c r="S18" s="1">
        <v>0</v>
      </c>
      <c r="T18" s="1"/>
      <c r="U18" s="1" t="s">
        <v>3</v>
      </c>
      <c r="V18" s="1">
        <v>0</v>
      </c>
      <c r="W18" s="1"/>
      <c r="X18" s="1"/>
      <c r="Y18" s="1"/>
      <c r="Z18" s="1"/>
      <c r="AA18" s="1"/>
      <c r="AB18" s="1" t="s">
        <v>3</v>
      </c>
      <c r="AC18" s="1" t="s">
        <v>3</v>
      </c>
      <c r="AD18" s="1" t="s">
        <v>3</v>
      </c>
      <c r="AE18" s="1" t="s">
        <v>3</v>
      </c>
      <c r="AF18" s="1" t="s">
        <v>3</v>
      </c>
      <c r="AG18" s="1" t="s">
        <v>3</v>
      </c>
      <c r="AH18" s="1"/>
      <c r="AI18" s="1"/>
      <c r="AJ18" s="1"/>
      <c r="AK18" s="1"/>
      <c r="AL18" s="1"/>
      <c r="AM18" s="1"/>
      <c r="AN18" s="1"/>
      <c r="AO18" s="1"/>
      <c r="AP18" s="1" t="s">
        <v>3</v>
      </c>
      <c r="AQ18" s="1" t="s">
        <v>3</v>
      </c>
      <c r="AR18" s="1" t="s">
        <v>3</v>
      </c>
      <c r="AS18" s="1"/>
      <c r="AT18" s="1"/>
      <c r="AU18" s="1"/>
      <c r="AV18" s="1"/>
      <c r="AW18" s="1"/>
      <c r="AX18" s="1"/>
      <c r="AY18" s="1"/>
      <c r="AZ18" s="1" t="s">
        <v>3</v>
      </c>
      <c r="BA18" s="1"/>
      <c r="BB18" s="1" t="s">
        <v>3</v>
      </c>
      <c r="BC18" s="1" t="s">
        <v>3</v>
      </c>
      <c r="BD18" s="1" t="s">
        <v>3</v>
      </c>
      <c r="BE18" s="1" t="s">
        <v>3</v>
      </c>
      <c r="BF18" s="1" t="s">
        <v>3</v>
      </c>
      <c r="BG18" s="1" t="s">
        <v>3</v>
      </c>
      <c r="BH18" s="1" t="s">
        <v>3</v>
      </c>
      <c r="BI18" s="1" t="s">
        <v>3</v>
      </c>
      <c r="BJ18" s="1" t="s">
        <v>3</v>
      </c>
      <c r="BK18" s="1" t="s">
        <v>3</v>
      </c>
      <c r="BL18" s="1" t="s">
        <v>3</v>
      </c>
      <c r="BM18" s="1" t="s">
        <v>3</v>
      </c>
      <c r="BN18" s="1" t="s">
        <v>3</v>
      </c>
      <c r="BO18" s="1" t="s">
        <v>3</v>
      </c>
      <c r="BP18" s="1" t="s">
        <v>3</v>
      </c>
      <c r="BQ18" s="1"/>
      <c r="BR18" s="1"/>
      <c r="BS18" s="1"/>
      <c r="BT18" s="1"/>
      <c r="BU18" s="1"/>
      <c r="BV18" s="1"/>
      <c r="BW18" s="1"/>
      <c r="BX18" s="1">
        <v>0</v>
      </c>
      <c r="BY18" s="1"/>
      <c r="BZ18" s="1"/>
      <c r="CA18" s="1"/>
      <c r="CB18" s="1"/>
      <c r="CC18" s="1"/>
      <c r="CD18" s="1"/>
      <c r="CE18" s="1"/>
      <c r="CF18" s="1">
        <v>0</v>
      </c>
      <c r="CG18" s="1">
        <v>0</v>
      </c>
      <c r="CH18" s="1"/>
      <c r="CI18" s="1" t="s">
        <v>3</v>
      </c>
      <c r="CJ18" s="1" t="s">
        <v>3</v>
      </c>
      <c r="CK18" t="s">
        <v>3</v>
      </c>
      <c r="CL18" t="s">
        <v>3</v>
      </c>
      <c r="CM18" t="s">
        <v>3</v>
      </c>
      <c r="CN18" t="s">
        <v>3</v>
      </c>
      <c r="CO18" t="s">
        <v>3</v>
      </c>
      <c r="CP18" t="s">
        <v>3</v>
      </c>
      <c r="CQ18" t="s">
        <v>3</v>
      </c>
    </row>
    <row r="20" spans="1:95" x14ac:dyDescent="0.2">
      <c r="A20" s="1">
        <v>4</v>
      </c>
      <c r="B20" s="1">
        <v>1</v>
      </c>
      <c r="C20" s="1"/>
      <c r="D20" s="1"/>
      <c r="E20" s="1"/>
      <c r="F20" s="1" t="s">
        <v>16</v>
      </c>
      <c r="G20" s="1" t="s">
        <v>16</v>
      </c>
      <c r="H20" s="1" t="s">
        <v>3</v>
      </c>
      <c r="I20" s="1">
        <v>0</v>
      </c>
      <c r="J20" s="1"/>
      <c r="K20" s="1">
        <v>0</v>
      </c>
      <c r="L20" s="1"/>
      <c r="M20" s="1" t="s">
        <v>3</v>
      </c>
      <c r="N20" s="1"/>
      <c r="O20" s="1"/>
      <c r="P20" s="1"/>
      <c r="Q20" s="1"/>
      <c r="R20" s="1"/>
      <c r="S20" s="1">
        <v>0</v>
      </c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>
        <v>0</v>
      </c>
    </row>
    <row r="22" spans="1:95" x14ac:dyDescent="0.2">
      <c r="A22" s="1">
        <v>5</v>
      </c>
      <c r="B22" s="1">
        <v>1</v>
      </c>
      <c r="C22" s="1"/>
      <c r="D22" s="1"/>
      <c r="E22" s="1"/>
      <c r="F22" s="1" t="s">
        <v>17</v>
      </c>
      <c r="G22" s="1" t="s">
        <v>17</v>
      </c>
      <c r="H22" s="1" t="s">
        <v>3</v>
      </c>
      <c r="I22" s="1">
        <v>0</v>
      </c>
      <c r="J22" s="1"/>
      <c r="K22" s="1">
        <v>0</v>
      </c>
      <c r="L22" s="1"/>
      <c r="M22" s="1" t="s">
        <v>3</v>
      </c>
      <c r="N22" s="1"/>
      <c r="O22" s="1"/>
      <c r="P22" s="1"/>
      <c r="Q22" s="1"/>
      <c r="R22" s="1"/>
      <c r="S22" s="1">
        <v>0</v>
      </c>
      <c r="T22" s="1"/>
      <c r="U22" s="1" t="s">
        <v>3</v>
      </c>
      <c r="V22" s="1">
        <v>0</v>
      </c>
      <c r="W22" s="1"/>
      <c r="X22" s="1"/>
      <c r="Y22" s="1"/>
      <c r="Z22" s="1"/>
      <c r="AA22" s="1"/>
      <c r="AB22" s="1" t="s">
        <v>3</v>
      </c>
      <c r="AC22" s="1" t="s">
        <v>3</v>
      </c>
      <c r="AD22" s="1" t="s">
        <v>3</v>
      </c>
      <c r="AE22" s="1" t="s">
        <v>3</v>
      </c>
      <c r="AF22" s="1" t="s">
        <v>3</v>
      </c>
      <c r="AG22" s="1" t="s">
        <v>3</v>
      </c>
      <c r="AH22" s="1"/>
      <c r="AI22" s="1"/>
      <c r="AJ22" s="1"/>
      <c r="AK22" s="1"/>
      <c r="AL22" s="1"/>
      <c r="AM22" s="1"/>
      <c r="AN22" s="1"/>
      <c r="AO22" s="1"/>
      <c r="AP22" s="1" t="s">
        <v>3</v>
      </c>
      <c r="AQ22" s="1" t="s">
        <v>3</v>
      </c>
      <c r="AR22" s="1" t="s">
        <v>3</v>
      </c>
      <c r="AS22" s="1"/>
      <c r="AT22" s="1"/>
      <c r="AU22" s="1"/>
      <c r="AV22" s="1"/>
      <c r="AW22" s="1"/>
      <c r="AX22" s="1"/>
      <c r="AY22" s="1"/>
      <c r="AZ22" s="1" t="s">
        <v>3</v>
      </c>
      <c r="BA22" s="1"/>
      <c r="BB22" s="1" t="s">
        <v>3</v>
      </c>
      <c r="BC22" s="1" t="s">
        <v>3</v>
      </c>
      <c r="BD22" s="1" t="s">
        <v>3</v>
      </c>
      <c r="BE22" s="1" t="s">
        <v>3</v>
      </c>
      <c r="BF22" s="1" t="s">
        <v>3</v>
      </c>
      <c r="BG22" s="1" t="s">
        <v>3</v>
      </c>
      <c r="BH22" s="1" t="s">
        <v>3</v>
      </c>
      <c r="BI22" s="1" t="s">
        <v>3</v>
      </c>
      <c r="BJ22" s="1" t="s">
        <v>3</v>
      </c>
      <c r="BK22" s="1" t="s">
        <v>3</v>
      </c>
      <c r="BL22" s="1" t="s">
        <v>3</v>
      </c>
      <c r="BM22" s="1" t="s">
        <v>3</v>
      </c>
      <c r="BN22" s="1" t="s">
        <v>3</v>
      </c>
      <c r="BO22" s="1" t="s">
        <v>3</v>
      </c>
      <c r="BP22" s="1" t="s">
        <v>3</v>
      </c>
      <c r="BQ22" s="1"/>
      <c r="BR22" s="1"/>
      <c r="BS22" s="1"/>
      <c r="BT22" s="1"/>
      <c r="BU22" s="1"/>
      <c r="BV22" s="1"/>
      <c r="BW22" s="1"/>
      <c r="BX22" s="1">
        <v>0</v>
      </c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>
        <v>0</v>
      </c>
    </row>
    <row r="24" spans="1:95" x14ac:dyDescent="0.2">
      <c r="A24" s="2">
        <v>17</v>
      </c>
      <c r="B24" s="2">
        <v>1</v>
      </c>
      <c r="C24" s="2">
        <f t="shared" ref="C24:C31" si="0">D24*B24</f>
        <v>3</v>
      </c>
      <c r="D24" s="2">
        <v>3</v>
      </c>
      <c r="E24" s="2"/>
      <c r="F24" s="2" t="s">
        <v>18</v>
      </c>
      <c r="G24" s="2" t="s">
        <v>19</v>
      </c>
      <c r="H24" s="2" t="s">
        <v>20</v>
      </c>
      <c r="I24" s="2">
        <v>0.184227</v>
      </c>
      <c r="J24" s="2">
        <v>0</v>
      </c>
      <c r="K24" s="2">
        <f t="shared" ref="K24:K31" si="1">ROUND(J24*I24,2)</f>
        <v>0</v>
      </c>
      <c r="L24" s="2">
        <v>7.07</v>
      </c>
      <c r="M24" s="2">
        <f t="shared" ref="M24:M31" si="2">ROUND(L24*I24,2)</f>
        <v>1.3</v>
      </c>
      <c r="N24" s="2">
        <v>0</v>
      </c>
      <c r="O24" s="2">
        <f t="shared" ref="O24:O31" si="3">ROUND(N24*I24,2)</f>
        <v>0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7.07</v>
      </c>
      <c r="W24" s="2">
        <f t="shared" ref="W24:W31" si="4">ROUND(V24*I24,2)</f>
        <v>1.3</v>
      </c>
      <c r="X24" s="2">
        <v>0</v>
      </c>
      <c r="Y24" s="2">
        <f t="shared" ref="Y24:Y31" si="5">Z24*B24</f>
        <v>3</v>
      </c>
      <c r="Z24" s="2">
        <v>3</v>
      </c>
      <c r="AA24" s="2">
        <f t="shared" ref="AA24:AA31" si="6">ROUND(M24-K24,2)</f>
        <v>1.3</v>
      </c>
      <c r="AB24" s="2">
        <f t="shared" ref="AB24:AB31" si="7">ROUND(IF(J24=0,1,L24/J24),3)</f>
        <v>1</v>
      </c>
      <c r="AC24" s="2" t="s">
        <v>3</v>
      </c>
      <c r="AD24" s="2" t="s">
        <v>20</v>
      </c>
      <c r="AE24">
        <v>0</v>
      </c>
      <c r="AF24">
        <v>0</v>
      </c>
      <c r="AG24">
        <f t="shared" ref="AG24:AG31" si="8">AF24*B24</f>
        <v>0</v>
      </c>
    </row>
    <row r="25" spans="1:95" x14ac:dyDescent="0.2">
      <c r="A25" s="2">
        <v>17</v>
      </c>
      <c r="B25" s="2">
        <v>1</v>
      </c>
      <c r="C25" s="2">
        <f t="shared" si="0"/>
        <v>3</v>
      </c>
      <c r="D25" s="2">
        <v>3</v>
      </c>
      <c r="E25" s="2"/>
      <c r="F25" s="2" t="s">
        <v>21</v>
      </c>
      <c r="G25" s="2" t="s">
        <v>22</v>
      </c>
      <c r="H25" s="2" t="s">
        <v>23</v>
      </c>
      <c r="I25" s="2">
        <v>5.9261999999999997</v>
      </c>
      <c r="J25" s="2">
        <v>0</v>
      </c>
      <c r="K25" s="2">
        <f t="shared" si="1"/>
        <v>0</v>
      </c>
      <c r="L25" s="2">
        <v>92.02</v>
      </c>
      <c r="M25" s="2">
        <f t="shared" si="2"/>
        <v>545.33000000000004</v>
      </c>
      <c r="N25" s="2">
        <v>0</v>
      </c>
      <c r="O25" s="2">
        <f t="shared" si="3"/>
        <v>0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  <c r="U25" s="2">
        <v>1</v>
      </c>
      <c r="V25" s="2">
        <v>92.02</v>
      </c>
      <c r="W25" s="2">
        <f t="shared" si="4"/>
        <v>545.33000000000004</v>
      </c>
      <c r="X25" s="2">
        <v>0</v>
      </c>
      <c r="Y25" s="2">
        <f t="shared" si="5"/>
        <v>3</v>
      </c>
      <c r="Z25" s="2">
        <v>3</v>
      </c>
      <c r="AA25" s="2">
        <f t="shared" si="6"/>
        <v>545.33000000000004</v>
      </c>
      <c r="AB25" s="2">
        <f t="shared" si="7"/>
        <v>1</v>
      </c>
      <c r="AC25" s="2" t="s">
        <v>3</v>
      </c>
      <c r="AD25" s="2" t="s">
        <v>23</v>
      </c>
      <c r="AE25">
        <v>0</v>
      </c>
      <c r="AF25">
        <v>0</v>
      </c>
      <c r="AG25">
        <f t="shared" si="8"/>
        <v>0</v>
      </c>
    </row>
    <row r="26" spans="1:95" x14ac:dyDescent="0.2">
      <c r="A26" s="2">
        <v>17</v>
      </c>
      <c r="B26" s="2">
        <v>1</v>
      </c>
      <c r="C26" s="2">
        <f t="shared" si="0"/>
        <v>3</v>
      </c>
      <c r="D26" s="2">
        <v>3</v>
      </c>
      <c r="E26" s="2"/>
      <c r="F26" s="2" t="s">
        <v>24</v>
      </c>
      <c r="G26" s="2" t="s">
        <v>25</v>
      </c>
      <c r="H26" s="2" t="s">
        <v>26</v>
      </c>
      <c r="I26" s="2">
        <v>5.0500000000000002E-4</v>
      </c>
      <c r="J26" s="2">
        <v>0</v>
      </c>
      <c r="K26" s="2">
        <f t="shared" si="1"/>
        <v>0</v>
      </c>
      <c r="L26" s="2">
        <v>69883.649999999994</v>
      </c>
      <c r="M26" s="2">
        <f t="shared" si="2"/>
        <v>35.29</v>
      </c>
      <c r="N26" s="2">
        <v>0</v>
      </c>
      <c r="O26" s="2">
        <f t="shared" si="3"/>
        <v>0</v>
      </c>
      <c r="P26" s="2">
        <v>1</v>
      </c>
      <c r="Q26" s="2">
        <v>1</v>
      </c>
      <c r="R26" s="2">
        <v>1</v>
      </c>
      <c r="S26" s="2">
        <v>1</v>
      </c>
      <c r="T26" s="2">
        <v>1</v>
      </c>
      <c r="U26" s="2">
        <v>1</v>
      </c>
      <c r="V26" s="2">
        <v>69883.649999999994</v>
      </c>
      <c r="W26" s="2">
        <f t="shared" si="4"/>
        <v>35.29</v>
      </c>
      <c r="X26" s="2">
        <v>0</v>
      </c>
      <c r="Y26" s="2">
        <f t="shared" si="5"/>
        <v>3</v>
      </c>
      <c r="Z26" s="2">
        <v>3</v>
      </c>
      <c r="AA26" s="2">
        <f t="shared" si="6"/>
        <v>35.29</v>
      </c>
      <c r="AB26" s="2">
        <f t="shared" si="7"/>
        <v>1</v>
      </c>
      <c r="AC26" s="2" t="s">
        <v>3</v>
      </c>
      <c r="AD26" s="2" t="s">
        <v>26</v>
      </c>
      <c r="AE26">
        <v>0</v>
      </c>
      <c r="AF26">
        <v>0</v>
      </c>
      <c r="AG26">
        <f t="shared" si="8"/>
        <v>0</v>
      </c>
    </row>
    <row r="27" spans="1:95" x14ac:dyDescent="0.2">
      <c r="A27" s="2">
        <v>17</v>
      </c>
      <c r="B27" s="2">
        <v>1</v>
      </c>
      <c r="C27" s="2">
        <f t="shared" si="0"/>
        <v>3</v>
      </c>
      <c r="D27" s="2">
        <v>3</v>
      </c>
      <c r="E27" s="2"/>
      <c r="F27" s="2" t="s">
        <v>27</v>
      </c>
      <c r="G27" s="2" t="s">
        <v>28</v>
      </c>
      <c r="H27" s="2" t="s">
        <v>26</v>
      </c>
      <c r="I27" s="2">
        <v>7.5900000000000002E-4</v>
      </c>
      <c r="J27" s="2">
        <v>0</v>
      </c>
      <c r="K27" s="2">
        <f t="shared" si="1"/>
        <v>0</v>
      </c>
      <c r="L27" s="2">
        <v>27362.67</v>
      </c>
      <c r="M27" s="2">
        <f t="shared" si="2"/>
        <v>20.77</v>
      </c>
      <c r="N27" s="2">
        <v>0</v>
      </c>
      <c r="O27" s="2">
        <f t="shared" si="3"/>
        <v>0</v>
      </c>
      <c r="P27" s="2">
        <v>1</v>
      </c>
      <c r="Q27" s="2">
        <v>1</v>
      </c>
      <c r="R27" s="2">
        <v>1</v>
      </c>
      <c r="S27" s="2">
        <v>1</v>
      </c>
      <c r="T27" s="2">
        <v>1</v>
      </c>
      <c r="U27" s="2">
        <v>1</v>
      </c>
      <c r="V27" s="2">
        <v>27362.67</v>
      </c>
      <c r="W27" s="2">
        <f t="shared" si="4"/>
        <v>20.77</v>
      </c>
      <c r="X27" s="2">
        <v>0</v>
      </c>
      <c r="Y27" s="2">
        <f t="shared" si="5"/>
        <v>3</v>
      </c>
      <c r="Z27" s="2">
        <v>3</v>
      </c>
      <c r="AA27" s="2">
        <f t="shared" si="6"/>
        <v>20.77</v>
      </c>
      <c r="AB27" s="2">
        <f t="shared" si="7"/>
        <v>1</v>
      </c>
      <c r="AC27" s="2" t="s">
        <v>3</v>
      </c>
      <c r="AD27" s="2" t="s">
        <v>26</v>
      </c>
      <c r="AE27">
        <v>0</v>
      </c>
      <c r="AF27">
        <v>0</v>
      </c>
      <c r="AG27">
        <f t="shared" si="8"/>
        <v>0</v>
      </c>
    </row>
    <row r="28" spans="1:95" x14ac:dyDescent="0.2">
      <c r="A28" s="2">
        <v>17</v>
      </c>
      <c r="B28" s="2">
        <v>1</v>
      </c>
      <c r="C28" s="2">
        <f t="shared" si="0"/>
        <v>3</v>
      </c>
      <c r="D28" s="2">
        <v>3</v>
      </c>
      <c r="E28" s="2"/>
      <c r="F28" s="2" t="s">
        <v>29</v>
      </c>
      <c r="G28" s="2" t="s">
        <v>30</v>
      </c>
      <c r="H28" s="2" t="s">
        <v>26</v>
      </c>
      <c r="I28" s="2">
        <v>2.3734999999999999E-2</v>
      </c>
      <c r="J28" s="2">
        <v>0</v>
      </c>
      <c r="K28" s="2">
        <f t="shared" si="1"/>
        <v>0</v>
      </c>
      <c r="L28" s="2">
        <v>2948.66</v>
      </c>
      <c r="M28" s="2">
        <f t="shared" si="2"/>
        <v>69.989999999999995</v>
      </c>
      <c r="N28" s="2">
        <v>0</v>
      </c>
      <c r="O28" s="2">
        <f t="shared" si="3"/>
        <v>0</v>
      </c>
      <c r="P28" s="2">
        <v>1</v>
      </c>
      <c r="Q28" s="2">
        <v>1</v>
      </c>
      <c r="R28" s="2">
        <v>1</v>
      </c>
      <c r="S28" s="2">
        <v>1</v>
      </c>
      <c r="T28" s="2">
        <v>1</v>
      </c>
      <c r="U28" s="2">
        <v>1</v>
      </c>
      <c r="V28" s="2">
        <v>2948.66</v>
      </c>
      <c r="W28" s="2">
        <f t="shared" si="4"/>
        <v>69.989999999999995</v>
      </c>
      <c r="X28" s="2">
        <v>0</v>
      </c>
      <c r="Y28" s="2">
        <f t="shared" si="5"/>
        <v>3</v>
      </c>
      <c r="Z28" s="2">
        <v>3</v>
      </c>
      <c r="AA28" s="2">
        <f t="shared" si="6"/>
        <v>69.989999999999995</v>
      </c>
      <c r="AB28" s="2">
        <f t="shared" si="7"/>
        <v>1</v>
      </c>
      <c r="AC28" s="2" t="s">
        <v>3</v>
      </c>
      <c r="AD28" s="2" t="s">
        <v>26</v>
      </c>
      <c r="AE28">
        <v>0</v>
      </c>
      <c r="AF28">
        <v>0</v>
      </c>
      <c r="AG28">
        <f t="shared" si="8"/>
        <v>0</v>
      </c>
    </row>
    <row r="29" spans="1:95" x14ac:dyDescent="0.2">
      <c r="A29" s="2">
        <v>17</v>
      </c>
      <c r="B29" s="2">
        <v>1</v>
      </c>
      <c r="C29" s="2">
        <f t="shared" si="0"/>
        <v>3</v>
      </c>
      <c r="D29" s="2">
        <v>3</v>
      </c>
      <c r="E29" s="2"/>
      <c r="F29" s="2" t="s">
        <v>31</v>
      </c>
      <c r="G29" s="2" t="s">
        <v>32</v>
      </c>
      <c r="H29" s="2" t="s">
        <v>26</v>
      </c>
      <c r="I29" s="2">
        <v>3.2680000000000001E-3</v>
      </c>
      <c r="J29" s="2">
        <v>0</v>
      </c>
      <c r="K29" s="2">
        <f t="shared" si="1"/>
        <v>0</v>
      </c>
      <c r="L29" s="2">
        <v>6529.05</v>
      </c>
      <c r="M29" s="2">
        <f t="shared" si="2"/>
        <v>21.34</v>
      </c>
      <c r="N29" s="2">
        <v>0</v>
      </c>
      <c r="O29" s="2">
        <f t="shared" si="3"/>
        <v>0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  <c r="U29" s="2">
        <v>1</v>
      </c>
      <c r="V29" s="2">
        <v>6529.05</v>
      </c>
      <c r="W29" s="2">
        <f t="shared" si="4"/>
        <v>21.34</v>
      </c>
      <c r="X29" s="2">
        <v>0</v>
      </c>
      <c r="Y29" s="2">
        <f t="shared" si="5"/>
        <v>3</v>
      </c>
      <c r="Z29" s="2">
        <v>3</v>
      </c>
      <c r="AA29" s="2">
        <f t="shared" si="6"/>
        <v>21.34</v>
      </c>
      <c r="AB29" s="2">
        <f t="shared" si="7"/>
        <v>1</v>
      </c>
      <c r="AC29" s="2" t="s">
        <v>3</v>
      </c>
      <c r="AD29" s="2" t="s">
        <v>26</v>
      </c>
      <c r="AE29">
        <v>0</v>
      </c>
      <c r="AF29">
        <v>0</v>
      </c>
      <c r="AG29">
        <f t="shared" si="8"/>
        <v>0</v>
      </c>
    </row>
    <row r="30" spans="1:95" x14ac:dyDescent="0.2">
      <c r="A30" s="2">
        <v>17</v>
      </c>
      <c r="B30" s="2">
        <v>1</v>
      </c>
      <c r="C30" s="2">
        <f t="shared" si="0"/>
        <v>3</v>
      </c>
      <c r="D30" s="2">
        <v>3</v>
      </c>
      <c r="E30" s="2"/>
      <c r="F30" s="2" t="s">
        <v>33</v>
      </c>
      <c r="G30" s="2" t="s">
        <v>34</v>
      </c>
      <c r="H30" s="2" t="s">
        <v>20</v>
      </c>
      <c r="I30" s="2">
        <v>0.15453</v>
      </c>
      <c r="J30" s="2">
        <v>0</v>
      </c>
      <c r="K30" s="2">
        <f t="shared" si="1"/>
        <v>0</v>
      </c>
      <c r="L30" s="2">
        <v>478.96</v>
      </c>
      <c r="M30" s="2">
        <f t="shared" si="2"/>
        <v>74.010000000000005</v>
      </c>
      <c r="N30" s="2">
        <v>0</v>
      </c>
      <c r="O30" s="2">
        <f t="shared" si="3"/>
        <v>0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  <c r="U30" s="2">
        <v>1</v>
      </c>
      <c r="V30" s="2">
        <v>478.96</v>
      </c>
      <c r="W30" s="2">
        <f t="shared" si="4"/>
        <v>74.010000000000005</v>
      </c>
      <c r="X30" s="2">
        <v>0</v>
      </c>
      <c r="Y30" s="2">
        <f t="shared" si="5"/>
        <v>3</v>
      </c>
      <c r="Z30" s="2">
        <v>3</v>
      </c>
      <c r="AA30" s="2">
        <f t="shared" si="6"/>
        <v>74.010000000000005</v>
      </c>
      <c r="AB30" s="2">
        <f t="shared" si="7"/>
        <v>1</v>
      </c>
      <c r="AC30" s="2" t="s">
        <v>3</v>
      </c>
      <c r="AD30" s="2" t="s">
        <v>20</v>
      </c>
      <c r="AE30">
        <v>0</v>
      </c>
      <c r="AF30">
        <v>0</v>
      </c>
      <c r="AG30">
        <f t="shared" si="8"/>
        <v>0</v>
      </c>
    </row>
    <row r="31" spans="1:95" x14ac:dyDescent="0.2">
      <c r="A31" s="2">
        <v>17</v>
      </c>
      <c r="B31" s="2">
        <v>1</v>
      </c>
      <c r="C31" s="2">
        <f t="shared" si="0"/>
        <v>3</v>
      </c>
      <c r="D31" s="2">
        <v>3</v>
      </c>
      <c r="E31" s="2"/>
      <c r="F31" s="2" t="s">
        <v>35</v>
      </c>
      <c r="G31" s="2" t="s">
        <v>36</v>
      </c>
      <c r="H31" s="2" t="s">
        <v>26</v>
      </c>
      <c r="I31" s="2">
        <v>0.59589999999999999</v>
      </c>
      <c r="J31" s="2">
        <v>0</v>
      </c>
      <c r="K31" s="2">
        <f t="shared" si="1"/>
        <v>0</v>
      </c>
      <c r="L31" s="2">
        <v>0</v>
      </c>
      <c r="M31" s="2">
        <f t="shared" si="2"/>
        <v>0</v>
      </c>
      <c r="N31" s="2">
        <v>0</v>
      </c>
      <c r="O31" s="2">
        <f t="shared" si="3"/>
        <v>0</v>
      </c>
      <c r="P31" s="2">
        <v>1</v>
      </c>
      <c r="Q31" s="2">
        <v>1</v>
      </c>
      <c r="R31" s="2">
        <v>1</v>
      </c>
      <c r="S31" s="2">
        <v>1</v>
      </c>
      <c r="T31" s="2">
        <v>1</v>
      </c>
      <c r="U31" s="2">
        <v>1</v>
      </c>
      <c r="V31" s="2">
        <f>ROUND(L31*Q31,2)</f>
        <v>0</v>
      </c>
      <c r="W31" s="2">
        <f t="shared" si="4"/>
        <v>0</v>
      </c>
      <c r="X31" s="2">
        <v>0</v>
      </c>
      <c r="Y31" s="2">
        <f t="shared" si="5"/>
        <v>3</v>
      </c>
      <c r="Z31" s="2">
        <v>3</v>
      </c>
      <c r="AA31" s="2">
        <f t="shared" si="6"/>
        <v>0</v>
      </c>
      <c r="AB31" s="2">
        <f t="shared" si="7"/>
        <v>1</v>
      </c>
      <c r="AC31" s="2" t="s">
        <v>3</v>
      </c>
      <c r="AD31" s="2" t="s">
        <v>26</v>
      </c>
      <c r="AE31">
        <v>0</v>
      </c>
      <c r="AF31">
        <v>0</v>
      </c>
      <c r="AG31">
        <f t="shared" si="8"/>
        <v>0</v>
      </c>
    </row>
    <row r="33" spans="1:88" x14ac:dyDescent="0.2">
      <c r="A33" s="1">
        <v>5</v>
      </c>
      <c r="B33" s="1">
        <v>1</v>
      </c>
      <c r="C33" s="1"/>
      <c r="D33" s="1"/>
      <c r="E33" s="1"/>
      <c r="F33" s="1" t="s">
        <v>37</v>
      </c>
      <c r="G33" s="1" t="s">
        <v>37</v>
      </c>
      <c r="H33" s="1" t="s">
        <v>3</v>
      </c>
      <c r="I33" s="1">
        <v>0</v>
      </c>
      <c r="J33" s="1"/>
      <c r="K33" s="1">
        <v>0</v>
      </c>
      <c r="L33" s="1"/>
      <c r="M33" s="1" t="s">
        <v>3</v>
      </c>
      <c r="N33" s="1"/>
      <c r="O33" s="1"/>
      <c r="P33" s="1"/>
      <c r="Q33" s="1"/>
      <c r="R33" s="1"/>
      <c r="S33" s="1">
        <v>0</v>
      </c>
      <c r="T33" s="1"/>
      <c r="U33" s="1" t="s">
        <v>3</v>
      </c>
      <c r="V33" s="1">
        <v>0</v>
      </c>
      <c r="W33" s="1"/>
      <c r="X33" s="1"/>
      <c r="Y33" s="1"/>
      <c r="Z33" s="1"/>
      <c r="AA33" s="1"/>
      <c r="AB33" s="1" t="s">
        <v>3</v>
      </c>
      <c r="AC33" s="1" t="s">
        <v>3</v>
      </c>
      <c r="AD33" s="1" t="s">
        <v>3</v>
      </c>
      <c r="AE33" s="1" t="s">
        <v>3</v>
      </c>
      <c r="AF33" s="1" t="s">
        <v>3</v>
      </c>
      <c r="AG33" s="1" t="s">
        <v>3</v>
      </c>
      <c r="AH33" s="1"/>
      <c r="AI33" s="1"/>
      <c r="AJ33" s="1"/>
      <c r="AK33" s="1"/>
      <c r="AL33" s="1"/>
      <c r="AM33" s="1"/>
      <c r="AN33" s="1"/>
      <c r="AO33" s="1"/>
      <c r="AP33" s="1" t="s">
        <v>3</v>
      </c>
      <c r="AQ33" s="1" t="s">
        <v>3</v>
      </c>
      <c r="AR33" s="1" t="s">
        <v>3</v>
      </c>
      <c r="AS33" s="1"/>
      <c r="AT33" s="1"/>
      <c r="AU33" s="1"/>
      <c r="AV33" s="1"/>
      <c r="AW33" s="1"/>
      <c r="AX33" s="1"/>
      <c r="AY33" s="1"/>
      <c r="AZ33" s="1" t="s">
        <v>3</v>
      </c>
      <c r="BA33" s="1"/>
      <c r="BB33" s="1" t="s">
        <v>3</v>
      </c>
      <c r="BC33" s="1" t="s">
        <v>3</v>
      </c>
      <c r="BD33" s="1" t="s">
        <v>3</v>
      </c>
      <c r="BE33" s="1" t="s">
        <v>3</v>
      </c>
      <c r="BF33" s="1" t="s">
        <v>3</v>
      </c>
      <c r="BG33" s="1" t="s">
        <v>3</v>
      </c>
      <c r="BH33" s="1" t="s">
        <v>3</v>
      </c>
      <c r="BI33" s="1" t="s">
        <v>3</v>
      </c>
      <c r="BJ33" s="1" t="s">
        <v>3</v>
      </c>
      <c r="BK33" s="1" t="s">
        <v>3</v>
      </c>
      <c r="BL33" s="1" t="s">
        <v>3</v>
      </c>
      <c r="BM33" s="1" t="s">
        <v>3</v>
      </c>
      <c r="BN33" s="1" t="s">
        <v>3</v>
      </c>
      <c r="BO33" s="1" t="s">
        <v>3</v>
      </c>
      <c r="BP33" s="1" t="s">
        <v>3</v>
      </c>
      <c r="BQ33" s="1"/>
      <c r="BR33" s="1"/>
      <c r="BS33" s="1"/>
      <c r="BT33" s="1"/>
      <c r="BU33" s="1"/>
      <c r="BV33" s="1"/>
      <c r="BW33" s="1"/>
      <c r="BX33" s="1">
        <v>0</v>
      </c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>
        <v>0</v>
      </c>
    </row>
    <row r="35" spans="1:88" x14ac:dyDescent="0.2">
      <c r="A35" s="2">
        <v>17</v>
      </c>
      <c r="B35" s="2">
        <v>1</v>
      </c>
      <c r="C35" s="2">
        <f t="shared" ref="C35:C50" si="9">D35*B35</f>
        <v>3</v>
      </c>
      <c r="D35" s="2">
        <v>3</v>
      </c>
      <c r="E35" s="2"/>
      <c r="F35" s="2" t="s">
        <v>18</v>
      </c>
      <c r="G35" s="2" t="s">
        <v>19</v>
      </c>
      <c r="H35" s="2" t="s">
        <v>20</v>
      </c>
      <c r="I35" s="2">
        <v>2.134055</v>
      </c>
      <c r="J35" s="2">
        <v>0</v>
      </c>
      <c r="K35" s="2">
        <f t="shared" ref="K35:K50" si="10">ROUND(J35*I35,2)</f>
        <v>0</v>
      </c>
      <c r="L35" s="2">
        <v>7.07</v>
      </c>
      <c r="M35" s="2">
        <f t="shared" ref="M35:M50" si="11">ROUND(L35*I35,2)</f>
        <v>15.09</v>
      </c>
      <c r="N35" s="2">
        <v>0</v>
      </c>
      <c r="O35" s="2">
        <f t="shared" ref="O35:O50" si="12">ROUND(N35*I35,2)</f>
        <v>0</v>
      </c>
      <c r="P35" s="2">
        <v>1</v>
      </c>
      <c r="Q35" s="2">
        <v>1</v>
      </c>
      <c r="R35" s="2">
        <v>1</v>
      </c>
      <c r="S35" s="2">
        <v>1</v>
      </c>
      <c r="T35" s="2">
        <v>1</v>
      </c>
      <c r="U35" s="2">
        <v>1</v>
      </c>
      <c r="V35" s="2">
        <v>7.07</v>
      </c>
      <c r="W35" s="2">
        <f t="shared" ref="W35:W50" si="13">ROUND(V35*I35,2)</f>
        <v>15.09</v>
      </c>
      <c r="X35" s="2">
        <v>0</v>
      </c>
      <c r="Y35" s="2">
        <f t="shared" ref="Y35:Y50" si="14">Z35*B35</f>
        <v>3</v>
      </c>
      <c r="Z35" s="2">
        <v>3</v>
      </c>
      <c r="AA35" s="2">
        <f t="shared" ref="AA35:AA50" si="15">ROUND(M35-K35,2)</f>
        <v>15.09</v>
      </c>
      <c r="AB35" s="2">
        <f t="shared" ref="AB35:AB50" si="16">ROUND(IF(J35=0,1,L35/J35),3)</f>
        <v>1</v>
      </c>
      <c r="AC35" s="2" t="s">
        <v>3</v>
      </c>
      <c r="AD35" s="2" t="s">
        <v>20</v>
      </c>
      <c r="AE35">
        <v>0</v>
      </c>
      <c r="AF35">
        <v>0</v>
      </c>
      <c r="AG35">
        <f t="shared" ref="AG35:AG50" si="17">AF35*B35</f>
        <v>0</v>
      </c>
    </row>
    <row r="36" spans="1:88" x14ac:dyDescent="0.2">
      <c r="A36" s="2">
        <v>17</v>
      </c>
      <c r="B36" s="2">
        <v>1</v>
      </c>
      <c r="C36" s="2">
        <f t="shared" si="9"/>
        <v>3</v>
      </c>
      <c r="D36" s="2">
        <v>3</v>
      </c>
      <c r="E36" s="2"/>
      <c r="F36" s="2" t="s">
        <v>38</v>
      </c>
      <c r="G36" s="2" t="s">
        <v>39</v>
      </c>
      <c r="H36" s="2" t="s">
        <v>20</v>
      </c>
      <c r="I36" s="2">
        <v>0.44153999999999999</v>
      </c>
      <c r="J36" s="2">
        <v>0</v>
      </c>
      <c r="K36" s="2">
        <f t="shared" si="10"/>
        <v>0</v>
      </c>
      <c r="L36" s="2">
        <v>228.06</v>
      </c>
      <c r="M36" s="2">
        <f t="shared" si="11"/>
        <v>100.7</v>
      </c>
      <c r="N36" s="2">
        <v>0</v>
      </c>
      <c r="O36" s="2">
        <f t="shared" si="12"/>
        <v>0</v>
      </c>
      <c r="P36" s="2">
        <v>1</v>
      </c>
      <c r="Q36" s="2">
        <v>1</v>
      </c>
      <c r="R36" s="2">
        <v>1</v>
      </c>
      <c r="S36" s="2">
        <v>1</v>
      </c>
      <c r="T36" s="2">
        <v>1</v>
      </c>
      <c r="U36" s="2">
        <v>1</v>
      </c>
      <c r="V36" s="2">
        <v>228.06</v>
      </c>
      <c r="W36" s="2">
        <f t="shared" si="13"/>
        <v>100.7</v>
      </c>
      <c r="X36" s="2">
        <v>0</v>
      </c>
      <c r="Y36" s="2">
        <f t="shared" si="14"/>
        <v>3</v>
      </c>
      <c r="Z36" s="2">
        <v>3</v>
      </c>
      <c r="AA36" s="2">
        <f t="shared" si="15"/>
        <v>100.7</v>
      </c>
      <c r="AB36" s="2">
        <f t="shared" si="16"/>
        <v>1</v>
      </c>
      <c r="AC36" s="2" t="s">
        <v>3</v>
      </c>
      <c r="AD36" s="2" t="s">
        <v>20</v>
      </c>
      <c r="AE36">
        <v>0</v>
      </c>
      <c r="AF36">
        <v>0</v>
      </c>
      <c r="AG36">
        <f t="shared" si="17"/>
        <v>0</v>
      </c>
    </row>
    <row r="37" spans="1:88" x14ac:dyDescent="0.2">
      <c r="A37" s="2">
        <v>17</v>
      </c>
      <c r="B37" s="2">
        <v>1</v>
      </c>
      <c r="C37" s="2">
        <f t="shared" si="9"/>
        <v>3</v>
      </c>
      <c r="D37" s="2">
        <v>3</v>
      </c>
      <c r="E37" s="2"/>
      <c r="F37" s="2" t="s">
        <v>40</v>
      </c>
      <c r="G37" s="2" t="s">
        <v>41</v>
      </c>
      <c r="H37" s="2" t="s">
        <v>26</v>
      </c>
      <c r="I37" s="2">
        <v>2.63E-3</v>
      </c>
      <c r="J37" s="2">
        <v>0</v>
      </c>
      <c r="K37" s="2">
        <f t="shared" si="10"/>
        <v>0</v>
      </c>
      <c r="L37" s="2">
        <v>7191.81</v>
      </c>
      <c r="M37" s="2">
        <f t="shared" si="11"/>
        <v>18.91</v>
      </c>
      <c r="N37" s="2">
        <v>0</v>
      </c>
      <c r="O37" s="2">
        <f t="shared" si="12"/>
        <v>0</v>
      </c>
      <c r="P37" s="2">
        <v>1</v>
      </c>
      <c r="Q37" s="2">
        <v>1</v>
      </c>
      <c r="R37" s="2">
        <v>1</v>
      </c>
      <c r="S37" s="2">
        <v>1</v>
      </c>
      <c r="T37" s="2">
        <v>1</v>
      </c>
      <c r="U37" s="2">
        <v>1</v>
      </c>
      <c r="V37" s="2">
        <v>7191.81</v>
      </c>
      <c r="W37" s="2">
        <f t="shared" si="13"/>
        <v>18.91</v>
      </c>
      <c r="X37" s="2">
        <v>0</v>
      </c>
      <c r="Y37" s="2">
        <f t="shared" si="14"/>
        <v>3</v>
      </c>
      <c r="Z37" s="2">
        <v>3</v>
      </c>
      <c r="AA37" s="2">
        <f t="shared" si="15"/>
        <v>18.91</v>
      </c>
      <c r="AB37" s="2">
        <f t="shared" si="16"/>
        <v>1</v>
      </c>
      <c r="AC37" s="2" t="s">
        <v>3</v>
      </c>
      <c r="AD37" s="2" t="s">
        <v>26</v>
      </c>
      <c r="AE37">
        <v>0</v>
      </c>
      <c r="AF37">
        <v>0</v>
      </c>
      <c r="AG37">
        <f t="shared" si="17"/>
        <v>0</v>
      </c>
    </row>
    <row r="38" spans="1:88" x14ac:dyDescent="0.2">
      <c r="A38" s="2">
        <v>17</v>
      </c>
      <c r="B38" s="2">
        <v>1</v>
      </c>
      <c r="C38" s="2">
        <f t="shared" si="9"/>
        <v>3</v>
      </c>
      <c r="D38" s="2">
        <v>3</v>
      </c>
      <c r="E38" s="2"/>
      <c r="F38" s="2" t="s">
        <v>42</v>
      </c>
      <c r="G38" s="2" t="s">
        <v>43</v>
      </c>
      <c r="H38" s="2" t="s">
        <v>26</v>
      </c>
      <c r="I38" s="2">
        <v>2.8546450000000001</v>
      </c>
      <c r="J38" s="2">
        <v>0</v>
      </c>
      <c r="K38" s="2">
        <f t="shared" si="10"/>
        <v>0</v>
      </c>
      <c r="L38" s="2">
        <v>2868.13</v>
      </c>
      <c r="M38" s="2">
        <f t="shared" si="11"/>
        <v>8187.49</v>
      </c>
      <c r="N38" s="2">
        <v>0</v>
      </c>
      <c r="O38" s="2">
        <f t="shared" si="12"/>
        <v>0</v>
      </c>
      <c r="P38" s="2">
        <v>1</v>
      </c>
      <c r="Q38" s="2">
        <v>1</v>
      </c>
      <c r="R38" s="2">
        <v>1</v>
      </c>
      <c r="S38" s="2">
        <v>1</v>
      </c>
      <c r="T38" s="2">
        <v>1</v>
      </c>
      <c r="U38" s="2">
        <v>1</v>
      </c>
      <c r="V38" s="2">
        <v>2868.13</v>
      </c>
      <c r="W38" s="2">
        <f t="shared" si="13"/>
        <v>8187.49</v>
      </c>
      <c r="X38" s="2">
        <v>0</v>
      </c>
      <c r="Y38" s="2">
        <f t="shared" si="14"/>
        <v>3</v>
      </c>
      <c r="Z38" s="2">
        <v>3</v>
      </c>
      <c r="AA38" s="2">
        <f t="shared" si="15"/>
        <v>8187.49</v>
      </c>
      <c r="AB38" s="2">
        <f t="shared" si="16"/>
        <v>1</v>
      </c>
      <c r="AC38" s="2" t="s">
        <v>3</v>
      </c>
      <c r="AD38" s="2" t="s">
        <v>26</v>
      </c>
      <c r="AE38">
        <v>0</v>
      </c>
      <c r="AF38">
        <v>0</v>
      </c>
      <c r="AG38">
        <f t="shared" si="17"/>
        <v>0</v>
      </c>
    </row>
    <row r="39" spans="1:88" x14ac:dyDescent="0.2">
      <c r="A39" s="2">
        <v>17</v>
      </c>
      <c r="B39" s="2">
        <v>1</v>
      </c>
      <c r="C39" s="2">
        <f t="shared" si="9"/>
        <v>3</v>
      </c>
      <c r="D39" s="2">
        <v>3</v>
      </c>
      <c r="E39" s="2"/>
      <c r="F39" s="2" t="s">
        <v>44</v>
      </c>
      <c r="G39" s="2" t="s">
        <v>45</v>
      </c>
      <c r="H39" s="2" t="s">
        <v>23</v>
      </c>
      <c r="I39" s="2">
        <v>12.946999999999999</v>
      </c>
      <c r="J39" s="2">
        <v>0</v>
      </c>
      <c r="K39" s="2">
        <f t="shared" si="10"/>
        <v>0</v>
      </c>
      <c r="L39" s="2">
        <v>143.37</v>
      </c>
      <c r="M39" s="2">
        <f t="shared" si="11"/>
        <v>1856.21</v>
      </c>
      <c r="N39" s="2">
        <v>0</v>
      </c>
      <c r="O39" s="2">
        <f t="shared" si="12"/>
        <v>0</v>
      </c>
      <c r="P39" s="2">
        <v>1</v>
      </c>
      <c r="Q39" s="2">
        <v>1</v>
      </c>
      <c r="R39" s="2">
        <v>1</v>
      </c>
      <c r="S39" s="2">
        <v>1</v>
      </c>
      <c r="T39" s="2">
        <v>1</v>
      </c>
      <c r="U39" s="2">
        <v>1</v>
      </c>
      <c r="V39" s="2">
        <v>143.37</v>
      </c>
      <c r="W39" s="2">
        <f t="shared" si="13"/>
        <v>1856.21</v>
      </c>
      <c r="X39" s="2">
        <v>0</v>
      </c>
      <c r="Y39" s="2">
        <f t="shared" si="14"/>
        <v>3</v>
      </c>
      <c r="Z39" s="2">
        <v>3</v>
      </c>
      <c r="AA39" s="2">
        <f t="shared" si="15"/>
        <v>1856.21</v>
      </c>
      <c r="AB39" s="2">
        <f t="shared" si="16"/>
        <v>1</v>
      </c>
      <c r="AC39" s="2" t="s">
        <v>3</v>
      </c>
      <c r="AD39" s="2" t="s">
        <v>23</v>
      </c>
      <c r="AE39">
        <v>0</v>
      </c>
      <c r="AF39">
        <v>0</v>
      </c>
      <c r="AG39">
        <f t="shared" si="17"/>
        <v>0</v>
      </c>
    </row>
    <row r="40" spans="1:88" x14ac:dyDescent="0.2">
      <c r="A40" s="2">
        <v>17</v>
      </c>
      <c r="B40" s="2">
        <v>1</v>
      </c>
      <c r="C40" s="2">
        <f t="shared" si="9"/>
        <v>3</v>
      </c>
      <c r="D40" s="2">
        <v>3</v>
      </c>
      <c r="E40" s="2"/>
      <c r="F40" s="2" t="s">
        <v>46</v>
      </c>
      <c r="G40" s="2" t="s">
        <v>47</v>
      </c>
      <c r="H40" s="2" t="s">
        <v>26</v>
      </c>
      <c r="I40" s="2">
        <v>5.6020000000000002E-3</v>
      </c>
      <c r="J40" s="2">
        <v>0</v>
      </c>
      <c r="K40" s="2">
        <f t="shared" si="10"/>
        <v>0</v>
      </c>
      <c r="L40" s="2">
        <v>43326.77</v>
      </c>
      <c r="M40" s="2">
        <f t="shared" si="11"/>
        <v>242.72</v>
      </c>
      <c r="N40" s="2">
        <v>0</v>
      </c>
      <c r="O40" s="2">
        <f t="shared" si="12"/>
        <v>0</v>
      </c>
      <c r="P40" s="2">
        <v>1</v>
      </c>
      <c r="Q40" s="2">
        <v>1</v>
      </c>
      <c r="R40" s="2">
        <v>1</v>
      </c>
      <c r="S40" s="2">
        <v>1</v>
      </c>
      <c r="T40" s="2">
        <v>1</v>
      </c>
      <c r="U40" s="2">
        <v>1</v>
      </c>
      <c r="V40" s="2">
        <v>43326.77</v>
      </c>
      <c r="W40" s="2">
        <f t="shared" si="13"/>
        <v>242.72</v>
      </c>
      <c r="X40" s="2">
        <v>0</v>
      </c>
      <c r="Y40" s="2">
        <f t="shared" si="14"/>
        <v>3</v>
      </c>
      <c r="Z40" s="2">
        <v>3</v>
      </c>
      <c r="AA40" s="2">
        <f t="shared" si="15"/>
        <v>242.72</v>
      </c>
      <c r="AB40" s="2">
        <f t="shared" si="16"/>
        <v>1</v>
      </c>
      <c r="AC40" s="2" t="s">
        <v>3</v>
      </c>
      <c r="AD40" s="2" t="s">
        <v>26</v>
      </c>
      <c r="AE40">
        <v>0</v>
      </c>
      <c r="AF40">
        <v>0</v>
      </c>
      <c r="AG40">
        <f t="shared" si="17"/>
        <v>0</v>
      </c>
    </row>
    <row r="41" spans="1:88" x14ac:dyDescent="0.2">
      <c r="A41" s="2">
        <v>17</v>
      </c>
      <c r="B41" s="2">
        <v>1</v>
      </c>
      <c r="C41" s="2">
        <f t="shared" si="9"/>
        <v>3</v>
      </c>
      <c r="D41" s="2">
        <v>3</v>
      </c>
      <c r="E41" s="2"/>
      <c r="F41" s="2" t="s">
        <v>48</v>
      </c>
      <c r="G41" s="2" t="s">
        <v>49</v>
      </c>
      <c r="H41" s="2" t="s">
        <v>20</v>
      </c>
      <c r="I41" s="2">
        <v>1.6961580000000001</v>
      </c>
      <c r="J41" s="2">
        <v>0</v>
      </c>
      <c r="K41" s="2">
        <f t="shared" si="10"/>
        <v>0</v>
      </c>
      <c r="L41" s="2">
        <v>104.99</v>
      </c>
      <c r="M41" s="2">
        <f t="shared" si="11"/>
        <v>178.08</v>
      </c>
      <c r="N41" s="2">
        <v>0</v>
      </c>
      <c r="O41" s="2">
        <f t="shared" si="12"/>
        <v>0</v>
      </c>
      <c r="P41" s="2">
        <v>1</v>
      </c>
      <c r="Q41" s="2">
        <v>1</v>
      </c>
      <c r="R41" s="2">
        <v>1</v>
      </c>
      <c r="S41" s="2">
        <v>1</v>
      </c>
      <c r="T41" s="2">
        <v>1</v>
      </c>
      <c r="U41" s="2">
        <v>1</v>
      </c>
      <c r="V41" s="2">
        <v>104.99</v>
      </c>
      <c r="W41" s="2">
        <f t="shared" si="13"/>
        <v>178.08</v>
      </c>
      <c r="X41" s="2">
        <v>0</v>
      </c>
      <c r="Y41" s="2">
        <f t="shared" si="14"/>
        <v>3</v>
      </c>
      <c r="Z41" s="2">
        <v>3</v>
      </c>
      <c r="AA41" s="2">
        <f t="shared" si="15"/>
        <v>178.08</v>
      </c>
      <c r="AB41" s="2">
        <f t="shared" si="16"/>
        <v>1</v>
      </c>
      <c r="AC41" s="2" t="s">
        <v>3</v>
      </c>
      <c r="AD41" s="2" t="s">
        <v>20</v>
      </c>
      <c r="AE41">
        <v>0</v>
      </c>
      <c r="AF41">
        <v>0</v>
      </c>
      <c r="AG41">
        <f t="shared" si="17"/>
        <v>0</v>
      </c>
    </row>
    <row r="42" spans="1:88" x14ac:dyDescent="0.2">
      <c r="A42" s="2">
        <v>17</v>
      </c>
      <c r="B42" s="2">
        <v>1</v>
      </c>
      <c r="C42" s="2">
        <f t="shared" si="9"/>
        <v>3</v>
      </c>
      <c r="D42" s="2">
        <v>3</v>
      </c>
      <c r="E42" s="2"/>
      <c r="F42" s="2" t="s">
        <v>50</v>
      </c>
      <c r="G42" s="2" t="s">
        <v>51</v>
      </c>
      <c r="H42" s="2" t="s">
        <v>23</v>
      </c>
      <c r="I42" s="2">
        <v>59.06</v>
      </c>
      <c r="J42" s="2">
        <v>0</v>
      </c>
      <c r="K42" s="2">
        <f t="shared" si="10"/>
        <v>0</v>
      </c>
      <c r="L42" s="2">
        <v>772.64</v>
      </c>
      <c r="M42" s="2">
        <f t="shared" si="11"/>
        <v>45632.12</v>
      </c>
      <c r="N42" s="2">
        <v>0</v>
      </c>
      <c r="O42" s="2">
        <f t="shared" si="12"/>
        <v>0</v>
      </c>
      <c r="P42" s="2">
        <v>1</v>
      </c>
      <c r="Q42" s="2">
        <v>1</v>
      </c>
      <c r="R42" s="2">
        <v>1</v>
      </c>
      <c r="S42" s="2">
        <v>1</v>
      </c>
      <c r="T42" s="2">
        <v>1</v>
      </c>
      <c r="U42" s="2">
        <v>1</v>
      </c>
      <c r="V42" s="2">
        <v>772.64</v>
      </c>
      <c r="W42" s="2">
        <f t="shared" si="13"/>
        <v>45632.12</v>
      </c>
      <c r="X42" s="2">
        <v>0</v>
      </c>
      <c r="Y42" s="2">
        <f t="shared" si="14"/>
        <v>3</v>
      </c>
      <c r="Z42" s="2">
        <v>3</v>
      </c>
      <c r="AA42" s="2">
        <f t="shared" si="15"/>
        <v>45632.12</v>
      </c>
      <c r="AB42" s="2">
        <f t="shared" si="16"/>
        <v>1</v>
      </c>
      <c r="AC42" s="2" t="s">
        <v>3</v>
      </c>
      <c r="AD42" s="2" t="s">
        <v>23</v>
      </c>
      <c r="AE42">
        <v>0</v>
      </c>
      <c r="AF42">
        <v>0</v>
      </c>
      <c r="AG42">
        <f t="shared" si="17"/>
        <v>0</v>
      </c>
    </row>
    <row r="43" spans="1:88" x14ac:dyDescent="0.2">
      <c r="A43" s="2">
        <v>17</v>
      </c>
      <c r="B43" s="2">
        <v>1</v>
      </c>
      <c r="C43" s="2">
        <f t="shared" si="9"/>
        <v>3</v>
      </c>
      <c r="D43" s="2">
        <v>3</v>
      </c>
      <c r="E43" s="2"/>
      <c r="F43" s="2" t="s">
        <v>52</v>
      </c>
      <c r="G43" s="2" t="s">
        <v>53</v>
      </c>
      <c r="H43" s="2" t="s">
        <v>20</v>
      </c>
      <c r="I43" s="2">
        <v>2.2726299999999999</v>
      </c>
      <c r="J43" s="2">
        <v>0</v>
      </c>
      <c r="K43" s="2">
        <f t="shared" si="10"/>
        <v>0</v>
      </c>
      <c r="L43" s="2">
        <v>514.9</v>
      </c>
      <c r="M43" s="2">
        <f t="shared" si="11"/>
        <v>1170.18</v>
      </c>
      <c r="N43" s="2">
        <v>0</v>
      </c>
      <c r="O43" s="2">
        <f t="shared" si="12"/>
        <v>0</v>
      </c>
      <c r="P43" s="2">
        <v>1</v>
      </c>
      <c r="Q43" s="2">
        <v>1</v>
      </c>
      <c r="R43" s="2">
        <v>1</v>
      </c>
      <c r="S43" s="2">
        <v>1</v>
      </c>
      <c r="T43" s="2">
        <v>1</v>
      </c>
      <c r="U43" s="2">
        <v>1</v>
      </c>
      <c r="V43" s="2">
        <v>514.9</v>
      </c>
      <c r="W43" s="2">
        <f t="shared" si="13"/>
        <v>1170.18</v>
      </c>
      <c r="X43" s="2">
        <v>0</v>
      </c>
      <c r="Y43" s="2">
        <f t="shared" si="14"/>
        <v>3</v>
      </c>
      <c r="Z43" s="2">
        <v>3</v>
      </c>
      <c r="AA43" s="2">
        <f t="shared" si="15"/>
        <v>1170.18</v>
      </c>
      <c r="AB43" s="2">
        <f t="shared" si="16"/>
        <v>1</v>
      </c>
      <c r="AC43" s="2" t="s">
        <v>3</v>
      </c>
      <c r="AD43" s="2" t="s">
        <v>20</v>
      </c>
      <c r="AE43">
        <v>0</v>
      </c>
      <c r="AF43">
        <v>0</v>
      </c>
      <c r="AG43">
        <f t="shared" si="17"/>
        <v>0</v>
      </c>
    </row>
    <row r="44" spans="1:88" x14ac:dyDescent="0.2">
      <c r="A44" s="2">
        <v>17</v>
      </c>
      <c r="B44" s="2">
        <v>1</v>
      </c>
      <c r="C44" s="2">
        <f t="shared" si="9"/>
        <v>3</v>
      </c>
      <c r="D44" s="2">
        <v>3</v>
      </c>
      <c r="E44" s="2"/>
      <c r="F44" s="2" t="s">
        <v>54</v>
      </c>
      <c r="G44" s="2" t="s">
        <v>55</v>
      </c>
      <c r="H44" s="2" t="s">
        <v>20</v>
      </c>
      <c r="I44" s="2">
        <v>4.6372</v>
      </c>
      <c r="J44" s="2">
        <v>0</v>
      </c>
      <c r="K44" s="2">
        <f t="shared" si="10"/>
        <v>0</v>
      </c>
      <c r="L44" s="2">
        <v>745.24</v>
      </c>
      <c r="M44" s="2">
        <f t="shared" si="11"/>
        <v>3455.83</v>
      </c>
      <c r="N44" s="2">
        <v>0</v>
      </c>
      <c r="O44" s="2">
        <f t="shared" si="12"/>
        <v>0</v>
      </c>
      <c r="P44" s="2">
        <v>1</v>
      </c>
      <c r="Q44" s="2">
        <v>1</v>
      </c>
      <c r="R44" s="2">
        <v>1</v>
      </c>
      <c r="S44" s="2">
        <v>1</v>
      </c>
      <c r="T44" s="2">
        <v>1</v>
      </c>
      <c r="U44" s="2">
        <v>1</v>
      </c>
      <c r="V44" s="2">
        <v>745.24</v>
      </c>
      <c r="W44" s="2">
        <f t="shared" si="13"/>
        <v>3455.83</v>
      </c>
      <c r="X44" s="2">
        <v>0</v>
      </c>
      <c r="Y44" s="2">
        <f t="shared" si="14"/>
        <v>3</v>
      </c>
      <c r="Z44" s="2">
        <v>3</v>
      </c>
      <c r="AA44" s="2">
        <f t="shared" si="15"/>
        <v>3455.83</v>
      </c>
      <c r="AB44" s="2">
        <f t="shared" si="16"/>
        <v>1</v>
      </c>
      <c r="AC44" s="2" t="s">
        <v>3</v>
      </c>
      <c r="AD44" s="2" t="s">
        <v>20</v>
      </c>
      <c r="AE44">
        <v>0</v>
      </c>
      <c r="AF44">
        <v>0</v>
      </c>
      <c r="AG44">
        <f t="shared" si="17"/>
        <v>0</v>
      </c>
    </row>
    <row r="45" spans="1:88" x14ac:dyDescent="0.2">
      <c r="A45" s="2">
        <v>17</v>
      </c>
      <c r="B45" s="2">
        <v>1</v>
      </c>
      <c r="C45" s="2">
        <f t="shared" si="9"/>
        <v>3</v>
      </c>
      <c r="D45" s="2">
        <v>3</v>
      </c>
      <c r="E45" s="2"/>
      <c r="F45" s="2" t="s">
        <v>56</v>
      </c>
      <c r="G45" s="2" t="s">
        <v>57</v>
      </c>
      <c r="H45" s="2" t="s">
        <v>20</v>
      </c>
      <c r="I45" s="2">
        <v>1.7718</v>
      </c>
      <c r="J45" s="2">
        <v>0</v>
      </c>
      <c r="K45" s="2">
        <f t="shared" si="10"/>
        <v>0</v>
      </c>
      <c r="L45" s="2">
        <v>396.06</v>
      </c>
      <c r="M45" s="2">
        <f t="shared" si="11"/>
        <v>701.74</v>
      </c>
      <c r="N45" s="2">
        <v>0</v>
      </c>
      <c r="O45" s="2">
        <f t="shared" si="12"/>
        <v>0</v>
      </c>
      <c r="P45" s="2">
        <v>1</v>
      </c>
      <c r="Q45" s="2">
        <v>1</v>
      </c>
      <c r="R45" s="2">
        <v>1</v>
      </c>
      <c r="S45" s="2">
        <v>1</v>
      </c>
      <c r="T45" s="2">
        <v>1</v>
      </c>
      <c r="U45" s="2">
        <v>1</v>
      </c>
      <c r="V45" s="2">
        <v>396.06</v>
      </c>
      <c r="W45" s="2">
        <f t="shared" si="13"/>
        <v>701.74</v>
      </c>
      <c r="X45" s="2">
        <v>0</v>
      </c>
      <c r="Y45" s="2">
        <f t="shared" si="14"/>
        <v>3</v>
      </c>
      <c r="Z45" s="2">
        <v>3</v>
      </c>
      <c r="AA45" s="2">
        <f t="shared" si="15"/>
        <v>701.74</v>
      </c>
      <c r="AB45" s="2">
        <f t="shared" si="16"/>
        <v>1</v>
      </c>
      <c r="AC45" s="2" t="s">
        <v>3</v>
      </c>
      <c r="AD45" s="2" t="s">
        <v>20</v>
      </c>
      <c r="AE45">
        <v>0</v>
      </c>
      <c r="AF45">
        <v>0</v>
      </c>
      <c r="AG45">
        <f t="shared" si="17"/>
        <v>0</v>
      </c>
    </row>
    <row r="46" spans="1:88" x14ac:dyDescent="0.2">
      <c r="A46" s="2">
        <v>17</v>
      </c>
      <c r="B46" s="2">
        <v>1</v>
      </c>
      <c r="C46" s="2">
        <f t="shared" si="9"/>
        <v>3</v>
      </c>
      <c r="D46" s="2">
        <v>3</v>
      </c>
      <c r="E46" s="2"/>
      <c r="F46" s="2" t="s">
        <v>58</v>
      </c>
      <c r="G46" s="2" t="s">
        <v>59</v>
      </c>
      <c r="H46" s="2" t="s">
        <v>26</v>
      </c>
      <c r="I46" s="2">
        <v>0.12527199999999999</v>
      </c>
      <c r="J46" s="2">
        <v>0</v>
      </c>
      <c r="K46" s="2">
        <f t="shared" si="10"/>
        <v>0</v>
      </c>
      <c r="L46" s="2">
        <v>5681.92</v>
      </c>
      <c r="M46" s="2">
        <f t="shared" si="11"/>
        <v>711.79</v>
      </c>
      <c r="N46" s="2">
        <v>0</v>
      </c>
      <c r="O46" s="2">
        <f t="shared" si="12"/>
        <v>0</v>
      </c>
      <c r="P46" s="2">
        <v>1</v>
      </c>
      <c r="Q46" s="2">
        <v>1</v>
      </c>
      <c r="R46" s="2">
        <v>1</v>
      </c>
      <c r="S46" s="2">
        <v>1</v>
      </c>
      <c r="T46" s="2">
        <v>1</v>
      </c>
      <c r="U46" s="2">
        <v>1</v>
      </c>
      <c r="V46" s="2">
        <v>5681.92</v>
      </c>
      <c r="W46" s="2">
        <f t="shared" si="13"/>
        <v>711.79</v>
      </c>
      <c r="X46" s="2">
        <v>0</v>
      </c>
      <c r="Y46" s="2">
        <f t="shared" si="14"/>
        <v>3</v>
      </c>
      <c r="Z46" s="2">
        <v>3</v>
      </c>
      <c r="AA46" s="2">
        <f t="shared" si="15"/>
        <v>711.79</v>
      </c>
      <c r="AB46" s="2">
        <f t="shared" si="16"/>
        <v>1</v>
      </c>
      <c r="AC46" s="2" t="s">
        <v>3</v>
      </c>
      <c r="AD46" s="2" t="s">
        <v>26</v>
      </c>
      <c r="AE46">
        <v>0</v>
      </c>
      <c r="AF46">
        <v>0</v>
      </c>
      <c r="AG46">
        <f t="shared" si="17"/>
        <v>0</v>
      </c>
    </row>
    <row r="47" spans="1:88" x14ac:dyDescent="0.2">
      <c r="A47" s="2">
        <v>17</v>
      </c>
      <c r="B47" s="2">
        <v>1</v>
      </c>
      <c r="C47" s="2">
        <f t="shared" si="9"/>
        <v>3</v>
      </c>
      <c r="D47" s="2">
        <v>3</v>
      </c>
      <c r="E47" s="2"/>
      <c r="F47" s="2" t="s">
        <v>60</v>
      </c>
      <c r="G47" s="2" t="s">
        <v>61</v>
      </c>
      <c r="H47" s="2" t="s">
        <v>62</v>
      </c>
      <c r="I47" s="2">
        <v>52.6</v>
      </c>
      <c r="J47" s="2">
        <v>0</v>
      </c>
      <c r="K47" s="2">
        <f t="shared" si="10"/>
        <v>0</v>
      </c>
      <c r="L47" s="2">
        <v>1432.66</v>
      </c>
      <c r="M47" s="2">
        <f t="shared" si="11"/>
        <v>75357.919999999998</v>
      </c>
      <c r="N47" s="2">
        <v>0</v>
      </c>
      <c r="O47" s="2">
        <f t="shared" si="12"/>
        <v>0</v>
      </c>
      <c r="P47" s="2">
        <v>1</v>
      </c>
      <c r="Q47" s="2">
        <v>1</v>
      </c>
      <c r="R47" s="2">
        <v>1</v>
      </c>
      <c r="S47" s="2">
        <v>1</v>
      </c>
      <c r="T47" s="2">
        <v>1</v>
      </c>
      <c r="U47" s="2">
        <v>1</v>
      </c>
      <c r="V47" s="2">
        <v>1432.66</v>
      </c>
      <c r="W47" s="2">
        <f t="shared" si="13"/>
        <v>75357.919999999998</v>
      </c>
      <c r="X47" s="2">
        <v>0</v>
      </c>
      <c r="Y47" s="2">
        <f t="shared" si="14"/>
        <v>3</v>
      </c>
      <c r="Z47" s="2">
        <v>3</v>
      </c>
      <c r="AA47" s="2">
        <f t="shared" si="15"/>
        <v>75357.919999999998</v>
      </c>
      <c r="AB47" s="2">
        <f t="shared" si="16"/>
        <v>1</v>
      </c>
      <c r="AC47" s="2" t="s">
        <v>3</v>
      </c>
      <c r="AD47" s="2" t="s">
        <v>62</v>
      </c>
      <c r="AE47">
        <v>0</v>
      </c>
      <c r="AF47">
        <v>0</v>
      </c>
      <c r="AG47">
        <f t="shared" si="17"/>
        <v>0</v>
      </c>
    </row>
    <row r="48" spans="1:88" x14ac:dyDescent="0.2">
      <c r="A48" s="2">
        <v>17</v>
      </c>
      <c r="B48" s="2">
        <v>1</v>
      </c>
      <c r="C48" s="2">
        <f t="shared" si="9"/>
        <v>3</v>
      </c>
      <c r="D48" s="2">
        <v>3</v>
      </c>
      <c r="E48" s="2"/>
      <c r="F48" s="2" t="s">
        <v>63</v>
      </c>
      <c r="G48" s="2" t="s">
        <v>64</v>
      </c>
      <c r="H48" s="2" t="s">
        <v>65</v>
      </c>
      <c r="I48" s="2">
        <v>54</v>
      </c>
      <c r="J48" s="2">
        <v>0</v>
      </c>
      <c r="K48" s="2">
        <f t="shared" si="10"/>
        <v>0</v>
      </c>
      <c r="L48" s="2">
        <v>697.61</v>
      </c>
      <c r="M48" s="2">
        <f t="shared" si="11"/>
        <v>37670.94</v>
      </c>
      <c r="N48" s="2">
        <v>0</v>
      </c>
      <c r="O48" s="2">
        <f t="shared" si="12"/>
        <v>0</v>
      </c>
      <c r="P48" s="2">
        <v>1</v>
      </c>
      <c r="Q48" s="2">
        <v>1</v>
      </c>
      <c r="R48" s="2">
        <v>1</v>
      </c>
      <c r="S48" s="2">
        <v>1</v>
      </c>
      <c r="T48" s="2">
        <v>1</v>
      </c>
      <c r="U48" s="2">
        <v>1</v>
      </c>
      <c r="V48" s="2">
        <v>697.61</v>
      </c>
      <c r="W48" s="2">
        <f t="shared" si="13"/>
        <v>37670.94</v>
      </c>
      <c r="X48" s="2">
        <v>0</v>
      </c>
      <c r="Y48" s="2">
        <f t="shared" si="14"/>
        <v>3</v>
      </c>
      <c r="Z48" s="2">
        <v>3</v>
      </c>
      <c r="AA48" s="2">
        <f t="shared" si="15"/>
        <v>37670.94</v>
      </c>
      <c r="AB48" s="2">
        <f t="shared" si="16"/>
        <v>1</v>
      </c>
      <c r="AC48" s="2" t="s">
        <v>3</v>
      </c>
      <c r="AD48" s="2" t="s">
        <v>65</v>
      </c>
      <c r="AE48">
        <v>0</v>
      </c>
      <c r="AF48">
        <v>0</v>
      </c>
      <c r="AG48">
        <f t="shared" si="17"/>
        <v>0</v>
      </c>
    </row>
    <row r="49" spans="1:88" x14ac:dyDescent="0.2">
      <c r="A49" s="2">
        <v>17</v>
      </c>
      <c r="B49" s="2">
        <v>1</v>
      </c>
      <c r="C49" s="2">
        <f t="shared" si="9"/>
        <v>3</v>
      </c>
      <c r="D49" s="2">
        <v>3</v>
      </c>
      <c r="E49" s="2"/>
      <c r="F49" s="2" t="s">
        <v>66</v>
      </c>
      <c r="G49" s="2" t="s">
        <v>67</v>
      </c>
      <c r="H49" s="2" t="s">
        <v>65</v>
      </c>
      <c r="I49" s="2">
        <v>16</v>
      </c>
      <c r="J49" s="2">
        <v>0</v>
      </c>
      <c r="K49" s="2">
        <f t="shared" si="10"/>
        <v>0</v>
      </c>
      <c r="L49" s="2">
        <v>0</v>
      </c>
      <c r="M49" s="2">
        <f t="shared" si="11"/>
        <v>0</v>
      </c>
      <c r="N49" s="2">
        <v>0</v>
      </c>
      <c r="O49" s="2">
        <f t="shared" si="12"/>
        <v>0</v>
      </c>
      <c r="P49" s="2">
        <v>1</v>
      </c>
      <c r="Q49" s="2">
        <v>1</v>
      </c>
      <c r="R49" s="2">
        <v>1</v>
      </c>
      <c r="S49" s="2">
        <v>1</v>
      </c>
      <c r="T49" s="2">
        <v>1</v>
      </c>
      <c r="U49" s="2">
        <v>1</v>
      </c>
      <c r="V49" s="2">
        <f>ROUND(L49*Q49,2)</f>
        <v>0</v>
      </c>
      <c r="W49" s="2">
        <f t="shared" si="13"/>
        <v>0</v>
      </c>
      <c r="X49" s="2">
        <v>0</v>
      </c>
      <c r="Y49" s="2">
        <f t="shared" si="14"/>
        <v>3</v>
      </c>
      <c r="Z49" s="2">
        <v>3</v>
      </c>
      <c r="AA49" s="2">
        <f t="shared" si="15"/>
        <v>0</v>
      </c>
      <c r="AB49" s="2">
        <f t="shared" si="16"/>
        <v>1</v>
      </c>
      <c r="AC49" s="2" t="s">
        <v>3</v>
      </c>
      <c r="AD49" s="2" t="s">
        <v>65</v>
      </c>
      <c r="AE49">
        <v>0</v>
      </c>
      <c r="AF49">
        <v>0</v>
      </c>
      <c r="AG49">
        <f t="shared" si="17"/>
        <v>0</v>
      </c>
    </row>
    <row r="50" spans="1:88" x14ac:dyDescent="0.2">
      <c r="A50" s="2">
        <v>17</v>
      </c>
      <c r="B50" s="2">
        <v>1</v>
      </c>
      <c r="C50" s="2">
        <f t="shared" si="9"/>
        <v>3</v>
      </c>
      <c r="D50" s="2">
        <v>3</v>
      </c>
      <c r="E50" s="2"/>
      <c r="F50" s="2" t="s">
        <v>68</v>
      </c>
      <c r="G50" s="2" t="s">
        <v>69</v>
      </c>
      <c r="H50" s="2" t="s">
        <v>70</v>
      </c>
      <c r="I50" s="2">
        <v>4.5692219999999999</v>
      </c>
      <c r="J50" s="2">
        <v>1</v>
      </c>
      <c r="K50" s="2">
        <f t="shared" si="10"/>
        <v>4.57</v>
      </c>
      <c r="L50" s="2">
        <v>1</v>
      </c>
      <c r="M50" s="2">
        <f t="shared" si="11"/>
        <v>4.57</v>
      </c>
      <c r="N50" s="2">
        <v>0</v>
      </c>
      <c r="O50" s="2">
        <f t="shared" si="12"/>
        <v>0</v>
      </c>
      <c r="P50" s="2">
        <v>1</v>
      </c>
      <c r="Q50" s="2">
        <v>1</v>
      </c>
      <c r="R50" s="2">
        <v>1</v>
      </c>
      <c r="S50" s="2">
        <v>1</v>
      </c>
      <c r="T50" s="2">
        <v>1</v>
      </c>
      <c r="U50" s="2">
        <v>1</v>
      </c>
      <c r="V50" s="2">
        <v>1</v>
      </c>
      <c r="W50" s="2">
        <f t="shared" si="13"/>
        <v>4.57</v>
      </c>
      <c r="X50" s="2">
        <v>0</v>
      </c>
      <c r="Y50" s="2">
        <f t="shared" si="14"/>
        <v>3</v>
      </c>
      <c r="Z50" s="2">
        <v>3</v>
      </c>
      <c r="AA50" s="2">
        <f t="shared" si="15"/>
        <v>0</v>
      </c>
      <c r="AB50" s="2">
        <f t="shared" si="16"/>
        <v>1</v>
      </c>
      <c r="AC50" s="2" t="s">
        <v>3</v>
      </c>
      <c r="AD50" s="2" t="s">
        <v>70</v>
      </c>
      <c r="AE50">
        <v>0</v>
      </c>
      <c r="AF50">
        <v>0</v>
      </c>
      <c r="AG50">
        <f t="shared" si="17"/>
        <v>0</v>
      </c>
    </row>
    <row r="52" spans="1:88" x14ac:dyDescent="0.2">
      <c r="A52" s="1">
        <v>4</v>
      </c>
      <c r="B52" s="1">
        <v>1</v>
      </c>
      <c r="C52" s="1"/>
      <c r="D52" s="1"/>
      <c r="E52" s="1"/>
      <c r="F52" s="1" t="s">
        <v>71</v>
      </c>
      <c r="G52" s="1" t="s">
        <v>71</v>
      </c>
      <c r="H52" s="1" t="s">
        <v>3</v>
      </c>
      <c r="I52" s="1">
        <v>0</v>
      </c>
      <c r="J52" s="1"/>
      <c r="K52" s="1">
        <v>0</v>
      </c>
      <c r="L52" s="1"/>
      <c r="M52" s="1" t="s">
        <v>3</v>
      </c>
      <c r="N52" s="1"/>
      <c r="O52" s="1"/>
      <c r="P52" s="1"/>
      <c r="Q52" s="1"/>
      <c r="R52" s="1"/>
      <c r="S52" s="1">
        <v>0</v>
      </c>
      <c r="T52" s="1"/>
      <c r="U52" s="1" t="s">
        <v>3</v>
      </c>
      <c r="V52" s="1">
        <v>0</v>
      </c>
      <c r="W52" s="1"/>
      <c r="X52" s="1"/>
      <c r="Y52" s="1"/>
      <c r="Z52" s="1"/>
      <c r="AA52" s="1"/>
      <c r="AB52" s="1" t="s">
        <v>3</v>
      </c>
      <c r="AC52" s="1" t="s">
        <v>3</v>
      </c>
      <c r="AD52" s="1" t="s">
        <v>3</v>
      </c>
      <c r="AE52" s="1" t="s">
        <v>3</v>
      </c>
      <c r="AF52" s="1" t="s">
        <v>3</v>
      </c>
      <c r="AG52" s="1" t="s">
        <v>3</v>
      </c>
      <c r="AH52" s="1"/>
      <c r="AI52" s="1"/>
      <c r="AJ52" s="1"/>
      <c r="AK52" s="1"/>
      <c r="AL52" s="1"/>
      <c r="AM52" s="1"/>
      <c r="AN52" s="1"/>
      <c r="AO52" s="1"/>
      <c r="AP52" s="1" t="s">
        <v>3</v>
      </c>
      <c r="AQ52" s="1" t="s">
        <v>3</v>
      </c>
      <c r="AR52" s="1" t="s">
        <v>3</v>
      </c>
      <c r="AS52" s="1"/>
      <c r="AT52" s="1"/>
      <c r="AU52" s="1"/>
      <c r="AV52" s="1"/>
      <c r="AW52" s="1"/>
      <c r="AX52" s="1"/>
      <c r="AY52" s="1"/>
      <c r="AZ52" s="1" t="s">
        <v>3</v>
      </c>
      <c r="BA52" s="1"/>
      <c r="BB52" s="1" t="s">
        <v>3</v>
      </c>
      <c r="BC52" s="1" t="s">
        <v>3</v>
      </c>
      <c r="BD52" s="1" t="s">
        <v>3</v>
      </c>
      <c r="BE52" s="1" t="s">
        <v>3</v>
      </c>
      <c r="BF52" s="1" t="s">
        <v>3</v>
      </c>
      <c r="BG52" s="1" t="s">
        <v>3</v>
      </c>
      <c r="BH52" s="1" t="s">
        <v>3</v>
      </c>
      <c r="BI52" s="1" t="s">
        <v>3</v>
      </c>
      <c r="BJ52" s="1" t="s">
        <v>3</v>
      </c>
      <c r="BK52" s="1" t="s">
        <v>3</v>
      </c>
      <c r="BL52" s="1" t="s">
        <v>3</v>
      </c>
      <c r="BM52" s="1" t="s">
        <v>3</v>
      </c>
      <c r="BN52" s="1" t="s">
        <v>3</v>
      </c>
      <c r="BO52" s="1" t="s">
        <v>3</v>
      </c>
      <c r="BP52" s="1" t="s">
        <v>3</v>
      </c>
      <c r="BQ52" s="1"/>
      <c r="BR52" s="1"/>
      <c r="BS52" s="1"/>
      <c r="BT52" s="1"/>
      <c r="BU52" s="1"/>
      <c r="BV52" s="1"/>
      <c r="BW52" s="1"/>
      <c r="BX52" s="1">
        <v>0</v>
      </c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>
        <v>0</v>
      </c>
    </row>
    <row r="54" spans="1:88" x14ac:dyDescent="0.2">
      <c r="A54" s="2">
        <v>17</v>
      </c>
      <c r="B54" s="2">
        <v>1</v>
      </c>
      <c r="C54" s="2">
        <f t="shared" ref="C54:C60" si="18">D54*B54</f>
        <v>3</v>
      </c>
      <c r="D54" s="2">
        <v>3</v>
      </c>
      <c r="E54" s="2"/>
      <c r="F54" s="2" t="s">
        <v>72</v>
      </c>
      <c r="G54" s="2" t="s">
        <v>73</v>
      </c>
      <c r="H54" s="2" t="s">
        <v>23</v>
      </c>
      <c r="I54" s="2">
        <v>0.27977000000000002</v>
      </c>
      <c r="J54" s="2">
        <v>0</v>
      </c>
      <c r="K54" s="2">
        <f t="shared" ref="K54:K60" si="19">ROUND(J54*I54,2)</f>
        <v>0</v>
      </c>
      <c r="L54" s="2">
        <v>33.56</v>
      </c>
      <c r="M54" s="2">
        <f t="shared" ref="M54:M60" si="20">ROUND(L54*I54,2)</f>
        <v>9.39</v>
      </c>
      <c r="N54" s="2">
        <v>0</v>
      </c>
      <c r="O54" s="2">
        <f t="shared" ref="O54:O60" si="21">ROUND(N54*I54,2)</f>
        <v>0</v>
      </c>
      <c r="P54" s="2">
        <v>1</v>
      </c>
      <c r="Q54" s="2">
        <v>1</v>
      </c>
      <c r="R54" s="2">
        <v>1</v>
      </c>
      <c r="S54" s="2">
        <v>1</v>
      </c>
      <c r="T54" s="2">
        <v>1</v>
      </c>
      <c r="U54" s="2">
        <v>1</v>
      </c>
      <c r="V54" s="2">
        <v>33.56</v>
      </c>
      <c r="W54" s="2">
        <f t="shared" ref="W54:W60" si="22">ROUND(V54*I54,2)</f>
        <v>9.39</v>
      </c>
      <c r="X54" s="2">
        <v>0</v>
      </c>
      <c r="Y54" s="2">
        <f t="shared" ref="Y54:Y60" si="23">Z54*B54</f>
        <v>3</v>
      </c>
      <c r="Z54" s="2">
        <v>3</v>
      </c>
      <c r="AA54" s="2">
        <f t="shared" ref="AA54:AA60" si="24">ROUND(M54-K54,2)</f>
        <v>9.39</v>
      </c>
      <c r="AB54" s="2">
        <f t="shared" ref="AB54:AB60" si="25">ROUND(IF(J54=0,1,L54/J54),3)</f>
        <v>1</v>
      </c>
      <c r="AC54" s="2" t="s">
        <v>3</v>
      </c>
      <c r="AD54" s="2" t="s">
        <v>23</v>
      </c>
      <c r="AE54">
        <v>0</v>
      </c>
      <c r="AF54">
        <v>0</v>
      </c>
      <c r="AG54">
        <f t="shared" ref="AG54:AG60" si="26">AF54*B54</f>
        <v>0</v>
      </c>
    </row>
    <row r="55" spans="1:88" x14ac:dyDescent="0.2">
      <c r="A55" s="2">
        <v>17</v>
      </c>
      <c r="B55" s="2">
        <v>1</v>
      </c>
      <c r="C55" s="2">
        <f t="shared" si="18"/>
        <v>3</v>
      </c>
      <c r="D55" s="2">
        <v>3</v>
      </c>
      <c r="E55" s="2"/>
      <c r="F55" s="2" t="s">
        <v>18</v>
      </c>
      <c r="G55" s="2" t="s">
        <v>19</v>
      </c>
      <c r="H55" s="2" t="s">
        <v>20</v>
      </c>
      <c r="I55" s="2">
        <v>5.4299999999999999E-3</v>
      </c>
      <c r="J55" s="2">
        <v>0</v>
      </c>
      <c r="K55" s="2">
        <f t="shared" si="19"/>
        <v>0</v>
      </c>
      <c r="L55" s="2">
        <v>7.07</v>
      </c>
      <c r="M55" s="2">
        <f t="shared" si="20"/>
        <v>0.04</v>
      </c>
      <c r="N55" s="2">
        <v>0</v>
      </c>
      <c r="O55" s="2">
        <f t="shared" si="21"/>
        <v>0</v>
      </c>
      <c r="P55" s="2">
        <v>1</v>
      </c>
      <c r="Q55" s="2">
        <v>1</v>
      </c>
      <c r="R55" s="2">
        <v>1</v>
      </c>
      <c r="S55" s="2">
        <v>1</v>
      </c>
      <c r="T55" s="2">
        <v>1</v>
      </c>
      <c r="U55" s="2">
        <v>1</v>
      </c>
      <c r="V55" s="2">
        <v>7.07</v>
      </c>
      <c r="W55" s="2">
        <f t="shared" si="22"/>
        <v>0.04</v>
      </c>
      <c r="X55" s="2">
        <v>0</v>
      </c>
      <c r="Y55" s="2">
        <f t="shared" si="23"/>
        <v>3</v>
      </c>
      <c r="Z55" s="2">
        <v>3</v>
      </c>
      <c r="AA55" s="2">
        <f t="shared" si="24"/>
        <v>0.04</v>
      </c>
      <c r="AB55" s="2">
        <f t="shared" si="25"/>
        <v>1</v>
      </c>
      <c r="AC55" s="2" t="s">
        <v>3</v>
      </c>
      <c r="AD55" s="2" t="s">
        <v>20</v>
      </c>
      <c r="AE55">
        <v>0</v>
      </c>
      <c r="AF55">
        <v>0</v>
      </c>
      <c r="AG55">
        <f t="shared" si="26"/>
        <v>0</v>
      </c>
    </row>
    <row r="56" spans="1:88" x14ac:dyDescent="0.2">
      <c r="A56" s="2">
        <v>17</v>
      </c>
      <c r="B56" s="2">
        <v>1</v>
      </c>
      <c r="C56" s="2">
        <f t="shared" si="18"/>
        <v>3</v>
      </c>
      <c r="D56" s="2">
        <v>3</v>
      </c>
      <c r="E56" s="2"/>
      <c r="F56" s="2" t="s">
        <v>74</v>
      </c>
      <c r="G56" s="2" t="s">
        <v>75</v>
      </c>
      <c r="H56" s="2" t="s">
        <v>26</v>
      </c>
      <c r="I56" s="2">
        <v>2.7780000000000001E-3</v>
      </c>
      <c r="J56" s="2">
        <v>0</v>
      </c>
      <c r="K56" s="2">
        <f t="shared" si="19"/>
        <v>0</v>
      </c>
      <c r="L56" s="2">
        <v>13953.6</v>
      </c>
      <c r="M56" s="2">
        <f t="shared" si="20"/>
        <v>38.76</v>
      </c>
      <c r="N56" s="2">
        <v>0</v>
      </c>
      <c r="O56" s="2">
        <f t="shared" si="21"/>
        <v>0</v>
      </c>
      <c r="P56" s="2">
        <v>1</v>
      </c>
      <c r="Q56" s="2">
        <v>1</v>
      </c>
      <c r="R56" s="2">
        <v>1</v>
      </c>
      <c r="S56" s="2">
        <v>1</v>
      </c>
      <c r="T56" s="2">
        <v>1</v>
      </c>
      <c r="U56" s="2">
        <v>1</v>
      </c>
      <c r="V56" s="2">
        <v>13953.6</v>
      </c>
      <c r="W56" s="2">
        <f t="shared" si="22"/>
        <v>38.76</v>
      </c>
      <c r="X56" s="2">
        <v>0</v>
      </c>
      <c r="Y56" s="2">
        <f t="shared" si="23"/>
        <v>3</v>
      </c>
      <c r="Z56" s="2">
        <v>3</v>
      </c>
      <c r="AA56" s="2">
        <f t="shared" si="24"/>
        <v>38.76</v>
      </c>
      <c r="AB56" s="2">
        <f t="shared" si="25"/>
        <v>1</v>
      </c>
      <c r="AC56" s="2" t="s">
        <v>3</v>
      </c>
      <c r="AD56" s="2" t="s">
        <v>26</v>
      </c>
      <c r="AE56">
        <v>0</v>
      </c>
      <c r="AF56">
        <v>0</v>
      </c>
      <c r="AG56">
        <f t="shared" si="26"/>
        <v>0</v>
      </c>
    </row>
    <row r="57" spans="1:88" x14ac:dyDescent="0.2">
      <c r="A57" s="2">
        <v>17</v>
      </c>
      <c r="B57" s="2">
        <v>1</v>
      </c>
      <c r="C57" s="2">
        <f t="shared" si="18"/>
        <v>3</v>
      </c>
      <c r="D57" s="2">
        <v>3</v>
      </c>
      <c r="E57" s="2"/>
      <c r="F57" s="2" t="s">
        <v>76</v>
      </c>
      <c r="G57" s="2" t="s">
        <v>184</v>
      </c>
      <c r="H57" s="2" t="s">
        <v>26</v>
      </c>
      <c r="I57" s="2">
        <v>3.1819999999999999E-3</v>
      </c>
      <c r="J57" s="2">
        <v>0</v>
      </c>
      <c r="K57" s="2">
        <f t="shared" si="19"/>
        <v>0</v>
      </c>
      <c r="L57" s="2">
        <v>33030.400000000001</v>
      </c>
      <c r="M57" s="2">
        <f t="shared" si="20"/>
        <v>105.1</v>
      </c>
      <c r="N57" s="2">
        <v>0</v>
      </c>
      <c r="O57" s="2">
        <f t="shared" si="21"/>
        <v>0</v>
      </c>
      <c r="P57" s="2">
        <v>1</v>
      </c>
      <c r="Q57" s="2">
        <v>1</v>
      </c>
      <c r="R57" s="2">
        <v>1</v>
      </c>
      <c r="S57" s="2">
        <v>1</v>
      </c>
      <c r="T57" s="2">
        <v>1</v>
      </c>
      <c r="U57" s="2">
        <v>1</v>
      </c>
      <c r="V57" s="2">
        <v>33030.400000000001</v>
      </c>
      <c r="W57" s="2">
        <f t="shared" si="22"/>
        <v>105.1</v>
      </c>
      <c r="X57" s="2">
        <v>0</v>
      </c>
      <c r="Y57" s="2">
        <f t="shared" si="23"/>
        <v>3</v>
      </c>
      <c r="Z57" s="2">
        <v>3</v>
      </c>
      <c r="AA57" s="2">
        <f t="shared" si="24"/>
        <v>105.1</v>
      </c>
      <c r="AB57" s="2">
        <f t="shared" si="25"/>
        <v>1</v>
      </c>
      <c r="AC57" s="2" t="s">
        <v>3</v>
      </c>
      <c r="AD57" s="2" t="s">
        <v>26</v>
      </c>
      <c r="AE57">
        <v>0</v>
      </c>
      <c r="AF57">
        <v>0</v>
      </c>
      <c r="AG57">
        <f t="shared" si="26"/>
        <v>0</v>
      </c>
    </row>
    <row r="58" spans="1:88" x14ac:dyDescent="0.2">
      <c r="A58" s="2">
        <v>17</v>
      </c>
      <c r="B58" s="2">
        <v>1</v>
      </c>
      <c r="C58" s="2">
        <f t="shared" si="18"/>
        <v>3</v>
      </c>
      <c r="D58" s="2">
        <v>3</v>
      </c>
      <c r="E58" s="2"/>
      <c r="F58" s="2" t="s">
        <v>77</v>
      </c>
      <c r="G58" s="2" t="s">
        <v>78</v>
      </c>
      <c r="H58" s="2" t="s">
        <v>20</v>
      </c>
      <c r="I58" s="2">
        <v>7.7567999999999998E-2</v>
      </c>
      <c r="J58" s="2">
        <v>0</v>
      </c>
      <c r="K58" s="2">
        <f t="shared" si="19"/>
        <v>0</v>
      </c>
      <c r="L58" s="2">
        <v>481.69</v>
      </c>
      <c r="M58" s="2">
        <f t="shared" si="20"/>
        <v>37.36</v>
      </c>
      <c r="N58" s="2">
        <v>0</v>
      </c>
      <c r="O58" s="2">
        <f t="shared" si="21"/>
        <v>0</v>
      </c>
      <c r="P58" s="2">
        <v>1</v>
      </c>
      <c r="Q58" s="2">
        <v>1</v>
      </c>
      <c r="R58" s="2">
        <v>1</v>
      </c>
      <c r="S58" s="2">
        <v>1</v>
      </c>
      <c r="T58" s="2">
        <v>1</v>
      </c>
      <c r="U58" s="2">
        <v>1</v>
      </c>
      <c r="V58" s="2">
        <v>481.69</v>
      </c>
      <c r="W58" s="2">
        <f t="shared" si="22"/>
        <v>37.36</v>
      </c>
      <c r="X58" s="2">
        <v>0</v>
      </c>
      <c r="Y58" s="2">
        <f t="shared" si="23"/>
        <v>3</v>
      </c>
      <c r="Z58" s="2">
        <v>3</v>
      </c>
      <c r="AA58" s="2">
        <f t="shared" si="24"/>
        <v>37.36</v>
      </c>
      <c r="AB58" s="2">
        <f t="shared" si="25"/>
        <v>1</v>
      </c>
      <c r="AC58" s="2" t="s">
        <v>3</v>
      </c>
      <c r="AD58" s="2" t="s">
        <v>20</v>
      </c>
      <c r="AE58">
        <v>0</v>
      </c>
      <c r="AF58">
        <v>0</v>
      </c>
      <c r="AG58">
        <f t="shared" si="26"/>
        <v>0</v>
      </c>
    </row>
    <row r="59" spans="1:88" x14ac:dyDescent="0.2">
      <c r="A59" s="2">
        <v>17</v>
      </c>
      <c r="B59" s="2">
        <v>1</v>
      </c>
      <c r="C59" s="2">
        <f t="shared" si="18"/>
        <v>3</v>
      </c>
      <c r="D59" s="2">
        <v>3</v>
      </c>
      <c r="E59" s="2"/>
      <c r="F59" s="2" t="s">
        <v>79</v>
      </c>
      <c r="G59" s="2" t="s">
        <v>80</v>
      </c>
      <c r="H59" s="2" t="s">
        <v>26</v>
      </c>
      <c r="I59" s="2">
        <v>3.1026999999999999E-2</v>
      </c>
      <c r="J59" s="2">
        <v>0</v>
      </c>
      <c r="K59" s="2">
        <f t="shared" si="19"/>
        <v>0</v>
      </c>
      <c r="L59" s="2">
        <v>796.76</v>
      </c>
      <c r="M59" s="2">
        <f t="shared" si="20"/>
        <v>24.72</v>
      </c>
      <c r="N59" s="2">
        <v>0</v>
      </c>
      <c r="O59" s="2">
        <f t="shared" si="21"/>
        <v>0</v>
      </c>
      <c r="P59" s="2">
        <v>1</v>
      </c>
      <c r="Q59" s="2">
        <v>1</v>
      </c>
      <c r="R59" s="2">
        <v>1</v>
      </c>
      <c r="S59" s="2">
        <v>1</v>
      </c>
      <c r="T59" s="2">
        <v>1</v>
      </c>
      <c r="U59" s="2">
        <v>1</v>
      </c>
      <c r="V59" s="2">
        <v>796.76</v>
      </c>
      <c r="W59" s="2">
        <f t="shared" si="22"/>
        <v>24.72</v>
      </c>
      <c r="X59" s="2">
        <v>0</v>
      </c>
      <c r="Y59" s="2">
        <f t="shared" si="23"/>
        <v>3</v>
      </c>
      <c r="Z59" s="2">
        <v>3</v>
      </c>
      <c r="AA59" s="2">
        <f t="shared" si="24"/>
        <v>24.72</v>
      </c>
      <c r="AB59" s="2">
        <f t="shared" si="25"/>
        <v>1</v>
      </c>
      <c r="AC59" s="2" t="s">
        <v>3</v>
      </c>
      <c r="AD59" s="2" t="s">
        <v>26</v>
      </c>
      <c r="AE59">
        <v>0</v>
      </c>
      <c r="AF59">
        <v>0</v>
      </c>
      <c r="AG59">
        <f t="shared" si="26"/>
        <v>0</v>
      </c>
    </row>
    <row r="60" spans="1:88" x14ac:dyDescent="0.2">
      <c r="A60" s="2">
        <v>17</v>
      </c>
      <c r="B60" s="2">
        <v>1</v>
      </c>
      <c r="C60" s="2">
        <f t="shared" si="18"/>
        <v>3</v>
      </c>
      <c r="D60" s="2">
        <v>3</v>
      </c>
      <c r="E60" s="2"/>
      <c r="F60" s="2" t="s">
        <v>68</v>
      </c>
      <c r="G60" s="2" t="s">
        <v>69</v>
      </c>
      <c r="H60" s="2" t="s">
        <v>70</v>
      </c>
      <c r="I60" s="2">
        <v>0.47066000000000002</v>
      </c>
      <c r="J60" s="2">
        <v>1</v>
      </c>
      <c r="K60" s="2">
        <f t="shared" si="19"/>
        <v>0.47</v>
      </c>
      <c r="L60" s="2">
        <v>1</v>
      </c>
      <c r="M60" s="2">
        <f t="shared" si="20"/>
        <v>0.47</v>
      </c>
      <c r="N60" s="2">
        <v>0</v>
      </c>
      <c r="O60" s="2">
        <f t="shared" si="21"/>
        <v>0</v>
      </c>
      <c r="P60" s="2">
        <v>1</v>
      </c>
      <c r="Q60" s="2">
        <v>1</v>
      </c>
      <c r="R60" s="2">
        <v>1</v>
      </c>
      <c r="S60" s="2">
        <v>1</v>
      </c>
      <c r="T60" s="2">
        <v>1</v>
      </c>
      <c r="U60" s="2">
        <v>1</v>
      </c>
      <c r="V60" s="2">
        <v>1</v>
      </c>
      <c r="W60" s="2">
        <f t="shared" si="22"/>
        <v>0.47</v>
      </c>
      <c r="X60" s="2">
        <v>0</v>
      </c>
      <c r="Y60" s="2">
        <f t="shared" si="23"/>
        <v>3</v>
      </c>
      <c r="Z60" s="2">
        <v>3</v>
      </c>
      <c r="AA60" s="2">
        <f t="shared" si="24"/>
        <v>0</v>
      </c>
      <c r="AB60" s="2">
        <f t="shared" si="25"/>
        <v>1</v>
      </c>
      <c r="AC60" s="2" t="s">
        <v>3</v>
      </c>
      <c r="AD60" s="2" t="s">
        <v>70</v>
      </c>
      <c r="AE60">
        <v>0</v>
      </c>
      <c r="AF60">
        <v>0</v>
      </c>
      <c r="AG60">
        <f t="shared" si="26"/>
        <v>0</v>
      </c>
    </row>
    <row r="62" spans="1:88" x14ac:dyDescent="0.2">
      <c r="A62" s="1">
        <v>4</v>
      </c>
      <c r="B62" s="1">
        <v>1</v>
      </c>
      <c r="C62" s="1"/>
      <c r="D62" s="1"/>
      <c r="E62" s="1"/>
      <c r="F62" s="1" t="s">
        <v>81</v>
      </c>
      <c r="G62" s="1" t="s">
        <v>81</v>
      </c>
      <c r="H62" s="1" t="s">
        <v>3</v>
      </c>
      <c r="I62" s="1">
        <v>0</v>
      </c>
      <c r="J62" s="1"/>
      <c r="K62" s="1">
        <v>0</v>
      </c>
      <c r="L62" s="1"/>
      <c r="M62" s="1" t="s">
        <v>3</v>
      </c>
      <c r="N62" s="1"/>
      <c r="O62" s="1"/>
      <c r="P62" s="1"/>
      <c r="Q62" s="1"/>
      <c r="R62" s="1"/>
      <c r="S62" s="1">
        <v>0</v>
      </c>
      <c r="T62" s="1"/>
      <c r="U62" s="1" t="s">
        <v>3</v>
      </c>
      <c r="V62" s="1">
        <v>0</v>
      </c>
      <c r="W62" s="1"/>
      <c r="X62" s="1"/>
      <c r="Y62" s="1"/>
      <c r="Z62" s="1"/>
      <c r="AA62" s="1"/>
      <c r="AB62" s="1" t="s">
        <v>3</v>
      </c>
      <c r="AC62" s="1" t="s">
        <v>3</v>
      </c>
      <c r="AD62" s="1" t="s">
        <v>3</v>
      </c>
      <c r="AE62" s="1" t="s">
        <v>3</v>
      </c>
      <c r="AF62" s="1" t="s">
        <v>3</v>
      </c>
      <c r="AG62" s="1" t="s">
        <v>3</v>
      </c>
      <c r="AH62" s="1"/>
      <c r="AI62" s="1"/>
      <c r="AJ62" s="1"/>
      <c r="AK62" s="1"/>
      <c r="AL62" s="1"/>
      <c r="AM62" s="1"/>
      <c r="AN62" s="1"/>
      <c r="AO62" s="1"/>
      <c r="AP62" s="1" t="s">
        <v>3</v>
      </c>
      <c r="AQ62" s="1" t="s">
        <v>3</v>
      </c>
      <c r="AR62" s="1" t="s">
        <v>3</v>
      </c>
      <c r="AS62" s="1"/>
      <c r="AT62" s="1"/>
      <c r="AU62" s="1"/>
      <c r="AV62" s="1"/>
      <c r="AW62" s="1"/>
      <c r="AX62" s="1"/>
      <c r="AY62" s="1"/>
      <c r="AZ62" s="1" t="s">
        <v>3</v>
      </c>
      <c r="BA62" s="1"/>
      <c r="BB62" s="1" t="s">
        <v>3</v>
      </c>
      <c r="BC62" s="1" t="s">
        <v>3</v>
      </c>
      <c r="BD62" s="1" t="s">
        <v>3</v>
      </c>
      <c r="BE62" s="1" t="s">
        <v>3</v>
      </c>
      <c r="BF62" s="1" t="s">
        <v>3</v>
      </c>
      <c r="BG62" s="1" t="s">
        <v>3</v>
      </c>
      <c r="BH62" s="1" t="s">
        <v>3</v>
      </c>
      <c r="BI62" s="1" t="s">
        <v>3</v>
      </c>
      <c r="BJ62" s="1" t="s">
        <v>3</v>
      </c>
      <c r="BK62" s="1" t="s">
        <v>3</v>
      </c>
      <c r="BL62" s="1" t="s">
        <v>3</v>
      </c>
      <c r="BM62" s="1" t="s">
        <v>3</v>
      </c>
      <c r="BN62" s="1" t="s">
        <v>3</v>
      </c>
      <c r="BO62" s="1" t="s">
        <v>3</v>
      </c>
      <c r="BP62" s="1" t="s">
        <v>3</v>
      </c>
      <c r="BQ62" s="1"/>
      <c r="BR62" s="1"/>
      <c r="BS62" s="1"/>
      <c r="BT62" s="1"/>
      <c r="BU62" s="1"/>
      <c r="BV62" s="1"/>
      <c r="BW62" s="1"/>
      <c r="BX62" s="1">
        <v>0</v>
      </c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>
        <v>0</v>
      </c>
    </row>
    <row r="64" spans="1:88" x14ac:dyDescent="0.2">
      <c r="A64" s="2">
        <v>17</v>
      </c>
      <c r="B64" s="2">
        <v>1</v>
      </c>
      <c r="C64" s="2">
        <f t="shared" ref="C64:C72" si="27">D64*B64</f>
        <v>3</v>
      </c>
      <c r="D64" s="2">
        <v>3</v>
      </c>
      <c r="E64" s="2"/>
      <c r="F64" s="2" t="s">
        <v>72</v>
      </c>
      <c r="G64" s="2" t="s">
        <v>73</v>
      </c>
      <c r="H64" s="2" t="s">
        <v>23</v>
      </c>
      <c r="I64" s="2">
        <v>17.603999999999999</v>
      </c>
      <c r="J64" s="2">
        <v>0</v>
      </c>
      <c r="K64" s="2">
        <f t="shared" ref="K64:K72" si="28">ROUND(J64*I64,2)</f>
        <v>0</v>
      </c>
      <c r="L64" s="2">
        <v>33.56</v>
      </c>
      <c r="M64" s="2">
        <f t="shared" ref="M64:M72" si="29">ROUND(L64*I64,2)</f>
        <v>590.79</v>
      </c>
      <c r="N64" s="2">
        <v>0</v>
      </c>
      <c r="O64" s="2">
        <f t="shared" ref="O64:O72" si="30">ROUND(N64*I64,2)</f>
        <v>0</v>
      </c>
      <c r="P64" s="2">
        <v>1</v>
      </c>
      <c r="Q64" s="2">
        <v>1</v>
      </c>
      <c r="R64" s="2">
        <v>1</v>
      </c>
      <c r="S64" s="2">
        <v>1</v>
      </c>
      <c r="T64" s="2">
        <v>1</v>
      </c>
      <c r="U64" s="2">
        <v>1</v>
      </c>
      <c r="V64" s="2">
        <v>33.56</v>
      </c>
      <c r="W64" s="2">
        <f t="shared" ref="W64:W72" si="31">ROUND(V64*I64,2)</f>
        <v>590.79</v>
      </c>
      <c r="X64" s="2">
        <v>0</v>
      </c>
      <c r="Y64" s="2">
        <f t="shared" ref="Y64:Y72" si="32">Z64*B64</f>
        <v>3</v>
      </c>
      <c r="Z64" s="2">
        <v>3</v>
      </c>
      <c r="AA64" s="2">
        <f t="shared" ref="AA64:AA72" si="33">ROUND(M64-K64,2)</f>
        <v>590.79</v>
      </c>
      <c r="AB64" s="2">
        <f t="shared" ref="AB64:AB72" si="34">ROUND(IF(J64=0,1,L64/J64),3)</f>
        <v>1</v>
      </c>
      <c r="AC64" s="2" t="s">
        <v>3</v>
      </c>
      <c r="AD64" s="2" t="s">
        <v>23</v>
      </c>
      <c r="AE64">
        <v>0</v>
      </c>
      <c r="AF64">
        <v>0</v>
      </c>
      <c r="AG64">
        <f t="shared" ref="AG64:AG72" si="35">AF64*B64</f>
        <v>0</v>
      </c>
    </row>
    <row r="65" spans="1:88" x14ac:dyDescent="0.2">
      <c r="A65" s="2">
        <v>17</v>
      </c>
      <c r="B65" s="2">
        <v>1</v>
      </c>
      <c r="C65" s="2">
        <f t="shared" si="27"/>
        <v>3</v>
      </c>
      <c r="D65" s="2">
        <v>3</v>
      </c>
      <c r="E65" s="2"/>
      <c r="F65" s="2" t="s">
        <v>18</v>
      </c>
      <c r="G65" s="2" t="s">
        <v>19</v>
      </c>
      <c r="H65" s="2" t="s">
        <v>20</v>
      </c>
      <c r="I65" s="2">
        <v>2.9711999999999999E-2</v>
      </c>
      <c r="J65" s="2">
        <v>0</v>
      </c>
      <c r="K65" s="2">
        <f t="shared" si="28"/>
        <v>0</v>
      </c>
      <c r="L65" s="2">
        <v>7.07</v>
      </c>
      <c r="M65" s="2">
        <f t="shared" si="29"/>
        <v>0.21</v>
      </c>
      <c r="N65" s="2">
        <v>0</v>
      </c>
      <c r="O65" s="2">
        <f t="shared" si="30"/>
        <v>0</v>
      </c>
      <c r="P65" s="2">
        <v>1</v>
      </c>
      <c r="Q65" s="2">
        <v>1</v>
      </c>
      <c r="R65" s="2">
        <v>1</v>
      </c>
      <c r="S65" s="2">
        <v>1</v>
      </c>
      <c r="T65" s="2">
        <v>1</v>
      </c>
      <c r="U65" s="2">
        <v>1</v>
      </c>
      <c r="V65" s="2">
        <v>7.07</v>
      </c>
      <c r="W65" s="2">
        <f t="shared" si="31"/>
        <v>0.21</v>
      </c>
      <c r="X65" s="2">
        <v>0</v>
      </c>
      <c r="Y65" s="2">
        <f t="shared" si="32"/>
        <v>3</v>
      </c>
      <c r="Z65" s="2">
        <v>3</v>
      </c>
      <c r="AA65" s="2">
        <f t="shared" si="33"/>
        <v>0.21</v>
      </c>
      <c r="AB65" s="2">
        <f t="shared" si="34"/>
        <v>1</v>
      </c>
      <c r="AC65" s="2" t="s">
        <v>3</v>
      </c>
      <c r="AD65" s="2" t="s">
        <v>20</v>
      </c>
      <c r="AE65">
        <v>0</v>
      </c>
      <c r="AF65">
        <v>0</v>
      </c>
      <c r="AG65">
        <f t="shared" si="35"/>
        <v>0</v>
      </c>
    </row>
    <row r="66" spans="1:88" x14ac:dyDescent="0.2">
      <c r="A66" s="2">
        <v>17</v>
      </c>
      <c r="B66" s="2">
        <v>1</v>
      </c>
      <c r="C66" s="2">
        <f t="shared" si="27"/>
        <v>3</v>
      </c>
      <c r="D66" s="2">
        <v>3</v>
      </c>
      <c r="E66" s="2"/>
      <c r="F66" s="2" t="s">
        <v>74</v>
      </c>
      <c r="G66" s="2" t="s">
        <v>75</v>
      </c>
      <c r="H66" s="2" t="s">
        <v>26</v>
      </c>
      <c r="I66" s="2">
        <v>8.3129999999999992E-3</v>
      </c>
      <c r="J66" s="2">
        <v>0</v>
      </c>
      <c r="K66" s="2">
        <f t="shared" si="28"/>
        <v>0</v>
      </c>
      <c r="L66" s="2">
        <v>13953.6</v>
      </c>
      <c r="M66" s="2">
        <f t="shared" si="29"/>
        <v>116</v>
      </c>
      <c r="N66" s="2">
        <v>0</v>
      </c>
      <c r="O66" s="2">
        <f t="shared" si="30"/>
        <v>0</v>
      </c>
      <c r="P66" s="2">
        <v>1</v>
      </c>
      <c r="Q66" s="2">
        <v>1</v>
      </c>
      <c r="R66" s="2">
        <v>1</v>
      </c>
      <c r="S66" s="2">
        <v>1</v>
      </c>
      <c r="T66" s="2">
        <v>1</v>
      </c>
      <c r="U66" s="2">
        <v>1</v>
      </c>
      <c r="V66" s="2">
        <v>13953.6</v>
      </c>
      <c r="W66" s="2">
        <f t="shared" si="31"/>
        <v>116</v>
      </c>
      <c r="X66" s="2">
        <v>0</v>
      </c>
      <c r="Y66" s="2">
        <f t="shared" si="32"/>
        <v>3</v>
      </c>
      <c r="Z66" s="2">
        <v>3</v>
      </c>
      <c r="AA66" s="2">
        <f t="shared" si="33"/>
        <v>116</v>
      </c>
      <c r="AB66" s="2">
        <f t="shared" si="34"/>
        <v>1</v>
      </c>
      <c r="AC66" s="2" t="s">
        <v>3</v>
      </c>
      <c r="AD66" s="2" t="s">
        <v>26</v>
      </c>
      <c r="AE66">
        <v>0</v>
      </c>
      <c r="AF66">
        <v>0</v>
      </c>
      <c r="AG66">
        <f t="shared" si="35"/>
        <v>0</v>
      </c>
    </row>
    <row r="67" spans="1:88" x14ac:dyDescent="0.2">
      <c r="A67" s="2">
        <v>17</v>
      </c>
      <c r="B67" s="2">
        <v>1</v>
      </c>
      <c r="C67" s="2">
        <f t="shared" si="27"/>
        <v>3</v>
      </c>
      <c r="D67" s="2">
        <v>3</v>
      </c>
      <c r="E67" s="2"/>
      <c r="F67" s="2" t="s">
        <v>76</v>
      </c>
      <c r="G67" s="2" t="s">
        <v>184</v>
      </c>
      <c r="H67" s="2" t="s">
        <v>26</v>
      </c>
      <c r="I67" s="2">
        <v>1.0269E-2</v>
      </c>
      <c r="J67" s="2">
        <v>0</v>
      </c>
      <c r="K67" s="2">
        <f t="shared" si="28"/>
        <v>0</v>
      </c>
      <c r="L67" s="2">
        <v>33030.400000000001</v>
      </c>
      <c r="M67" s="2">
        <f t="shared" si="29"/>
        <v>339.19</v>
      </c>
      <c r="N67" s="2">
        <v>0</v>
      </c>
      <c r="O67" s="2">
        <f t="shared" si="30"/>
        <v>0</v>
      </c>
      <c r="P67" s="2">
        <v>1</v>
      </c>
      <c r="Q67" s="2">
        <v>1</v>
      </c>
      <c r="R67" s="2">
        <v>1</v>
      </c>
      <c r="S67" s="2">
        <v>1</v>
      </c>
      <c r="T67" s="2">
        <v>1</v>
      </c>
      <c r="U67" s="2">
        <v>1</v>
      </c>
      <c r="V67" s="2">
        <v>33030.400000000001</v>
      </c>
      <c r="W67" s="2">
        <f t="shared" si="31"/>
        <v>339.19</v>
      </c>
      <c r="X67" s="2">
        <v>0</v>
      </c>
      <c r="Y67" s="2">
        <f t="shared" si="32"/>
        <v>3</v>
      </c>
      <c r="Z67" s="2">
        <v>3</v>
      </c>
      <c r="AA67" s="2">
        <f t="shared" si="33"/>
        <v>339.19</v>
      </c>
      <c r="AB67" s="2">
        <f t="shared" si="34"/>
        <v>1</v>
      </c>
      <c r="AC67" s="2" t="s">
        <v>3</v>
      </c>
      <c r="AD67" s="2" t="s">
        <v>26</v>
      </c>
      <c r="AE67">
        <v>0</v>
      </c>
      <c r="AF67">
        <v>0</v>
      </c>
      <c r="AG67">
        <f t="shared" si="35"/>
        <v>0</v>
      </c>
    </row>
    <row r="68" spans="1:88" x14ac:dyDescent="0.2">
      <c r="A68" s="2">
        <v>17</v>
      </c>
      <c r="B68" s="2">
        <v>1</v>
      </c>
      <c r="C68" s="2">
        <f t="shared" si="27"/>
        <v>3</v>
      </c>
      <c r="D68" s="2">
        <v>3</v>
      </c>
      <c r="E68" s="2"/>
      <c r="F68" s="2" t="s">
        <v>82</v>
      </c>
      <c r="G68" s="2" t="s">
        <v>83</v>
      </c>
      <c r="H68" s="2" t="s">
        <v>26</v>
      </c>
      <c r="I68" s="2">
        <v>4.08E-4</v>
      </c>
      <c r="J68" s="2">
        <v>0</v>
      </c>
      <c r="K68" s="2">
        <f t="shared" si="28"/>
        <v>0</v>
      </c>
      <c r="L68" s="2">
        <v>20166.439999999999</v>
      </c>
      <c r="M68" s="2">
        <f t="shared" si="29"/>
        <v>8.23</v>
      </c>
      <c r="N68" s="2">
        <v>0</v>
      </c>
      <c r="O68" s="2">
        <f t="shared" si="30"/>
        <v>0</v>
      </c>
      <c r="P68" s="2">
        <v>1</v>
      </c>
      <c r="Q68" s="2">
        <v>1</v>
      </c>
      <c r="R68" s="2">
        <v>1</v>
      </c>
      <c r="S68" s="2">
        <v>1</v>
      </c>
      <c r="T68" s="2">
        <v>1</v>
      </c>
      <c r="U68" s="2">
        <v>1</v>
      </c>
      <c r="V68" s="2">
        <v>20166.439999999999</v>
      </c>
      <c r="W68" s="2">
        <f t="shared" si="31"/>
        <v>8.23</v>
      </c>
      <c r="X68" s="2">
        <v>0</v>
      </c>
      <c r="Y68" s="2">
        <f t="shared" si="32"/>
        <v>3</v>
      </c>
      <c r="Z68" s="2">
        <v>3</v>
      </c>
      <c r="AA68" s="2">
        <f t="shared" si="33"/>
        <v>8.23</v>
      </c>
      <c r="AB68" s="2">
        <f t="shared" si="34"/>
        <v>1</v>
      </c>
      <c r="AC68" s="2" t="s">
        <v>3</v>
      </c>
      <c r="AD68" s="2" t="s">
        <v>26</v>
      </c>
      <c r="AE68">
        <v>0</v>
      </c>
      <c r="AF68">
        <v>0</v>
      </c>
      <c r="AG68">
        <f t="shared" si="35"/>
        <v>0</v>
      </c>
    </row>
    <row r="69" spans="1:88" x14ac:dyDescent="0.2">
      <c r="A69" s="2">
        <v>17</v>
      </c>
      <c r="B69" s="2">
        <v>1</v>
      </c>
      <c r="C69" s="2">
        <f t="shared" si="27"/>
        <v>3</v>
      </c>
      <c r="D69" s="2">
        <v>3</v>
      </c>
      <c r="E69" s="2"/>
      <c r="F69" s="2" t="s">
        <v>84</v>
      </c>
      <c r="G69" s="2" t="s">
        <v>85</v>
      </c>
      <c r="H69" s="2" t="s">
        <v>86</v>
      </c>
      <c r="I69" s="2">
        <v>1.956</v>
      </c>
      <c r="J69" s="2">
        <v>0</v>
      </c>
      <c r="K69" s="2">
        <f t="shared" si="28"/>
        <v>0</v>
      </c>
      <c r="L69" s="2">
        <v>9.86</v>
      </c>
      <c r="M69" s="2">
        <f t="shared" si="29"/>
        <v>19.29</v>
      </c>
      <c r="N69" s="2">
        <v>0</v>
      </c>
      <c r="O69" s="2">
        <f t="shared" si="30"/>
        <v>0</v>
      </c>
      <c r="P69" s="2">
        <v>1</v>
      </c>
      <c r="Q69" s="2">
        <v>1</v>
      </c>
      <c r="R69" s="2">
        <v>1</v>
      </c>
      <c r="S69" s="2">
        <v>1</v>
      </c>
      <c r="T69" s="2">
        <v>1</v>
      </c>
      <c r="U69" s="2">
        <v>1</v>
      </c>
      <c r="V69" s="2">
        <v>9.86</v>
      </c>
      <c r="W69" s="2">
        <f t="shared" si="31"/>
        <v>19.29</v>
      </c>
      <c r="X69" s="2">
        <v>0</v>
      </c>
      <c r="Y69" s="2">
        <f t="shared" si="32"/>
        <v>3</v>
      </c>
      <c r="Z69" s="2">
        <v>3</v>
      </c>
      <c r="AA69" s="2">
        <f t="shared" si="33"/>
        <v>19.29</v>
      </c>
      <c r="AB69" s="2">
        <f t="shared" si="34"/>
        <v>1</v>
      </c>
      <c r="AC69" s="2" t="s">
        <v>3</v>
      </c>
      <c r="AD69" s="2" t="s">
        <v>86</v>
      </c>
      <c r="AE69">
        <v>0</v>
      </c>
      <c r="AF69">
        <v>0</v>
      </c>
      <c r="AG69">
        <f t="shared" si="35"/>
        <v>0</v>
      </c>
    </row>
    <row r="70" spans="1:88" x14ac:dyDescent="0.2">
      <c r="A70" s="2">
        <v>17</v>
      </c>
      <c r="B70" s="2">
        <v>1</v>
      </c>
      <c r="C70" s="2">
        <f t="shared" si="27"/>
        <v>3</v>
      </c>
      <c r="D70" s="2">
        <v>3</v>
      </c>
      <c r="E70" s="2"/>
      <c r="F70" s="2" t="s">
        <v>77</v>
      </c>
      <c r="G70" s="2" t="s">
        <v>78</v>
      </c>
      <c r="H70" s="2" t="s">
        <v>20</v>
      </c>
      <c r="I70" s="2">
        <v>0.424452</v>
      </c>
      <c r="J70" s="2">
        <v>0</v>
      </c>
      <c r="K70" s="2">
        <f t="shared" si="28"/>
        <v>0</v>
      </c>
      <c r="L70" s="2">
        <v>481.69</v>
      </c>
      <c r="M70" s="2">
        <f t="shared" si="29"/>
        <v>204.45</v>
      </c>
      <c r="N70" s="2">
        <v>0</v>
      </c>
      <c r="O70" s="2">
        <f t="shared" si="30"/>
        <v>0</v>
      </c>
      <c r="P70" s="2">
        <v>1</v>
      </c>
      <c r="Q70" s="2">
        <v>1</v>
      </c>
      <c r="R70" s="2">
        <v>1</v>
      </c>
      <c r="S70" s="2">
        <v>1</v>
      </c>
      <c r="T70" s="2">
        <v>1</v>
      </c>
      <c r="U70" s="2">
        <v>1</v>
      </c>
      <c r="V70" s="2">
        <v>481.69</v>
      </c>
      <c r="W70" s="2">
        <f t="shared" si="31"/>
        <v>204.45</v>
      </c>
      <c r="X70" s="2">
        <v>0</v>
      </c>
      <c r="Y70" s="2">
        <f t="shared" si="32"/>
        <v>3</v>
      </c>
      <c r="Z70" s="2">
        <v>3</v>
      </c>
      <c r="AA70" s="2">
        <f t="shared" si="33"/>
        <v>204.45</v>
      </c>
      <c r="AB70" s="2">
        <f t="shared" si="34"/>
        <v>1</v>
      </c>
      <c r="AC70" s="2" t="s">
        <v>3</v>
      </c>
      <c r="AD70" s="2" t="s">
        <v>20</v>
      </c>
      <c r="AE70">
        <v>0</v>
      </c>
      <c r="AF70">
        <v>0</v>
      </c>
      <c r="AG70">
        <f t="shared" si="35"/>
        <v>0</v>
      </c>
    </row>
    <row r="71" spans="1:88" x14ac:dyDescent="0.2">
      <c r="A71" s="2">
        <v>17</v>
      </c>
      <c r="B71" s="2">
        <v>1</v>
      </c>
      <c r="C71" s="2">
        <f t="shared" si="27"/>
        <v>3</v>
      </c>
      <c r="D71" s="2">
        <v>3</v>
      </c>
      <c r="E71" s="2"/>
      <c r="F71" s="2" t="s">
        <v>79</v>
      </c>
      <c r="G71" s="2" t="s">
        <v>80</v>
      </c>
      <c r="H71" s="2" t="s">
        <v>26</v>
      </c>
      <c r="I71" s="2">
        <v>0.16978099999999999</v>
      </c>
      <c r="J71" s="2">
        <v>0</v>
      </c>
      <c r="K71" s="2">
        <f t="shared" si="28"/>
        <v>0</v>
      </c>
      <c r="L71" s="2">
        <v>796.76</v>
      </c>
      <c r="M71" s="2">
        <f t="shared" si="29"/>
        <v>135.27000000000001</v>
      </c>
      <c r="N71" s="2">
        <v>0</v>
      </c>
      <c r="O71" s="2">
        <f t="shared" si="30"/>
        <v>0</v>
      </c>
      <c r="P71" s="2">
        <v>1</v>
      </c>
      <c r="Q71" s="2">
        <v>1</v>
      </c>
      <c r="R71" s="2">
        <v>1</v>
      </c>
      <c r="S71" s="2">
        <v>1</v>
      </c>
      <c r="T71" s="2">
        <v>1</v>
      </c>
      <c r="U71" s="2">
        <v>1</v>
      </c>
      <c r="V71" s="2">
        <v>796.76</v>
      </c>
      <c r="W71" s="2">
        <f t="shared" si="31"/>
        <v>135.27000000000001</v>
      </c>
      <c r="X71" s="2">
        <v>0</v>
      </c>
      <c r="Y71" s="2">
        <f t="shared" si="32"/>
        <v>3</v>
      </c>
      <c r="Z71" s="2">
        <v>3</v>
      </c>
      <c r="AA71" s="2">
        <f t="shared" si="33"/>
        <v>135.27000000000001</v>
      </c>
      <c r="AB71" s="2">
        <f t="shared" si="34"/>
        <v>1</v>
      </c>
      <c r="AC71" s="2" t="s">
        <v>3</v>
      </c>
      <c r="AD71" s="2" t="s">
        <v>26</v>
      </c>
      <c r="AE71">
        <v>0</v>
      </c>
      <c r="AF71">
        <v>0</v>
      </c>
      <c r="AG71">
        <f t="shared" si="35"/>
        <v>0</v>
      </c>
    </row>
    <row r="72" spans="1:88" x14ac:dyDescent="0.2">
      <c r="A72" s="2">
        <v>17</v>
      </c>
      <c r="B72" s="2">
        <v>1</v>
      </c>
      <c r="C72" s="2">
        <f t="shared" si="27"/>
        <v>3</v>
      </c>
      <c r="D72" s="2">
        <v>3</v>
      </c>
      <c r="E72" s="2"/>
      <c r="F72" s="2" t="s">
        <v>68</v>
      </c>
      <c r="G72" s="2" t="s">
        <v>69</v>
      </c>
      <c r="H72" s="2" t="s">
        <v>70</v>
      </c>
      <c r="I72" s="2">
        <v>1.48167</v>
      </c>
      <c r="J72" s="2">
        <v>1</v>
      </c>
      <c r="K72" s="2">
        <f t="shared" si="28"/>
        <v>1.48</v>
      </c>
      <c r="L72" s="2">
        <v>1</v>
      </c>
      <c r="M72" s="2">
        <f t="shared" si="29"/>
        <v>1.48</v>
      </c>
      <c r="N72" s="2">
        <v>0</v>
      </c>
      <c r="O72" s="2">
        <f t="shared" si="30"/>
        <v>0</v>
      </c>
      <c r="P72" s="2">
        <v>1</v>
      </c>
      <c r="Q72" s="2">
        <v>1</v>
      </c>
      <c r="R72" s="2">
        <v>1</v>
      </c>
      <c r="S72" s="2">
        <v>1</v>
      </c>
      <c r="T72" s="2">
        <v>1</v>
      </c>
      <c r="U72" s="2">
        <v>1</v>
      </c>
      <c r="V72" s="2">
        <v>1</v>
      </c>
      <c r="W72" s="2">
        <f t="shared" si="31"/>
        <v>1.48</v>
      </c>
      <c r="X72" s="2">
        <v>0</v>
      </c>
      <c r="Y72" s="2">
        <f t="shared" si="32"/>
        <v>3</v>
      </c>
      <c r="Z72" s="2">
        <v>3</v>
      </c>
      <c r="AA72" s="2">
        <f t="shared" si="33"/>
        <v>0</v>
      </c>
      <c r="AB72" s="2">
        <f t="shared" si="34"/>
        <v>1</v>
      </c>
      <c r="AC72" s="2" t="s">
        <v>3</v>
      </c>
      <c r="AD72" s="2" t="s">
        <v>70</v>
      </c>
      <c r="AE72">
        <v>0</v>
      </c>
      <c r="AF72">
        <v>0</v>
      </c>
      <c r="AG72">
        <f t="shared" si="35"/>
        <v>0</v>
      </c>
    </row>
    <row r="74" spans="1:88" x14ac:dyDescent="0.2">
      <c r="A74" s="1">
        <v>4</v>
      </c>
      <c r="B74" s="1">
        <v>1</v>
      </c>
      <c r="C74" s="1"/>
      <c r="D74" s="1"/>
      <c r="E74" s="1"/>
      <c r="F74" s="1" t="s">
        <v>87</v>
      </c>
      <c r="G74" s="1" t="s">
        <v>87</v>
      </c>
      <c r="H74" s="1" t="s">
        <v>3</v>
      </c>
      <c r="I74" s="1">
        <v>0</v>
      </c>
      <c r="J74" s="1"/>
      <c r="K74" s="1">
        <v>0</v>
      </c>
      <c r="L74" s="1"/>
      <c r="M74" s="1" t="s">
        <v>3</v>
      </c>
      <c r="N74" s="1"/>
      <c r="O74" s="1"/>
      <c r="P74" s="1"/>
      <c r="Q74" s="1"/>
      <c r="R74" s="1"/>
      <c r="S74" s="1">
        <v>0</v>
      </c>
      <c r="T74" s="1"/>
      <c r="U74" s="1" t="s">
        <v>3</v>
      </c>
      <c r="V74" s="1">
        <v>0</v>
      </c>
      <c r="W74" s="1"/>
      <c r="X74" s="1"/>
      <c r="Y74" s="1"/>
      <c r="Z74" s="1"/>
      <c r="AA74" s="1"/>
      <c r="AB74" s="1" t="s">
        <v>3</v>
      </c>
      <c r="AC74" s="1" t="s">
        <v>3</v>
      </c>
      <c r="AD74" s="1" t="s">
        <v>3</v>
      </c>
      <c r="AE74" s="1" t="s">
        <v>3</v>
      </c>
      <c r="AF74" s="1" t="s">
        <v>3</v>
      </c>
      <c r="AG74" s="1" t="s">
        <v>3</v>
      </c>
      <c r="AH74" s="1"/>
      <c r="AI74" s="1"/>
      <c r="AJ74" s="1"/>
      <c r="AK74" s="1"/>
      <c r="AL74" s="1"/>
      <c r="AM74" s="1"/>
      <c r="AN74" s="1"/>
      <c r="AO74" s="1"/>
      <c r="AP74" s="1" t="s">
        <v>3</v>
      </c>
      <c r="AQ74" s="1" t="s">
        <v>3</v>
      </c>
      <c r="AR74" s="1" t="s">
        <v>3</v>
      </c>
      <c r="AS74" s="1"/>
      <c r="AT74" s="1"/>
      <c r="AU74" s="1"/>
      <c r="AV74" s="1"/>
      <c r="AW74" s="1"/>
      <c r="AX74" s="1"/>
      <c r="AY74" s="1"/>
      <c r="AZ74" s="1" t="s">
        <v>3</v>
      </c>
      <c r="BA74" s="1"/>
      <c r="BB74" s="1" t="s">
        <v>3</v>
      </c>
      <c r="BC74" s="1" t="s">
        <v>3</v>
      </c>
      <c r="BD74" s="1" t="s">
        <v>3</v>
      </c>
      <c r="BE74" s="1" t="s">
        <v>3</v>
      </c>
      <c r="BF74" s="1" t="s">
        <v>3</v>
      </c>
      <c r="BG74" s="1" t="s">
        <v>3</v>
      </c>
      <c r="BH74" s="1" t="s">
        <v>3</v>
      </c>
      <c r="BI74" s="1" t="s">
        <v>3</v>
      </c>
      <c r="BJ74" s="1" t="s">
        <v>3</v>
      </c>
      <c r="BK74" s="1" t="s">
        <v>3</v>
      </c>
      <c r="BL74" s="1" t="s">
        <v>3</v>
      </c>
      <c r="BM74" s="1" t="s">
        <v>3</v>
      </c>
      <c r="BN74" s="1" t="s">
        <v>3</v>
      </c>
      <c r="BO74" s="1" t="s">
        <v>3</v>
      </c>
      <c r="BP74" s="1" t="s">
        <v>3</v>
      </c>
      <c r="BQ74" s="1"/>
      <c r="BR74" s="1"/>
      <c r="BS74" s="1"/>
      <c r="BT74" s="1"/>
      <c r="BU74" s="1"/>
      <c r="BV74" s="1"/>
      <c r="BW74" s="1"/>
      <c r="BX74" s="1">
        <v>0</v>
      </c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>
        <v>0</v>
      </c>
    </row>
    <row r="76" spans="1:88" x14ac:dyDescent="0.2">
      <c r="A76" s="2">
        <v>17</v>
      </c>
      <c r="B76" s="2">
        <v>1</v>
      </c>
      <c r="C76" s="2">
        <f t="shared" ref="C76:C84" si="36">D76*B76</f>
        <v>3</v>
      </c>
      <c r="D76" s="2">
        <v>3</v>
      </c>
      <c r="E76" s="2"/>
      <c r="F76" s="2" t="s">
        <v>88</v>
      </c>
      <c r="G76" s="2" t="s">
        <v>89</v>
      </c>
      <c r="H76" s="2" t="s">
        <v>90</v>
      </c>
      <c r="I76" s="2">
        <v>1.0529999999999999</v>
      </c>
      <c r="J76" s="2">
        <v>0</v>
      </c>
      <c r="K76" s="2">
        <f t="shared" ref="K76:K84" si="37">ROUND(J76*I76,2)</f>
        <v>0</v>
      </c>
      <c r="L76" s="2">
        <v>177.8</v>
      </c>
      <c r="M76" s="2">
        <f t="shared" ref="M76:M84" si="38">ROUND(L76*I76,2)</f>
        <v>187.22</v>
      </c>
      <c r="N76" s="2">
        <v>0</v>
      </c>
      <c r="O76" s="2">
        <f t="shared" ref="O76:O84" si="39">ROUND(N76*I76,2)</f>
        <v>0</v>
      </c>
      <c r="P76" s="2">
        <v>1</v>
      </c>
      <c r="Q76" s="2">
        <v>1</v>
      </c>
      <c r="R76" s="2">
        <v>1</v>
      </c>
      <c r="S76" s="2">
        <v>1</v>
      </c>
      <c r="T76" s="2">
        <v>1</v>
      </c>
      <c r="U76" s="2">
        <v>1</v>
      </c>
      <c r="V76" s="2">
        <v>177.8</v>
      </c>
      <c r="W76" s="2">
        <f t="shared" ref="W76:W84" si="40">ROUND(V76*I76,2)</f>
        <v>187.22</v>
      </c>
      <c r="X76" s="2">
        <v>0</v>
      </c>
      <c r="Y76" s="2">
        <f t="shared" ref="Y76:Y84" si="41">Z76*B76</f>
        <v>3</v>
      </c>
      <c r="Z76" s="2">
        <v>3</v>
      </c>
      <c r="AA76" s="2">
        <f t="shared" ref="AA76:AA84" si="42">ROUND(M76-K76,2)</f>
        <v>187.22</v>
      </c>
      <c r="AB76" s="2">
        <f t="shared" ref="AB76:AB84" si="43">ROUND(IF(J76=0,1,L76/J76),3)</f>
        <v>1</v>
      </c>
      <c r="AC76" s="2" t="s">
        <v>3</v>
      </c>
      <c r="AD76" s="2" t="s">
        <v>90</v>
      </c>
      <c r="AE76">
        <v>0</v>
      </c>
      <c r="AF76">
        <v>0</v>
      </c>
      <c r="AG76">
        <f t="shared" ref="AG76:AG84" si="44">AF76*B76</f>
        <v>0</v>
      </c>
    </row>
    <row r="77" spans="1:88" x14ac:dyDescent="0.2">
      <c r="A77" s="2">
        <v>17</v>
      </c>
      <c r="B77" s="2">
        <v>1</v>
      </c>
      <c r="C77" s="2">
        <f t="shared" si="36"/>
        <v>3</v>
      </c>
      <c r="D77" s="2">
        <v>3</v>
      </c>
      <c r="E77" s="2"/>
      <c r="F77" s="2" t="s">
        <v>91</v>
      </c>
      <c r="G77" s="2" t="s">
        <v>92</v>
      </c>
      <c r="H77" s="2" t="s">
        <v>86</v>
      </c>
      <c r="I77" s="2">
        <v>0.06</v>
      </c>
      <c r="J77" s="2">
        <v>0</v>
      </c>
      <c r="K77" s="2">
        <f t="shared" si="37"/>
        <v>0</v>
      </c>
      <c r="L77" s="2">
        <v>20.63</v>
      </c>
      <c r="M77" s="2">
        <f t="shared" si="38"/>
        <v>1.24</v>
      </c>
      <c r="N77" s="2">
        <v>0</v>
      </c>
      <c r="O77" s="2">
        <f t="shared" si="39"/>
        <v>0</v>
      </c>
      <c r="P77" s="2">
        <v>1</v>
      </c>
      <c r="Q77" s="2">
        <v>1</v>
      </c>
      <c r="R77" s="2">
        <v>1</v>
      </c>
      <c r="S77" s="2">
        <v>1</v>
      </c>
      <c r="T77" s="2">
        <v>1</v>
      </c>
      <c r="U77" s="2">
        <v>1</v>
      </c>
      <c r="V77" s="2">
        <v>20.63</v>
      </c>
      <c r="W77" s="2">
        <f t="shared" si="40"/>
        <v>1.24</v>
      </c>
      <c r="X77" s="2">
        <v>0</v>
      </c>
      <c r="Y77" s="2">
        <f t="shared" si="41"/>
        <v>3</v>
      </c>
      <c r="Z77" s="2">
        <v>3</v>
      </c>
      <c r="AA77" s="2">
        <f t="shared" si="42"/>
        <v>1.24</v>
      </c>
      <c r="AB77" s="2">
        <f t="shared" si="43"/>
        <v>1</v>
      </c>
      <c r="AC77" s="2" t="s">
        <v>3</v>
      </c>
      <c r="AD77" s="2" t="s">
        <v>86</v>
      </c>
      <c r="AE77">
        <v>0</v>
      </c>
      <c r="AF77">
        <v>0</v>
      </c>
      <c r="AG77">
        <f t="shared" si="44"/>
        <v>0</v>
      </c>
    </row>
    <row r="78" spans="1:88" x14ac:dyDescent="0.2">
      <c r="A78" s="2">
        <v>17</v>
      </c>
      <c r="B78" s="2">
        <v>1</v>
      </c>
      <c r="C78" s="2">
        <f t="shared" si="36"/>
        <v>3</v>
      </c>
      <c r="D78" s="2">
        <v>3</v>
      </c>
      <c r="E78" s="2"/>
      <c r="F78" s="2" t="s">
        <v>93</v>
      </c>
      <c r="G78" s="2" t="s">
        <v>94</v>
      </c>
      <c r="H78" s="2" t="s">
        <v>90</v>
      </c>
      <c r="I78" s="2">
        <v>2.0070000000000001</v>
      </c>
      <c r="J78" s="2">
        <v>0</v>
      </c>
      <c r="K78" s="2">
        <f t="shared" si="37"/>
        <v>0</v>
      </c>
      <c r="L78" s="2">
        <v>125.73</v>
      </c>
      <c r="M78" s="2">
        <f t="shared" si="38"/>
        <v>252.34</v>
      </c>
      <c r="N78" s="2">
        <v>0</v>
      </c>
      <c r="O78" s="2">
        <f t="shared" si="39"/>
        <v>0</v>
      </c>
      <c r="P78" s="2">
        <v>1</v>
      </c>
      <c r="Q78" s="2">
        <v>1</v>
      </c>
      <c r="R78" s="2">
        <v>1</v>
      </c>
      <c r="S78" s="2">
        <v>1</v>
      </c>
      <c r="T78" s="2">
        <v>1</v>
      </c>
      <c r="U78" s="2">
        <v>1</v>
      </c>
      <c r="V78" s="2">
        <v>125.73</v>
      </c>
      <c r="W78" s="2">
        <f t="shared" si="40"/>
        <v>252.34</v>
      </c>
      <c r="X78" s="2">
        <v>0</v>
      </c>
      <c r="Y78" s="2">
        <f t="shared" si="41"/>
        <v>3</v>
      </c>
      <c r="Z78" s="2">
        <v>3</v>
      </c>
      <c r="AA78" s="2">
        <f t="shared" si="42"/>
        <v>252.34</v>
      </c>
      <c r="AB78" s="2">
        <f t="shared" si="43"/>
        <v>1</v>
      </c>
      <c r="AC78" s="2" t="s">
        <v>3</v>
      </c>
      <c r="AD78" s="2" t="s">
        <v>90</v>
      </c>
      <c r="AE78">
        <v>0</v>
      </c>
      <c r="AF78">
        <v>0</v>
      </c>
      <c r="AG78">
        <f t="shared" si="44"/>
        <v>0</v>
      </c>
    </row>
    <row r="79" spans="1:88" x14ac:dyDescent="0.2">
      <c r="A79" s="2">
        <v>17</v>
      </c>
      <c r="B79" s="2">
        <v>1</v>
      </c>
      <c r="C79" s="2">
        <f t="shared" si="36"/>
        <v>3</v>
      </c>
      <c r="D79" s="2">
        <v>3</v>
      </c>
      <c r="E79" s="2"/>
      <c r="F79" s="2" t="s">
        <v>95</v>
      </c>
      <c r="G79" s="2" t="s">
        <v>96</v>
      </c>
      <c r="H79" s="2" t="s">
        <v>20</v>
      </c>
      <c r="I79" s="2">
        <v>5.9999999999999995E-4</v>
      </c>
      <c r="J79" s="2">
        <v>0</v>
      </c>
      <c r="K79" s="2">
        <f t="shared" si="37"/>
        <v>0</v>
      </c>
      <c r="L79" s="2">
        <v>2472.13</v>
      </c>
      <c r="M79" s="2">
        <f t="shared" si="38"/>
        <v>1.48</v>
      </c>
      <c r="N79" s="2">
        <v>0</v>
      </c>
      <c r="O79" s="2">
        <f t="shared" si="39"/>
        <v>0</v>
      </c>
      <c r="P79" s="2">
        <v>1</v>
      </c>
      <c r="Q79" s="2">
        <v>1</v>
      </c>
      <c r="R79" s="2">
        <v>1</v>
      </c>
      <c r="S79" s="2">
        <v>1</v>
      </c>
      <c r="T79" s="2">
        <v>1</v>
      </c>
      <c r="U79" s="2">
        <v>1</v>
      </c>
      <c r="V79" s="2">
        <v>2472.13</v>
      </c>
      <c r="W79" s="2">
        <f t="shared" si="40"/>
        <v>1.48</v>
      </c>
      <c r="X79" s="2">
        <v>0</v>
      </c>
      <c r="Y79" s="2">
        <f t="shared" si="41"/>
        <v>3</v>
      </c>
      <c r="Z79" s="2">
        <v>3</v>
      </c>
      <c r="AA79" s="2">
        <f t="shared" si="42"/>
        <v>1.48</v>
      </c>
      <c r="AB79" s="2">
        <f t="shared" si="43"/>
        <v>1</v>
      </c>
      <c r="AC79" s="2" t="s">
        <v>3</v>
      </c>
      <c r="AD79" s="2" t="s">
        <v>20</v>
      </c>
      <c r="AE79">
        <v>0</v>
      </c>
      <c r="AF79">
        <v>0</v>
      </c>
      <c r="AG79">
        <f t="shared" si="44"/>
        <v>0</v>
      </c>
    </row>
    <row r="80" spans="1:88" x14ac:dyDescent="0.2">
      <c r="A80" s="2">
        <v>17</v>
      </c>
      <c r="B80" s="2">
        <v>1</v>
      </c>
      <c r="C80" s="2">
        <f t="shared" si="36"/>
        <v>3</v>
      </c>
      <c r="D80" s="2">
        <v>3</v>
      </c>
      <c r="E80" s="2"/>
      <c r="F80" s="2" t="s">
        <v>33</v>
      </c>
      <c r="G80" s="2" t="s">
        <v>34</v>
      </c>
      <c r="H80" s="2" t="s">
        <v>20</v>
      </c>
      <c r="I80" s="2">
        <v>4.1999999999999997E-3</v>
      </c>
      <c r="J80" s="2">
        <v>0</v>
      </c>
      <c r="K80" s="2">
        <f t="shared" si="37"/>
        <v>0</v>
      </c>
      <c r="L80" s="2">
        <v>478.96</v>
      </c>
      <c r="M80" s="2">
        <f t="shared" si="38"/>
        <v>2.0099999999999998</v>
      </c>
      <c r="N80" s="2">
        <v>0</v>
      </c>
      <c r="O80" s="2">
        <f t="shared" si="39"/>
        <v>0</v>
      </c>
      <c r="P80" s="2">
        <v>1</v>
      </c>
      <c r="Q80" s="2">
        <v>1</v>
      </c>
      <c r="R80" s="2">
        <v>1</v>
      </c>
      <c r="S80" s="2">
        <v>1</v>
      </c>
      <c r="T80" s="2">
        <v>1</v>
      </c>
      <c r="U80" s="2">
        <v>1</v>
      </c>
      <c r="V80" s="2">
        <v>478.96</v>
      </c>
      <c r="W80" s="2">
        <f t="shared" si="40"/>
        <v>2.0099999999999998</v>
      </c>
      <c r="X80" s="2">
        <v>0</v>
      </c>
      <c r="Y80" s="2">
        <f t="shared" si="41"/>
        <v>3</v>
      </c>
      <c r="Z80" s="2">
        <v>3</v>
      </c>
      <c r="AA80" s="2">
        <f t="shared" si="42"/>
        <v>2.0099999999999998</v>
      </c>
      <c r="AB80" s="2">
        <f t="shared" si="43"/>
        <v>1</v>
      </c>
      <c r="AC80" s="2" t="s">
        <v>3</v>
      </c>
      <c r="AD80" s="2" t="s">
        <v>20</v>
      </c>
      <c r="AE80">
        <v>0</v>
      </c>
      <c r="AF80">
        <v>0</v>
      </c>
      <c r="AG80">
        <f t="shared" si="44"/>
        <v>0</v>
      </c>
    </row>
    <row r="81" spans="1:88" x14ac:dyDescent="0.2">
      <c r="A81" s="2">
        <v>17</v>
      </c>
      <c r="B81" s="2">
        <v>1</v>
      </c>
      <c r="C81" s="2">
        <f t="shared" si="36"/>
        <v>3</v>
      </c>
      <c r="D81" s="2">
        <v>3</v>
      </c>
      <c r="E81" s="2"/>
      <c r="F81" s="2" t="s">
        <v>97</v>
      </c>
      <c r="G81" s="2" t="s">
        <v>185</v>
      </c>
      <c r="H81" s="2" t="s">
        <v>26</v>
      </c>
      <c r="I81" s="2">
        <v>0.58950000000000002</v>
      </c>
      <c r="J81" s="2">
        <v>0</v>
      </c>
      <c r="K81" s="2">
        <f t="shared" si="37"/>
        <v>0</v>
      </c>
      <c r="L81" s="2">
        <v>54315.42</v>
      </c>
      <c r="M81" s="2">
        <f t="shared" si="38"/>
        <v>32018.94</v>
      </c>
      <c r="N81" s="2">
        <v>0</v>
      </c>
      <c r="O81" s="2">
        <f t="shared" si="39"/>
        <v>0</v>
      </c>
      <c r="P81" s="2">
        <v>1</v>
      </c>
      <c r="Q81" s="2">
        <v>1</v>
      </c>
      <c r="R81" s="2">
        <v>1</v>
      </c>
      <c r="S81" s="2">
        <v>1</v>
      </c>
      <c r="T81" s="2">
        <v>1</v>
      </c>
      <c r="U81" s="2">
        <v>1</v>
      </c>
      <c r="V81" s="2">
        <v>54315.42</v>
      </c>
      <c r="W81" s="2">
        <f t="shared" si="40"/>
        <v>32018.94</v>
      </c>
      <c r="X81" s="2">
        <v>0</v>
      </c>
      <c r="Y81" s="2">
        <f t="shared" si="41"/>
        <v>3</v>
      </c>
      <c r="Z81" s="2">
        <v>3</v>
      </c>
      <c r="AA81" s="2">
        <f t="shared" si="42"/>
        <v>32018.94</v>
      </c>
      <c r="AB81" s="2">
        <f t="shared" si="43"/>
        <v>1</v>
      </c>
      <c r="AC81" s="2" t="s">
        <v>3</v>
      </c>
      <c r="AD81" s="2" t="s">
        <v>26</v>
      </c>
      <c r="AE81">
        <v>0</v>
      </c>
      <c r="AF81">
        <v>0</v>
      </c>
      <c r="AG81">
        <f t="shared" si="44"/>
        <v>0</v>
      </c>
    </row>
    <row r="82" spans="1:88" x14ac:dyDescent="0.2">
      <c r="A82" s="2">
        <v>17</v>
      </c>
      <c r="B82" s="2">
        <v>1</v>
      </c>
      <c r="C82" s="2">
        <f t="shared" si="36"/>
        <v>3</v>
      </c>
      <c r="D82" s="2">
        <v>3</v>
      </c>
      <c r="E82" s="2"/>
      <c r="F82" s="2" t="s">
        <v>98</v>
      </c>
      <c r="G82" s="2" t="s">
        <v>99</v>
      </c>
      <c r="H82" s="2" t="s">
        <v>65</v>
      </c>
      <c r="I82" s="2">
        <v>0.24</v>
      </c>
      <c r="J82" s="2">
        <v>0</v>
      </c>
      <c r="K82" s="2">
        <f t="shared" si="37"/>
        <v>0</v>
      </c>
      <c r="L82" s="2">
        <v>14.23</v>
      </c>
      <c r="M82" s="2">
        <f t="shared" si="38"/>
        <v>3.42</v>
      </c>
      <c r="N82" s="2">
        <v>0</v>
      </c>
      <c r="O82" s="2">
        <f t="shared" si="39"/>
        <v>0</v>
      </c>
      <c r="P82" s="2">
        <v>1</v>
      </c>
      <c r="Q82" s="2">
        <v>1</v>
      </c>
      <c r="R82" s="2">
        <v>1</v>
      </c>
      <c r="S82" s="2">
        <v>1</v>
      </c>
      <c r="T82" s="2">
        <v>1</v>
      </c>
      <c r="U82" s="2">
        <v>1</v>
      </c>
      <c r="V82" s="2">
        <v>14.23</v>
      </c>
      <c r="W82" s="2">
        <f t="shared" si="40"/>
        <v>3.42</v>
      </c>
      <c r="X82" s="2">
        <v>0</v>
      </c>
      <c r="Y82" s="2">
        <f t="shared" si="41"/>
        <v>3</v>
      </c>
      <c r="Z82" s="2">
        <v>3</v>
      </c>
      <c r="AA82" s="2">
        <f t="shared" si="42"/>
        <v>3.42</v>
      </c>
      <c r="AB82" s="2">
        <f t="shared" si="43"/>
        <v>1</v>
      </c>
      <c r="AC82" s="2" t="s">
        <v>3</v>
      </c>
      <c r="AD82" s="2" t="s">
        <v>65</v>
      </c>
      <c r="AE82">
        <v>0</v>
      </c>
      <c r="AF82">
        <v>0</v>
      </c>
      <c r="AG82">
        <f t="shared" si="44"/>
        <v>0</v>
      </c>
    </row>
    <row r="83" spans="1:88" x14ac:dyDescent="0.2">
      <c r="A83" s="2">
        <v>17</v>
      </c>
      <c r="B83" s="2">
        <v>1</v>
      </c>
      <c r="C83" s="2">
        <f t="shared" si="36"/>
        <v>3</v>
      </c>
      <c r="D83" s="2">
        <v>3</v>
      </c>
      <c r="E83" s="2"/>
      <c r="F83" s="2" t="s">
        <v>100</v>
      </c>
      <c r="G83" s="2" t="s">
        <v>101</v>
      </c>
      <c r="H83" s="2" t="s">
        <v>65</v>
      </c>
      <c r="I83" s="2">
        <v>24</v>
      </c>
      <c r="J83" s="2">
        <v>0</v>
      </c>
      <c r="K83" s="2">
        <f t="shared" si="37"/>
        <v>0</v>
      </c>
      <c r="L83" s="2">
        <v>27.22</v>
      </c>
      <c r="M83" s="2">
        <f t="shared" si="38"/>
        <v>653.28</v>
      </c>
      <c r="N83" s="2">
        <v>0</v>
      </c>
      <c r="O83" s="2">
        <f t="shared" si="39"/>
        <v>0</v>
      </c>
      <c r="P83" s="2">
        <v>1</v>
      </c>
      <c r="Q83" s="2">
        <v>1</v>
      </c>
      <c r="R83" s="2">
        <v>1</v>
      </c>
      <c r="S83" s="2">
        <v>1</v>
      </c>
      <c r="T83" s="2">
        <v>1</v>
      </c>
      <c r="U83" s="2">
        <v>1</v>
      </c>
      <c r="V83" s="2">
        <v>27.22</v>
      </c>
      <c r="W83" s="2">
        <f t="shared" si="40"/>
        <v>653.28</v>
      </c>
      <c r="X83" s="2">
        <v>0</v>
      </c>
      <c r="Y83" s="2">
        <f t="shared" si="41"/>
        <v>3</v>
      </c>
      <c r="Z83" s="2">
        <v>3</v>
      </c>
      <c r="AA83" s="2">
        <f t="shared" si="42"/>
        <v>653.28</v>
      </c>
      <c r="AB83" s="2">
        <f t="shared" si="43"/>
        <v>1</v>
      </c>
      <c r="AC83" s="2" t="s">
        <v>3</v>
      </c>
      <c r="AD83" s="2" t="s">
        <v>65</v>
      </c>
      <c r="AE83">
        <v>0</v>
      </c>
      <c r="AF83">
        <v>0</v>
      </c>
      <c r="AG83">
        <f t="shared" si="44"/>
        <v>0</v>
      </c>
    </row>
    <row r="84" spans="1:88" x14ac:dyDescent="0.2">
      <c r="A84" s="2">
        <v>17</v>
      </c>
      <c r="B84" s="2">
        <v>1</v>
      </c>
      <c r="C84" s="2">
        <f t="shared" si="36"/>
        <v>3</v>
      </c>
      <c r="D84" s="2">
        <v>3</v>
      </c>
      <c r="E84" s="2"/>
      <c r="F84" s="2" t="s">
        <v>102</v>
      </c>
      <c r="G84" s="2" t="s">
        <v>103</v>
      </c>
      <c r="H84" s="2" t="s">
        <v>104</v>
      </c>
      <c r="I84" s="2">
        <v>3</v>
      </c>
      <c r="J84" s="2">
        <v>0</v>
      </c>
      <c r="K84" s="2">
        <f t="shared" si="37"/>
        <v>0</v>
      </c>
      <c r="L84" s="2">
        <v>6920.41</v>
      </c>
      <c r="M84" s="2">
        <f t="shared" si="38"/>
        <v>20761.23</v>
      </c>
      <c r="N84" s="2">
        <v>0</v>
      </c>
      <c r="O84" s="2">
        <f t="shared" si="39"/>
        <v>0</v>
      </c>
      <c r="P84" s="2">
        <v>1</v>
      </c>
      <c r="Q84" s="2">
        <v>1</v>
      </c>
      <c r="R84" s="2">
        <v>1</v>
      </c>
      <c r="S84" s="2">
        <v>1</v>
      </c>
      <c r="T84" s="2">
        <v>1</v>
      </c>
      <c r="U84" s="2">
        <v>1</v>
      </c>
      <c r="V84" s="2">
        <v>6920.41</v>
      </c>
      <c r="W84" s="2">
        <f t="shared" si="40"/>
        <v>20761.23</v>
      </c>
      <c r="X84" s="2">
        <v>0</v>
      </c>
      <c r="Y84" s="2">
        <f t="shared" si="41"/>
        <v>3</v>
      </c>
      <c r="Z84" s="2">
        <v>3</v>
      </c>
      <c r="AA84" s="2">
        <f t="shared" si="42"/>
        <v>20761.23</v>
      </c>
      <c r="AB84" s="2">
        <f t="shared" si="43"/>
        <v>1</v>
      </c>
      <c r="AC84" s="2" t="s">
        <v>3</v>
      </c>
      <c r="AD84" s="2" t="s">
        <v>104</v>
      </c>
      <c r="AE84">
        <v>0</v>
      </c>
      <c r="AF84">
        <v>0</v>
      </c>
      <c r="AG84">
        <f t="shared" si="44"/>
        <v>0</v>
      </c>
    </row>
    <row r="86" spans="1:88" x14ac:dyDescent="0.2">
      <c r="A86" s="1">
        <v>4</v>
      </c>
      <c r="B86" s="1">
        <v>1</v>
      </c>
      <c r="C86" s="1"/>
      <c r="D86" s="1"/>
      <c r="E86" s="1"/>
      <c r="F86" s="1" t="s">
        <v>105</v>
      </c>
      <c r="G86" s="1" t="s">
        <v>105</v>
      </c>
      <c r="H86" s="1" t="s">
        <v>3</v>
      </c>
      <c r="I86" s="1">
        <v>0</v>
      </c>
      <c r="J86" s="1"/>
      <c r="K86" s="1">
        <v>0</v>
      </c>
      <c r="L86" s="1"/>
      <c r="M86" s="1" t="s">
        <v>3</v>
      </c>
      <c r="N86" s="1"/>
      <c r="O86" s="1"/>
      <c r="P86" s="1"/>
      <c r="Q86" s="1"/>
      <c r="R86" s="1"/>
      <c r="S86" s="1">
        <v>0</v>
      </c>
      <c r="T86" s="1"/>
      <c r="U86" s="1" t="s">
        <v>3</v>
      </c>
      <c r="V86" s="1">
        <v>0</v>
      </c>
      <c r="W86" s="1"/>
      <c r="X86" s="1"/>
      <c r="Y86" s="1"/>
      <c r="Z86" s="1"/>
      <c r="AA86" s="1"/>
      <c r="AB86" s="1" t="s">
        <v>3</v>
      </c>
      <c r="AC86" s="1" t="s">
        <v>3</v>
      </c>
      <c r="AD86" s="1" t="s">
        <v>3</v>
      </c>
      <c r="AE86" s="1" t="s">
        <v>3</v>
      </c>
      <c r="AF86" s="1" t="s">
        <v>3</v>
      </c>
      <c r="AG86" s="1" t="s">
        <v>3</v>
      </c>
      <c r="AH86" s="1"/>
      <c r="AI86" s="1"/>
      <c r="AJ86" s="1"/>
      <c r="AK86" s="1"/>
      <c r="AL86" s="1"/>
      <c r="AM86" s="1"/>
      <c r="AN86" s="1"/>
      <c r="AO86" s="1"/>
      <c r="AP86" s="1" t="s">
        <v>3</v>
      </c>
      <c r="AQ86" s="1" t="s">
        <v>3</v>
      </c>
      <c r="AR86" s="1" t="s">
        <v>3</v>
      </c>
      <c r="AS86" s="1"/>
      <c r="AT86" s="1"/>
      <c r="AU86" s="1"/>
      <c r="AV86" s="1"/>
      <c r="AW86" s="1"/>
      <c r="AX86" s="1"/>
      <c r="AY86" s="1"/>
      <c r="AZ86" s="1" t="s">
        <v>3</v>
      </c>
      <c r="BA86" s="1"/>
      <c r="BB86" s="1" t="s">
        <v>3</v>
      </c>
      <c r="BC86" s="1" t="s">
        <v>3</v>
      </c>
      <c r="BD86" s="1" t="s">
        <v>3</v>
      </c>
      <c r="BE86" s="1" t="s">
        <v>3</v>
      </c>
      <c r="BF86" s="1" t="s">
        <v>3</v>
      </c>
      <c r="BG86" s="1" t="s">
        <v>3</v>
      </c>
      <c r="BH86" s="1" t="s">
        <v>3</v>
      </c>
      <c r="BI86" s="1" t="s">
        <v>3</v>
      </c>
      <c r="BJ86" s="1" t="s">
        <v>3</v>
      </c>
      <c r="BK86" s="1" t="s">
        <v>3</v>
      </c>
      <c r="BL86" s="1" t="s">
        <v>3</v>
      </c>
      <c r="BM86" s="1" t="s">
        <v>3</v>
      </c>
      <c r="BN86" s="1" t="s">
        <v>3</v>
      </c>
      <c r="BO86" s="1" t="s">
        <v>3</v>
      </c>
      <c r="BP86" s="1" t="s">
        <v>3</v>
      </c>
      <c r="BQ86" s="1"/>
      <c r="BR86" s="1"/>
      <c r="BS86" s="1"/>
      <c r="BT86" s="1"/>
      <c r="BU86" s="1"/>
      <c r="BV86" s="1"/>
      <c r="BW86" s="1"/>
      <c r="BX86" s="1">
        <v>0</v>
      </c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>
        <v>0</v>
      </c>
    </row>
    <row r="88" spans="1:88" x14ac:dyDescent="0.2">
      <c r="A88" s="2">
        <v>17</v>
      </c>
      <c r="B88" s="2">
        <v>1</v>
      </c>
      <c r="C88" s="2">
        <f t="shared" ref="C88:C97" si="45">D88*B88</f>
        <v>3</v>
      </c>
      <c r="D88" s="2">
        <v>3</v>
      </c>
      <c r="E88" s="2"/>
      <c r="F88" s="2" t="s">
        <v>106</v>
      </c>
      <c r="G88" s="2" t="s">
        <v>107</v>
      </c>
      <c r="H88" s="2" t="s">
        <v>23</v>
      </c>
      <c r="I88" s="2">
        <v>15.9152</v>
      </c>
      <c r="J88" s="2">
        <v>0</v>
      </c>
      <c r="K88" s="2">
        <f t="shared" ref="K88:K97" si="46">ROUND(J88*I88,2)</f>
        <v>0</v>
      </c>
      <c r="L88" s="2">
        <v>440.17</v>
      </c>
      <c r="M88" s="2">
        <f t="shared" ref="M88:M97" si="47">ROUND(L88*I88,2)</f>
        <v>7005.39</v>
      </c>
      <c r="N88" s="2">
        <v>0</v>
      </c>
      <c r="O88" s="2">
        <f t="shared" ref="O88:O97" si="48">ROUND(N88*I88,2)</f>
        <v>0</v>
      </c>
      <c r="P88" s="2">
        <v>1</v>
      </c>
      <c r="Q88" s="2">
        <v>1</v>
      </c>
      <c r="R88" s="2">
        <v>1</v>
      </c>
      <c r="S88" s="2">
        <v>1</v>
      </c>
      <c r="T88" s="2">
        <v>1</v>
      </c>
      <c r="U88" s="2">
        <v>1</v>
      </c>
      <c r="V88" s="2">
        <v>440.17</v>
      </c>
      <c r="W88" s="2">
        <f t="shared" ref="W88:W97" si="49">ROUND(V88*I88,2)</f>
        <v>7005.39</v>
      </c>
      <c r="X88" s="2">
        <v>0</v>
      </c>
      <c r="Y88" s="2">
        <f t="shared" ref="Y88:Y97" si="50">Z88*B88</f>
        <v>3</v>
      </c>
      <c r="Z88" s="2">
        <v>3</v>
      </c>
      <c r="AA88" s="2">
        <f t="shared" ref="AA88:AA97" si="51">ROUND(M88-K88,2)</f>
        <v>7005.39</v>
      </c>
      <c r="AB88" s="2">
        <f t="shared" ref="AB88:AB97" si="52">ROUND(IF(J88=0,1,L88/J88),3)</f>
        <v>1</v>
      </c>
      <c r="AC88" s="2" t="s">
        <v>3</v>
      </c>
      <c r="AD88" s="2" t="s">
        <v>23</v>
      </c>
      <c r="AE88">
        <v>0</v>
      </c>
      <c r="AF88">
        <v>0</v>
      </c>
      <c r="AG88">
        <f t="shared" ref="AG88:AG97" si="53">AF88*B88</f>
        <v>0</v>
      </c>
    </row>
    <row r="89" spans="1:88" x14ac:dyDescent="0.2">
      <c r="A89" s="2">
        <v>17</v>
      </c>
      <c r="B89" s="2">
        <v>1</v>
      </c>
      <c r="C89" s="2">
        <f t="shared" si="45"/>
        <v>3</v>
      </c>
      <c r="D89" s="2">
        <v>3</v>
      </c>
      <c r="E89" s="2"/>
      <c r="F89" s="2" t="s">
        <v>108</v>
      </c>
      <c r="G89" s="2" t="s">
        <v>109</v>
      </c>
      <c r="H89" s="2" t="s">
        <v>62</v>
      </c>
      <c r="I89" s="2">
        <v>7.5436480000000001</v>
      </c>
      <c r="J89" s="2">
        <v>0</v>
      </c>
      <c r="K89" s="2">
        <f t="shared" si="46"/>
        <v>0</v>
      </c>
      <c r="L89" s="2">
        <v>4.2</v>
      </c>
      <c r="M89" s="2">
        <f t="shared" si="47"/>
        <v>31.68</v>
      </c>
      <c r="N89" s="2">
        <v>0</v>
      </c>
      <c r="O89" s="2">
        <f t="shared" si="48"/>
        <v>0</v>
      </c>
      <c r="P89" s="2">
        <v>1</v>
      </c>
      <c r="Q89" s="2">
        <v>1</v>
      </c>
      <c r="R89" s="2">
        <v>1</v>
      </c>
      <c r="S89" s="2">
        <v>1</v>
      </c>
      <c r="T89" s="2">
        <v>1</v>
      </c>
      <c r="U89" s="2">
        <v>1</v>
      </c>
      <c r="V89" s="2">
        <v>4.2</v>
      </c>
      <c r="W89" s="2">
        <f t="shared" si="49"/>
        <v>31.68</v>
      </c>
      <c r="X89" s="2">
        <v>0</v>
      </c>
      <c r="Y89" s="2">
        <f t="shared" si="50"/>
        <v>3</v>
      </c>
      <c r="Z89" s="2">
        <v>3</v>
      </c>
      <c r="AA89" s="2">
        <f t="shared" si="51"/>
        <v>31.68</v>
      </c>
      <c r="AB89" s="2">
        <f t="shared" si="52"/>
        <v>1</v>
      </c>
      <c r="AC89" s="2" t="s">
        <v>3</v>
      </c>
      <c r="AD89" s="2" t="s">
        <v>62</v>
      </c>
      <c r="AE89">
        <v>0</v>
      </c>
      <c r="AF89">
        <v>0</v>
      </c>
      <c r="AG89">
        <f t="shared" si="53"/>
        <v>0</v>
      </c>
    </row>
    <row r="90" spans="1:88" x14ac:dyDescent="0.2">
      <c r="A90" s="2">
        <v>17</v>
      </c>
      <c r="B90" s="2">
        <v>1</v>
      </c>
      <c r="C90" s="2">
        <f t="shared" si="45"/>
        <v>3</v>
      </c>
      <c r="D90" s="2">
        <v>3</v>
      </c>
      <c r="E90" s="2"/>
      <c r="F90" s="2" t="s">
        <v>110</v>
      </c>
      <c r="G90" s="2" t="s">
        <v>111</v>
      </c>
      <c r="H90" s="2" t="s">
        <v>62</v>
      </c>
      <c r="I90" s="2">
        <v>7.5436480000000001</v>
      </c>
      <c r="J90" s="2">
        <v>0</v>
      </c>
      <c r="K90" s="2">
        <f t="shared" si="46"/>
        <v>0</v>
      </c>
      <c r="L90" s="2">
        <v>14.74</v>
      </c>
      <c r="M90" s="2">
        <f t="shared" si="47"/>
        <v>111.19</v>
      </c>
      <c r="N90" s="2">
        <v>0</v>
      </c>
      <c r="O90" s="2">
        <f t="shared" si="48"/>
        <v>0</v>
      </c>
      <c r="P90" s="2">
        <v>1</v>
      </c>
      <c r="Q90" s="2">
        <v>1</v>
      </c>
      <c r="R90" s="2">
        <v>1</v>
      </c>
      <c r="S90" s="2">
        <v>1</v>
      </c>
      <c r="T90" s="2">
        <v>1</v>
      </c>
      <c r="U90" s="2">
        <v>1</v>
      </c>
      <c r="V90" s="2">
        <v>14.74</v>
      </c>
      <c r="W90" s="2">
        <f t="shared" si="49"/>
        <v>111.19</v>
      </c>
      <c r="X90" s="2">
        <v>0</v>
      </c>
      <c r="Y90" s="2">
        <f t="shared" si="50"/>
        <v>3</v>
      </c>
      <c r="Z90" s="2">
        <v>3</v>
      </c>
      <c r="AA90" s="2">
        <f t="shared" si="51"/>
        <v>111.19</v>
      </c>
      <c r="AB90" s="2">
        <f t="shared" si="52"/>
        <v>1</v>
      </c>
      <c r="AC90" s="2" t="s">
        <v>3</v>
      </c>
      <c r="AD90" s="2" t="s">
        <v>62</v>
      </c>
      <c r="AE90">
        <v>0</v>
      </c>
      <c r="AF90">
        <v>0</v>
      </c>
      <c r="AG90">
        <f t="shared" si="53"/>
        <v>0</v>
      </c>
    </row>
    <row r="91" spans="1:88" x14ac:dyDescent="0.2">
      <c r="A91" s="2">
        <v>17</v>
      </c>
      <c r="B91" s="2">
        <v>1</v>
      </c>
      <c r="C91" s="2">
        <f t="shared" si="45"/>
        <v>3</v>
      </c>
      <c r="D91" s="2">
        <v>3</v>
      </c>
      <c r="E91" s="2"/>
      <c r="F91" s="2" t="s">
        <v>112</v>
      </c>
      <c r="G91" s="2" t="s">
        <v>113</v>
      </c>
      <c r="H91" s="2" t="s">
        <v>62</v>
      </c>
      <c r="I91" s="2">
        <v>6.8568639999999998</v>
      </c>
      <c r="J91" s="2">
        <v>0</v>
      </c>
      <c r="K91" s="2">
        <f t="shared" si="46"/>
        <v>0</v>
      </c>
      <c r="L91" s="2">
        <v>2.2799999999999998</v>
      </c>
      <c r="M91" s="2">
        <f t="shared" si="47"/>
        <v>15.63</v>
      </c>
      <c r="N91" s="2">
        <v>0</v>
      </c>
      <c r="O91" s="2">
        <f t="shared" si="48"/>
        <v>0</v>
      </c>
      <c r="P91" s="2">
        <v>1</v>
      </c>
      <c r="Q91" s="2">
        <v>1</v>
      </c>
      <c r="R91" s="2">
        <v>1</v>
      </c>
      <c r="S91" s="2">
        <v>1</v>
      </c>
      <c r="T91" s="2">
        <v>1</v>
      </c>
      <c r="U91" s="2">
        <v>1</v>
      </c>
      <c r="V91" s="2">
        <v>2.2799999999999998</v>
      </c>
      <c r="W91" s="2">
        <f t="shared" si="49"/>
        <v>15.63</v>
      </c>
      <c r="X91" s="2">
        <v>0</v>
      </c>
      <c r="Y91" s="2">
        <f t="shared" si="50"/>
        <v>3</v>
      </c>
      <c r="Z91" s="2">
        <v>3</v>
      </c>
      <c r="AA91" s="2">
        <f t="shared" si="51"/>
        <v>15.63</v>
      </c>
      <c r="AB91" s="2">
        <f t="shared" si="52"/>
        <v>1</v>
      </c>
      <c r="AC91" s="2" t="s">
        <v>3</v>
      </c>
      <c r="AD91" s="2" t="s">
        <v>62</v>
      </c>
      <c r="AE91">
        <v>0</v>
      </c>
      <c r="AF91">
        <v>0</v>
      </c>
      <c r="AG91">
        <f t="shared" si="53"/>
        <v>0</v>
      </c>
    </row>
    <row r="92" spans="1:88" x14ac:dyDescent="0.2">
      <c r="A92" s="2">
        <v>17</v>
      </c>
      <c r="B92" s="2">
        <v>1</v>
      </c>
      <c r="C92" s="2">
        <f t="shared" si="45"/>
        <v>3</v>
      </c>
      <c r="D92" s="2">
        <v>3</v>
      </c>
      <c r="E92" s="2"/>
      <c r="F92" s="2" t="s">
        <v>114</v>
      </c>
      <c r="G92" s="2" t="s">
        <v>115</v>
      </c>
      <c r="H92" s="2" t="s">
        <v>62</v>
      </c>
      <c r="I92" s="2">
        <v>6.8568639999999998</v>
      </c>
      <c r="J92" s="2">
        <v>0</v>
      </c>
      <c r="K92" s="2">
        <f t="shared" si="46"/>
        <v>0</v>
      </c>
      <c r="L92" s="2">
        <v>5.39</v>
      </c>
      <c r="M92" s="2">
        <f t="shared" si="47"/>
        <v>36.96</v>
      </c>
      <c r="N92" s="2">
        <v>0</v>
      </c>
      <c r="O92" s="2">
        <f t="shared" si="48"/>
        <v>0</v>
      </c>
      <c r="P92" s="2">
        <v>1</v>
      </c>
      <c r="Q92" s="2">
        <v>1</v>
      </c>
      <c r="R92" s="2">
        <v>1</v>
      </c>
      <c r="S92" s="2">
        <v>1</v>
      </c>
      <c r="T92" s="2">
        <v>1</v>
      </c>
      <c r="U92" s="2">
        <v>1</v>
      </c>
      <c r="V92" s="2">
        <v>5.39</v>
      </c>
      <c r="W92" s="2">
        <f t="shared" si="49"/>
        <v>36.96</v>
      </c>
      <c r="X92" s="2">
        <v>0</v>
      </c>
      <c r="Y92" s="2">
        <f t="shared" si="50"/>
        <v>3</v>
      </c>
      <c r="Z92" s="2">
        <v>3</v>
      </c>
      <c r="AA92" s="2">
        <f t="shared" si="51"/>
        <v>36.96</v>
      </c>
      <c r="AB92" s="2">
        <f t="shared" si="52"/>
        <v>1</v>
      </c>
      <c r="AC92" s="2" t="s">
        <v>3</v>
      </c>
      <c r="AD92" s="2" t="s">
        <v>62</v>
      </c>
      <c r="AE92">
        <v>0</v>
      </c>
      <c r="AF92">
        <v>0</v>
      </c>
      <c r="AG92">
        <f t="shared" si="53"/>
        <v>0</v>
      </c>
    </row>
    <row r="93" spans="1:88" x14ac:dyDescent="0.2">
      <c r="A93" s="2">
        <v>17</v>
      </c>
      <c r="B93" s="2">
        <v>1</v>
      </c>
      <c r="C93" s="2">
        <f t="shared" si="45"/>
        <v>3</v>
      </c>
      <c r="D93" s="2">
        <v>3</v>
      </c>
      <c r="E93" s="2"/>
      <c r="F93" s="2" t="s">
        <v>116</v>
      </c>
      <c r="G93" s="2" t="s">
        <v>117</v>
      </c>
      <c r="H93" s="2" t="s">
        <v>62</v>
      </c>
      <c r="I93" s="2">
        <v>13.715296</v>
      </c>
      <c r="J93" s="2">
        <v>0</v>
      </c>
      <c r="K93" s="2">
        <f t="shared" si="46"/>
        <v>0</v>
      </c>
      <c r="L93" s="2">
        <v>11.39</v>
      </c>
      <c r="M93" s="2">
        <f t="shared" si="47"/>
        <v>156.22</v>
      </c>
      <c r="N93" s="2">
        <v>0</v>
      </c>
      <c r="O93" s="2">
        <f t="shared" si="48"/>
        <v>0</v>
      </c>
      <c r="P93" s="2">
        <v>1</v>
      </c>
      <c r="Q93" s="2">
        <v>1</v>
      </c>
      <c r="R93" s="2">
        <v>1</v>
      </c>
      <c r="S93" s="2">
        <v>1</v>
      </c>
      <c r="T93" s="2">
        <v>1</v>
      </c>
      <c r="U93" s="2">
        <v>1</v>
      </c>
      <c r="V93" s="2">
        <v>11.39</v>
      </c>
      <c r="W93" s="2">
        <f t="shared" si="49"/>
        <v>156.22</v>
      </c>
      <c r="X93" s="2">
        <v>0</v>
      </c>
      <c r="Y93" s="2">
        <f t="shared" si="50"/>
        <v>3</v>
      </c>
      <c r="Z93" s="2">
        <v>3</v>
      </c>
      <c r="AA93" s="2">
        <f t="shared" si="51"/>
        <v>156.22</v>
      </c>
      <c r="AB93" s="2">
        <f t="shared" si="52"/>
        <v>1</v>
      </c>
      <c r="AC93" s="2" t="s">
        <v>3</v>
      </c>
      <c r="AD93" s="2" t="s">
        <v>62</v>
      </c>
      <c r="AE93">
        <v>0</v>
      </c>
      <c r="AF93">
        <v>0</v>
      </c>
      <c r="AG93">
        <f t="shared" si="53"/>
        <v>0</v>
      </c>
    </row>
    <row r="94" spans="1:88" x14ac:dyDescent="0.2">
      <c r="A94" s="2">
        <v>17</v>
      </c>
      <c r="B94" s="2">
        <v>1</v>
      </c>
      <c r="C94" s="2">
        <f t="shared" si="45"/>
        <v>3</v>
      </c>
      <c r="D94" s="2">
        <v>3</v>
      </c>
      <c r="E94" s="2"/>
      <c r="F94" s="2" t="s">
        <v>118</v>
      </c>
      <c r="G94" s="2" t="s">
        <v>119</v>
      </c>
      <c r="H94" s="2" t="s">
        <v>120</v>
      </c>
      <c r="I94" s="2">
        <v>0.14268800000000001</v>
      </c>
      <c r="J94" s="2">
        <v>0</v>
      </c>
      <c r="K94" s="2">
        <f t="shared" si="46"/>
        <v>0</v>
      </c>
      <c r="L94" s="2">
        <v>168.77</v>
      </c>
      <c r="M94" s="2">
        <f t="shared" si="47"/>
        <v>24.08</v>
      </c>
      <c r="N94" s="2">
        <v>0</v>
      </c>
      <c r="O94" s="2">
        <f t="shared" si="48"/>
        <v>0</v>
      </c>
      <c r="P94" s="2">
        <v>1</v>
      </c>
      <c r="Q94" s="2">
        <v>1</v>
      </c>
      <c r="R94" s="2">
        <v>1</v>
      </c>
      <c r="S94" s="2">
        <v>1</v>
      </c>
      <c r="T94" s="2">
        <v>1</v>
      </c>
      <c r="U94" s="2">
        <v>1</v>
      </c>
      <c r="V94" s="2">
        <v>168.77</v>
      </c>
      <c r="W94" s="2">
        <f t="shared" si="49"/>
        <v>24.08</v>
      </c>
      <c r="X94" s="2">
        <v>0</v>
      </c>
      <c r="Y94" s="2">
        <f t="shared" si="50"/>
        <v>3</v>
      </c>
      <c r="Z94" s="2">
        <v>3</v>
      </c>
      <c r="AA94" s="2">
        <f t="shared" si="51"/>
        <v>24.08</v>
      </c>
      <c r="AB94" s="2">
        <f t="shared" si="52"/>
        <v>1</v>
      </c>
      <c r="AC94" s="2" t="s">
        <v>3</v>
      </c>
      <c r="AD94" s="2" t="s">
        <v>120</v>
      </c>
      <c r="AE94">
        <v>0</v>
      </c>
      <c r="AF94">
        <v>0</v>
      </c>
      <c r="AG94">
        <f t="shared" si="53"/>
        <v>0</v>
      </c>
    </row>
    <row r="95" spans="1:88" x14ac:dyDescent="0.2">
      <c r="A95" s="2">
        <v>17</v>
      </c>
      <c r="B95" s="2">
        <v>1</v>
      </c>
      <c r="C95" s="2">
        <f t="shared" si="45"/>
        <v>3</v>
      </c>
      <c r="D95" s="2">
        <v>3</v>
      </c>
      <c r="E95" s="2"/>
      <c r="F95" s="2" t="s">
        <v>121</v>
      </c>
      <c r="G95" s="2" t="s">
        <v>122</v>
      </c>
      <c r="H95" s="2" t="s">
        <v>120</v>
      </c>
      <c r="I95" s="2">
        <v>0.856128</v>
      </c>
      <c r="J95" s="2">
        <v>0</v>
      </c>
      <c r="K95" s="2">
        <f t="shared" si="46"/>
        <v>0</v>
      </c>
      <c r="L95" s="2">
        <v>69.010000000000005</v>
      </c>
      <c r="M95" s="2">
        <f t="shared" si="47"/>
        <v>59.08</v>
      </c>
      <c r="N95" s="2">
        <v>0</v>
      </c>
      <c r="O95" s="2">
        <f t="shared" si="48"/>
        <v>0</v>
      </c>
      <c r="P95" s="2">
        <v>1</v>
      </c>
      <c r="Q95" s="2">
        <v>1</v>
      </c>
      <c r="R95" s="2">
        <v>1</v>
      </c>
      <c r="S95" s="2">
        <v>1</v>
      </c>
      <c r="T95" s="2">
        <v>1</v>
      </c>
      <c r="U95" s="2">
        <v>1</v>
      </c>
      <c r="V95" s="2">
        <v>69.010000000000005</v>
      </c>
      <c r="W95" s="2">
        <f t="shared" si="49"/>
        <v>59.08</v>
      </c>
      <c r="X95" s="2">
        <v>0</v>
      </c>
      <c r="Y95" s="2">
        <f t="shared" si="50"/>
        <v>3</v>
      </c>
      <c r="Z95" s="2">
        <v>3</v>
      </c>
      <c r="AA95" s="2">
        <f t="shared" si="51"/>
        <v>59.08</v>
      </c>
      <c r="AB95" s="2">
        <f t="shared" si="52"/>
        <v>1</v>
      </c>
      <c r="AC95" s="2" t="s">
        <v>3</v>
      </c>
      <c r="AD95" s="2" t="s">
        <v>120</v>
      </c>
      <c r="AE95">
        <v>0</v>
      </c>
      <c r="AF95">
        <v>0</v>
      </c>
      <c r="AG95">
        <f t="shared" si="53"/>
        <v>0</v>
      </c>
    </row>
    <row r="96" spans="1:88" x14ac:dyDescent="0.2">
      <c r="A96" s="2">
        <v>17</v>
      </c>
      <c r="B96" s="2">
        <v>1</v>
      </c>
      <c r="C96" s="2">
        <f t="shared" si="45"/>
        <v>3</v>
      </c>
      <c r="D96" s="2">
        <v>3</v>
      </c>
      <c r="E96" s="2"/>
      <c r="F96" s="2" t="s">
        <v>123</v>
      </c>
      <c r="G96" s="2" t="s">
        <v>124</v>
      </c>
      <c r="H96" s="2" t="s">
        <v>62</v>
      </c>
      <c r="I96" s="2">
        <v>7.5436480000000001</v>
      </c>
      <c r="J96" s="2">
        <v>0</v>
      </c>
      <c r="K96" s="2">
        <f t="shared" si="46"/>
        <v>0</v>
      </c>
      <c r="L96" s="2">
        <v>8.1</v>
      </c>
      <c r="M96" s="2">
        <f t="shared" si="47"/>
        <v>61.1</v>
      </c>
      <c r="N96" s="2">
        <v>0</v>
      </c>
      <c r="O96" s="2">
        <f t="shared" si="48"/>
        <v>0</v>
      </c>
      <c r="P96" s="2">
        <v>1</v>
      </c>
      <c r="Q96" s="2">
        <v>1</v>
      </c>
      <c r="R96" s="2">
        <v>1</v>
      </c>
      <c r="S96" s="2">
        <v>1</v>
      </c>
      <c r="T96" s="2">
        <v>1</v>
      </c>
      <c r="U96" s="2">
        <v>1</v>
      </c>
      <c r="V96" s="2">
        <v>8.1</v>
      </c>
      <c r="W96" s="2">
        <f t="shared" si="49"/>
        <v>61.1</v>
      </c>
      <c r="X96" s="2">
        <v>0</v>
      </c>
      <c r="Y96" s="2">
        <f t="shared" si="50"/>
        <v>3</v>
      </c>
      <c r="Z96" s="2">
        <v>3</v>
      </c>
      <c r="AA96" s="2">
        <f t="shared" si="51"/>
        <v>61.1</v>
      </c>
      <c r="AB96" s="2">
        <f t="shared" si="52"/>
        <v>1</v>
      </c>
      <c r="AC96" s="2" t="s">
        <v>3</v>
      </c>
      <c r="AD96" s="2" t="s">
        <v>62</v>
      </c>
      <c r="AE96">
        <v>0</v>
      </c>
      <c r="AF96">
        <v>0</v>
      </c>
      <c r="AG96">
        <f t="shared" si="53"/>
        <v>0</v>
      </c>
    </row>
    <row r="97" spans="1:88" x14ac:dyDescent="0.2">
      <c r="A97" s="2">
        <v>17</v>
      </c>
      <c r="B97" s="2">
        <v>1</v>
      </c>
      <c r="C97" s="2">
        <f t="shared" si="45"/>
        <v>3</v>
      </c>
      <c r="D97" s="2">
        <v>3</v>
      </c>
      <c r="E97" s="2"/>
      <c r="F97" s="2" t="s">
        <v>125</v>
      </c>
      <c r="G97" s="2" t="s">
        <v>126</v>
      </c>
      <c r="H97" s="2" t="s">
        <v>62</v>
      </c>
      <c r="I97" s="2">
        <v>7.5436480000000001</v>
      </c>
      <c r="J97" s="2">
        <v>0</v>
      </c>
      <c r="K97" s="2">
        <f t="shared" si="46"/>
        <v>0</v>
      </c>
      <c r="L97" s="2">
        <v>17.43</v>
      </c>
      <c r="M97" s="2">
        <f t="shared" si="47"/>
        <v>131.49</v>
      </c>
      <c r="N97" s="2">
        <v>0</v>
      </c>
      <c r="O97" s="2">
        <f t="shared" si="48"/>
        <v>0</v>
      </c>
      <c r="P97" s="2">
        <v>1</v>
      </c>
      <c r="Q97" s="2">
        <v>1</v>
      </c>
      <c r="R97" s="2">
        <v>1</v>
      </c>
      <c r="S97" s="2">
        <v>1</v>
      </c>
      <c r="T97" s="2">
        <v>1</v>
      </c>
      <c r="U97" s="2">
        <v>1</v>
      </c>
      <c r="V97" s="2">
        <v>17.43</v>
      </c>
      <c r="W97" s="2">
        <f t="shared" si="49"/>
        <v>131.49</v>
      </c>
      <c r="X97" s="2">
        <v>0</v>
      </c>
      <c r="Y97" s="2">
        <f t="shared" si="50"/>
        <v>3</v>
      </c>
      <c r="Z97" s="2">
        <v>3</v>
      </c>
      <c r="AA97" s="2">
        <f t="shared" si="51"/>
        <v>131.49</v>
      </c>
      <c r="AB97" s="2">
        <f t="shared" si="52"/>
        <v>1</v>
      </c>
      <c r="AC97" s="2" t="s">
        <v>3</v>
      </c>
      <c r="AD97" s="2" t="s">
        <v>62</v>
      </c>
      <c r="AE97">
        <v>0</v>
      </c>
      <c r="AF97">
        <v>0</v>
      </c>
      <c r="AG97">
        <f t="shared" si="53"/>
        <v>0</v>
      </c>
    </row>
    <row r="99" spans="1:88" x14ac:dyDescent="0.2">
      <c r="A99" s="1">
        <v>4</v>
      </c>
      <c r="B99" s="1">
        <v>1</v>
      </c>
      <c r="C99" s="1"/>
      <c r="D99" s="1"/>
      <c r="E99" s="1"/>
      <c r="F99" s="1" t="s">
        <v>127</v>
      </c>
      <c r="G99" s="1" t="s">
        <v>127</v>
      </c>
      <c r="H99" s="1" t="s">
        <v>3</v>
      </c>
      <c r="I99" s="1">
        <v>0</v>
      </c>
      <c r="J99" s="1"/>
      <c r="K99" s="1">
        <v>0</v>
      </c>
      <c r="L99" s="1"/>
      <c r="M99" s="1" t="s">
        <v>3</v>
      </c>
      <c r="N99" s="1"/>
      <c r="O99" s="1"/>
      <c r="P99" s="1"/>
      <c r="Q99" s="1"/>
      <c r="R99" s="1"/>
      <c r="S99" s="1">
        <v>0</v>
      </c>
      <c r="T99" s="1"/>
      <c r="U99" s="1" t="s">
        <v>3</v>
      </c>
      <c r="V99" s="1">
        <v>0</v>
      </c>
      <c r="W99" s="1"/>
      <c r="X99" s="1"/>
      <c r="Y99" s="1"/>
      <c r="Z99" s="1"/>
      <c r="AA99" s="1"/>
      <c r="AB99" s="1" t="s">
        <v>3</v>
      </c>
      <c r="AC99" s="1" t="s">
        <v>3</v>
      </c>
      <c r="AD99" s="1" t="s">
        <v>3</v>
      </c>
      <c r="AE99" s="1" t="s">
        <v>3</v>
      </c>
      <c r="AF99" s="1" t="s">
        <v>3</v>
      </c>
      <c r="AG99" s="1" t="s">
        <v>3</v>
      </c>
      <c r="AH99" s="1"/>
      <c r="AI99" s="1"/>
      <c r="AJ99" s="1"/>
      <c r="AK99" s="1"/>
      <c r="AL99" s="1"/>
      <c r="AM99" s="1"/>
      <c r="AN99" s="1"/>
      <c r="AO99" s="1"/>
      <c r="AP99" s="1" t="s">
        <v>3</v>
      </c>
      <c r="AQ99" s="1" t="s">
        <v>3</v>
      </c>
      <c r="AR99" s="1" t="s">
        <v>3</v>
      </c>
      <c r="AS99" s="1"/>
      <c r="AT99" s="1"/>
      <c r="AU99" s="1"/>
      <c r="AV99" s="1"/>
      <c r="AW99" s="1"/>
      <c r="AX99" s="1"/>
      <c r="AY99" s="1"/>
      <c r="AZ99" s="1" t="s">
        <v>3</v>
      </c>
      <c r="BA99" s="1"/>
      <c r="BB99" s="1" t="s">
        <v>3</v>
      </c>
      <c r="BC99" s="1" t="s">
        <v>3</v>
      </c>
      <c r="BD99" s="1" t="s">
        <v>3</v>
      </c>
      <c r="BE99" s="1" t="s">
        <v>3</v>
      </c>
      <c r="BF99" s="1" t="s">
        <v>3</v>
      </c>
      <c r="BG99" s="1" t="s">
        <v>3</v>
      </c>
      <c r="BH99" s="1" t="s">
        <v>3</v>
      </c>
      <c r="BI99" s="1" t="s">
        <v>3</v>
      </c>
      <c r="BJ99" s="1" t="s">
        <v>3</v>
      </c>
      <c r="BK99" s="1" t="s">
        <v>3</v>
      </c>
      <c r="BL99" s="1" t="s">
        <v>3</v>
      </c>
      <c r="BM99" s="1" t="s">
        <v>3</v>
      </c>
      <c r="BN99" s="1" t="s">
        <v>3</v>
      </c>
      <c r="BO99" s="1" t="s">
        <v>3</v>
      </c>
      <c r="BP99" s="1" t="s">
        <v>3</v>
      </c>
      <c r="BQ99" s="1"/>
      <c r="BR99" s="1"/>
      <c r="BS99" s="1"/>
      <c r="BT99" s="1"/>
      <c r="BU99" s="1"/>
      <c r="BV99" s="1"/>
      <c r="BW99" s="1"/>
      <c r="BX99" s="1">
        <v>0</v>
      </c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>
        <v>0</v>
      </c>
    </row>
    <row r="101" spans="1:88" x14ac:dyDescent="0.2">
      <c r="A101" s="2">
        <v>17</v>
      </c>
      <c r="B101" s="2">
        <v>1</v>
      </c>
      <c r="C101" s="2">
        <f>D101*B101</f>
        <v>3</v>
      </c>
      <c r="D101" s="2">
        <v>3</v>
      </c>
      <c r="E101" s="2"/>
      <c r="F101" s="2" t="s">
        <v>128</v>
      </c>
      <c r="G101" s="2" t="s">
        <v>129</v>
      </c>
      <c r="H101" s="2" t="s">
        <v>65</v>
      </c>
      <c r="I101" s="2">
        <v>1</v>
      </c>
      <c r="J101" s="2">
        <v>0</v>
      </c>
      <c r="K101" s="2">
        <f>ROUND(J101*I101,2)</f>
        <v>0</v>
      </c>
      <c r="L101" s="2">
        <v>68611.89</v>
      </c>
      <c r="M101" s="2">
        <f>ROUND(L101*I101,2)</f>
        <v>68611.89</v>
      </c>
      <c r="N101" s="2">
        <v>0</v>
      </c>
      <c r="O101" s="2">
        <f>ROUND(N101*I101,2)</f>
        <v>0</v>
      </c>
      <c r="P101" s="2">
        <v>1</v>
      </c>
      <c r="Q101" s="2">
        <v>1</v>
      </c>
      <c r="R101" s="2">
        <v>1</v>
      </c>
      <c r="S101" s="2">
        <v>1</v>
      </c>
      <c r="T101" s="2">
        <v>1</v>
      </c>
      <c r="U101" s="2">
        <v>1</v>
      </c>
      <c r="V101" s="2">
        <v>68611.89</v>
      </c>
      <c r="W101" s="2">
        <f>ROUND(V101*I101,2)</f>
        <v>68611.89</v>
      </c>
      <c r="X101" s="2">
        <v>0</v>
      </c>
      <c r="Y101" s="2">
        <f>Z101*B101</f>
        <v>3</v>
      </c>
      <c r="Z101" s="2">
        <v>3</v>
      </c>
      <c r="AA101" s="2">
        <f>ROUND(M101-K101,2)</f>
        <v>68611.89</v>
      </c>
      <c r="AB101" s="2">
        <f>ROUND(IF(J101=0,1,L101/J101),3)</f>
        <v>1</v>
      </c>
      <c r="AC101" s="2" t="s">
        <v>3</v>
      </c>
      <c r="AD101" s="2" t="s">
        <v>65</v>
      </c>
      <c r="AE101">
        <v>3</v>
      </c>
      <c r="AF101">
        <v>1</v>
      </c>
      <c r="AG101">
        <f>AF101*B101</f>
        <v>1</v>
      </c>
    </row>
    <row r="103" spans="1:88" x14ac:dyDescent="0.2">
      <c r="A103" s="1">
        <v>4</v>
      </c>
      <c r="B103" s="1">
        <v>1</v>
      </c>
      <c r="C103" s="1"/>
      <c r="D103" s="1"/>
      <c r="E103" s="1"/>
      <c r="F103" s="1" t="s">
        <v>130</v>
      </c>
      <c r="G103" s="1" t="s">
        <v>130</v>
      </c>
      <c r="H103" s="1" t="s">
        <v>3</v>
      </c>
      <c r="I103" s="1">
        <v>0</v>
      </c>
      <c r="J103" s="1"/>
      <c r="K103" s="1">
        <v>0</v>
      </c>
      <c r="L103" s="1"/>
      <c r="M103" s="1" t="s">
        <v>3</v>
      </c>
      <c r="N103" s="1"/>
      <c r="O103" s="1"/>
      <c r="P103" s="1"/>
      <c r="Q103" s="1"/>
      <c r="R103" s="1"/>
      <c r="S103" s="1">
        <v>0</v>
      </c>
      <c r="T103" s="1"/>
      <c r="U103" s="1" t="s">
        <v>3</v>
      </c>
      <c r="V103" s="1">
        <v>0</v>
      </c>
      <c r="W103" s="1"/>
      <c r="X103" s="1"/>
      <c r="Y103" s="1"/>
      <c r="Z103" s="1"/>
      <c r="AA103" s="1"/>
      <c r="AB103" s="1" t="s">
        <v>3</v>
      </c>
      <c r="AC103" s="1" t="s">
        <v>3</v>
      </c>
      <c r="AD103" s="1" t="s">
        <v>3</v>
      </c>
      <c r="AE103" s="1" t="s">
        <v>3</v>
      </c>
      <c r="AF103" s="1" t="s">
        <v>3</v>
      </c>
      <c r="AG103" s="1" t="s">
        <v>3</v>
      </c>
      <c r="AH103" s="1"/>
      <c r="AI103" s="1"/>
      <c r="AJ103" s="1"/>
      <c r="AK103" s="1"/>
      <c r="AL103" s="1"/>
      <c r="AM103" s="1"/>
      <c r="AN103" s="1"/>
      <c r="AO103" s="1"/>
      <c r="AP103" s="1" t="s">
        <v>3</v>
      </c>
      <c r="AQ103" s="1" t="s">
        <v>3</v>
      </c>
      <c r="AR103" s="1" t="s">
        <v>3</v>
      </c>
      <c r="AS103" s="1"/>
      <c r="AT103" s="1"/>
      <c r="AU103" s="1"/>
      <c r="AV103" s="1"/>
      <c r="AW103" s="1"/>
      <c r="AX103" s="1"/>
      <c r="AY103" s="1"/>
      <c r="AZ103" s="1" t="s">
        <v>3</v>
      </c>
      <c r="BA103" s="1"/>
      <c r="BB103" s="1" t="s">
        <v>3</v>
      </c>
      <c r="BC103" s="1" t="s">
        <v>3</v>
      </c>
      <c r="BD103" s="1" t="s">
        <v>3</v>
      </c>
      <c r="BE103" s="1" t="s">
        <v>3</v>
      </c>
      <c r="BF103" s="1" t="s">
        <v>3</v>
      </c>
      <c r="BG103" s="1" t="s">
        <v>3</v>
      </c>
      <c r="BH103" s="1" t="s">
        <v>3</v>
      </c>
      <c r="BI103" s="1" t="s">
        <v>3</v>
      </c>
      <c r="BJ103" s="1" t="s">
        <v>3</v>
      </c>
      <c r="BK103" s="1" t="s">
        <v>3</v>
      </c>
      <c r="BL103" s="1" t="s">
        <v>3</v>
      </c>
      <c r="BM103" s="1" t="s">
        <v>3</v>
      </c>
      <c r="BN103" s="1" t="s">
        <v>3</v>
      </c>
      <c r="BO103" s="1" t="s">
        <v>3</v>
      </c>
      <c r="BP103" s="1" t="s">
        <v>3</v>
      </c>
      <c r="BQ103" s="1"/>
      <c r="BR103" s="1"/>
      <c r="BS103" s="1"/>
      <c r="BT103" s="1"/>
      <c r="BU103" s="1"/>
      <c r="BV103" s="1"/>
      <c r="BW103" s="1"/>
      <c r="BX103" s="1">
        <v>0</v>
      </c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>
        <v>0</v>
      </c>
    </row>
    <row r="105" spans="1:88" x14ac:dyDescent="0.2">
      <c r="A105" s="2">
        <v>17</v>
      </c>
      <c r="B105" s="2">
        <v>1</v>
      </c>
      <c r="C105" s="2">
        <f t="shared" ref="C105:C117" si="54">D105*B105</f>
        <v>3</v>
      </c>
      <c r="D105" s="2">
        <v>3</v>
      </c>
      <c r="E105" s="2"/>
      <c r="F105" s="2" t="s">
        <v>131</v>
      </c>
      <c r="G105" s="2" t="s">
        <v>132</v>
      </c>
      <c r="H105" s="2" t="s">
        <v>26</v>
      </c>
      <c r="I105" s="2">
        <v>4.1E-5</v>
      </c>
      <c r="J105" s="2">
        <v>0</v>
      </c>
      <c r="K105" s="2">
        <f t="shared" ref="K105:K117" si="55">ROUND(J105*I105,2)</f>
        <v>0</v>
      </c>
      <c r="L105" s="2">
        <v>2278.84</v>
      </c>
      <c r="M105" s="2">
        <f t="shared" ref="M105:M117" si="56">ROUND(L105*I105,2)</f>
        <v>0.09</v>
      </c>
      <c r="N105" s="2">
        <v>0</v>
      </c>
      <c r="O105" s="2">
        <f t="shared" ref="O105:O117" si="57">ROUND(N105*I105,2)</f>
        <v>0</v>
      </c>
      <c r="P105" s="2">
        <v>1</v>
      </c>
      <c r="Q105" s="2">
        <v>1</v>
      </c>
      <c r="R105" s="2">
        <v>1</v>
      </c>
      <c r="S105" s="2">
        <v>1</v>
      </c>
      <c r="T105" s="2">
        <v>1</v>
      </c>
      <c r="U105" s="2">
        <v>1</v>
      </c>
      <c r="V105" s="2">
        <v>2278.84</v>
      </c>
      <c r="W105" s="2">
        <f t="shared" ref="W105:W117" si="58">ROUND(V105*I105,2)</f>
        <v>0.09</v>
      </c>
      <c r="X105" s="2">
        <v>0</v>
      </c>
      <c r="Y105" s="2">
        <f t="shared" ref="Y105:Y117" si="59">Z105*B105</f>
        <v>3</v>
      </c>
      <c r="Z105" s="2">
        <v>3</v>
      </c>
      <c r="AA105" s="2">
        <f t="shared" ref="AA105:AA117" si="60">ROUND(M105-K105,2)</f>
        <v>0.09</v>
      </c>
      <c r="AB105" s="2">
        <f t="shared" ref="AB105:AB117" si="61">ROUND(IF(J105=0,1,L105/J105),3)</f>
        <v>1</v>
      </c>
      <c r="AC105" s="2" t="s">
        <v>3</v>
      </c>
      <c r="AD105" s="2" t="s">
        <v>26</v>
      </c>
      <c r="AE105">
        <v>0</v>
      </c>
      <c r="AF105">
        <v>0</v>
      </c>
      <c r="AG105">
        <f t="shared" ref="AG105:AG117" si="62">AF105*B105</f>
        <v>0</v>
      </c>
    </row>
    <row r="106" spans="1:88" x14ac:dyDescent="0.2">
      <c r="A106" s="2">
        <v>17</v>
      </c>
      <c r="B106" s="2">
        <v>1</v>
      </c>
      <c r="C106" s="2">
        <f t="shared" si="54"/>
        <v>3</v>
      </c>
      <c r="D106" s="2">
        <v>3</v>
      </c>
      <c r="E106" s="2"/>
      <c r="F106" s="2" t="s">
        <v>44</v>
      </c>
      <c r="G106" s="2" t="s">
        <v>45</v>
      </c>
      <c r="H106" s="2" t="s">
        <v>23</v>
      </c>
      <c r="I106" s="2">
        <v>1.12992</v>
      </c>
      <c r="J106" s="2">
        <v>0</v>
      </c>
      <c r="K106" s="2">
        <f t="shared" si="55"/>
        <v>0</v>
      </c>
      <c r="L106" s="2">
        <v>143.37</v>
      </c>
      <c r="M106" s="2">
        <f t="shared" si="56"/>
        <v>162</v>
      </c>
      <c r="N106" s="2">
        <v>0</v>
      </c>
      <c r="O106" s="2">
        <f t="shared" si="57"/>
        <v>0</v>
      </c>
      <c r="P106" s="2">
        <v>1</v>
      </c>
      <c r="Q106" s="2">
        <v>1</v>
      </c>
      <c r="R106" s="2">
        <v>1</v>
      </c>
      <c r="S106" s="2">
        <v>1</v>
      </c>
      <c r="T106" s="2">
        <v>1</v>
      </c>
      <c r="U106" s="2">
        <v>1</v>
      </c>
      <c r="V106" s="2">
        <v>143.37</v>
      </c>
      <c r="W106" s="2">
        <f t="shared" si="58"/>
        <v>162</v>
      </c>
      <c r="X106" s="2">
        <v>0</v>
      </c>
      <c r="Y106" s="2">
        <f t="shared" si="59"/>
        <v>3</v>
      </c>
      <c r="Z106" s="2">
        <v>3</v>
      </c>
      <c r="AA106" s="2">
        <f t="shared" si="60"/>
        <v>162</v>
      </c>
      <c r="AB106" s="2">
        <f t="shared" si="61"/>
        <v>1</v>
      </c>
      <c r="AC106" s="2" t="s">
        <v>3</v>
      </c>
      <c r="AD106" s="2" t="s">
        <v>23</v>
      </c>
      <c r="AE106">
        <v>0</v>
      </c>
      <c r="AF106">
        <v>0</v>
      </c>
      <c r="AG106">
        <f t="shared" si="62"/>
        <v>0</v>
      </c>
    </row>
    <row r="107" spans="1:88" x14ac:dyDescent="0.2">
      <c r="A107" s="2">
        <v>17</v>
      </c>
      <c r="B107" s="2">
        <v>1</v>
      </c>
      <c r="C107" s="2">
        <f t="shared" si="54"/>
        <v>3</v>
      </c>
      <c r="D107" s="2">
        <v>3</v>
      </c>
      <c r="E107" s="2"/>
      <c r="F107" s="2" t="s">
        <v>133</v>
      </c>
      <c r="G107" s="2" t="s">
        <v>134</v>
      </c>
      <c r="H107" s="2" t="s">
        <v>86</v>
      </c>
      <c r="I107" s="2">
        <v>3.3919999999999999</v>
      </c>
      <c r="J107" s="2">
        <v>0</v>
      </c>
      <c r="K107" s="2">
        <f t="shared" si="55"/>
        <v>0</v>
      </c>
      <c r="L107" s="2">
        <v>25.43</v>
      </c>
      <c r="M107" s="2">
        <f t="shared" si="56"/>
        <v>86.26</v>
      </c>
      <c r="N107" s="2">
        <v>0</v>
      </c>
      <c r="O107" s="2">
        <f t="shared" si="57"/>
        <v>0</v>
      </c>
      <c r="P107" s="2">
        <v>1</v>
      </c>
      <c r="Q107" s="2">
        <v>1</v>
      </c>
      <c r="R107" s="2">
        <v>1</v>
      </c>
      <c r="S107" s="2">
        <v>1</v>
      </c>
      <c r="T107" s="2">
        <v>1</v>
      </c>
      <c r="U107" s="2">
        <v>1</v>
      </c>
      <c r="V107" s="2">
        <v>25.43</v>
      </c>
      <c r="W107" s="2">
        <f t="shared" si="58"/>
        <v>86.26</v>
      </c>
      <c r="X107" s="2">
        <v>0</v>
      </c>
      <c r="Y107" s="2">
        <f t="shared" si="59"/>
        <v>3</v>
      </c>
      <c r="Z107" s="2">
        <v>3</v>
      </c>
      <c r="AA107" s="2">
        <f t="shared" si="60"/>
        <v>86.26</v>
      </c>
      <c r="AB107" s="2">
        <f t="shared" si="61"/>
        <v>1</v>
      </c>
      <c r="AC107" s="2" t="s">
        <v>3</v>
      </c>
      <c r="AD107" s="2" t="s">
        <v>86</v>
      </c>
      <c r="AE107">
        <v>0</v>
      </c>
      <c r="AF107">
        <v>0</v>
      </c>
      <c r="AG107">
        <f t="shared" si="62"/>
        <v>0</v>
      </c>
    </row>
    <row r="108" spans="1:88" x14ac:dyDescent="0.2">
      <c r="A108" s="2">
        <v>17</v>
      </c>
      <c r="B108" s="2">
        <v>1</v>
      </c>
      <c r="C108" s="2">
        <f t="shared" si="54"/>
        <v>3</v>
      </c>
      <c r="D108" s="2">
        <v>3</v>
      </c>
      <c r="E108" s="2"/>
      <c r="F108" s="2" t="s">
        <v>135</v>
      </c>
      <c r="G108" s="2" t="s">
        <v>136</v>
      </c>
      <c r="H108" s="2" t="s">
        <v>90</v>
      </c>
      <c r="I108" s="2">
        <v>0.95399999999999996</v>
      </c>
      <c r="J108" s="2">
        <v>0</v>
      </c>
      <c r="K108" s="2">
        <f t="shared" si="55"/>
        <v>0</v>
      </c>
      <c r="L108" s="2">
        <v>40.17</v>
      </c>
      <c r="M108" s="2">
        <f t="shared" si="56"/>
        <v>38.32</v>
      </c>
      <c r="N108" s="2">
        <v>0</v>
      </c>
      <c r="O108" s="2">
        <f t="shared" si="57"/>
        <v>0</v>
      </c>
      <c r="P108" s="2">
        <v>1</v>
      </c>
      <c r="Q108" s="2">
        <v>1</v>
      </c>
      <c r="R108" s="2">
        <v>1</v>
      </c>
      <c r="S108" s="2">
        <v>1</v>
      </c>
      <c r="T108" s="2">
        <v>1</v>
      </c>
      <c r="U108" s="2">
        <v>1</v>
      </c>
      <c r="V108" s="2">
        <v>40.17</v>
      </c>
      <c r="W108" s="2">
        <f t="shared" si="58"/>
        <v>38.32</v>
      </c>
      <c r="X108" s="2">
        <v>0</v>
      </c>
      <c r="Y108" s="2">
        <f t="shared" si="59"/>
        <v>3</v>
      </c>
      <c r="Z108" s="2">
        <v>3</v>
      </c>
      <c r="AA108" s="2">
        <f t="shared" si="60"/>
        <v>38.32</v>
      </c>
      <c r="AB108" s="2">
        <f t="shared" si="61"/>
        <v>1</v>
      </c>
      <c r="AC108" s="2" t="s">
        <v>3</v>
      </c>
      <c r="AD108" s="2" t="s">
        <v>90</v>
      </c>
      <c r="AE108">
        <v>0</v>
      </c>
      <c r="AF108">
        <v>0</v>
      </c>
      <c r="AG108">
        <f t="shared" si="62"/>
        <v>0</v>
      </c>
    </row>
    <row r="109" spans="1:88" x14ac:dyDescent="0.2">
      <c r="A109" s="2">
        <v>17</v>
      </c>
      <c r="B109" s="2">
        <v>1</v>
      </c>
      <c r="C109" s="2">
        <f t="shared" si="54"/>
        <v>3</v>
      </c>
      <c r="D109" s="2">
        <v>3</v>
      </c>
      <c r="E109" s="2"/>
      <c r="F109" s="2" t="s">
        <v>137</v>
      </c>
      <c r="G109" s="2" t="s">
        <v>138</v>
      </c>
      <c r="H109" s="2" t="s">
        <v>23</v>
      </c>
      <c r="I109" s="2">
        <v>9.5399999999999991</v>
      </c>
      <c r="J109" s="2">
        <v>0</v>
      </c>
      <c r="K109" s="2">
        <f t="shared" si="55"/>
        <v>0</v>
      </c>
      <c r="L109" s="2">
        <v>175.56</v>
      </c>
      <c r="M109" s="2">
        <f t="shared" si="56"/>
        <v>1674.84</v>
      </c>
      <c r="N109" s="2">
        <v>0</v>
      </c>
      <c r="O109" s="2">
        <f t="shared" si="57"/>
        <v>0</v>
      </c>
      <c r="P109" s="2">
        <v>1</v>
      </c>
      <c r="Q109" s="2">
        <v>1</v>
      </c>
      <c r="R109" s="2">
        <v>1</v>
      </c>
      <c r="S109" s="2">
        <v>1</v>
      </c>
      <c r="T109" s="2">
        <v>1</v>
      </c>
      <c r="U109" s="2">
        <v>1</v>
      </c>
      <c r="V109" s="2">
        <v>175.56</v>
      </c>
      <c r="W109" s="2">
        <f t="shared" si="58"/>
        <v>1674.84</v>
      </c>
      <c r="X109" s="2">
        <v>0</v>
      </c>
      <c r="Y109" s="2">
        <f t="shared" si="59"/>
        <v>3</v>
      </c>
      <c r="Z109" s="2">
        <v>3</v>
      </c>
      <c r="AA109" s="2">
        <f t="shared" si="60"/>
        <v>1674.84</v>
      </c>
      <c r="AB109" s="2">
        <f t="shared" si="61"/>
        <v>1</v>
      </c>
      <c r="AC109" s="2" t="s">
        <v>3</v>
      </c>
      <c r="AD109" s="2" t="s">
        <v>23</v>
      </c>
      <c r="AE109">
        <v>0</v>
      </c>
      <c r="AF109">
        <v>0</v>
      </c>
      <c r="AG109">
        <f t="shared" si="62"/>
        <v>0</v>
      </c>
    </row>
    <row r="110" spans="1:88" x14ac:dyDescent="0.2">
      <c r="A110" s="2">
        <v>17</v>
      </c>
      <c r="B110" s="2">
        <v>1</v>
      </c>
      <c r="C110" s="2">
        <f t="shared" si="54"/>
        <v>3</v>
      </c>
      <c r="D110" s="2">
        <v>3</v>
      </c>
      <c r="E110" s="2"/>
      <c r="F110" s="2" t="s">
        <v>46</v>
      </c>
      <c r="G110" s="2" t="s">
        <v>47</v>
      </c>
      <c r="H110" s="2" t="s">
        <v>26</v>
      </c>
      <c r="I110" s="2">
        <v>4.8899999999999996E-4</v>
      </c>
      <c r="J110" s="2">
        <v>0</v>
      </c>
      <c r="K110" s="2">
        <f t="shared" si="55"/>
        <v>0</v>
      </c>
      <c r="L110" s="2">
        <v>43326.77</v>
      </c>
      <c r="M110" s="2">
        <f t="shared" si="56"/>
        <v>21.19</v>
      </c>
      <c r="N110" s="2">
        <v>0</v>
      </c>
      <c r="O110" s="2">
        <f t="shared" si="57"/>
        <v>0</v>
      </c>
      <c r="P110" s="2">
        <v>1</v>
      </c>
      <c r="Q110" s="2">
        <v>1</v>
      </c>
      <c r="R110" s="2">
        <v>1</v>
      </c>
      <c r="S110" s="2">
        <v>1</v>
      </c>
      <c r="T110" s="2">
        <v>1</v>
      </c>
      <c r="U110" s="2">
        <v>1</v>
      </c>
      <c r="V110" s="2">
        <v>43326.77</v>
      </c>
      <c r="W110" s="2">
        <f t="shared" si="58"/>
        <v>21.19</v>
      </c>
      <c r="X110" s="2">
        <v>0</v>
      </c>
      <c r="Y110" s="2">
        <f t="shared" si="59"/>
        <v>3</v>
      </c>
      <c r="Z110" s="2">
        <v>3</v>
      </c>
      <c r="AA110" s="2">
        <f t="shared" si="60"/>
        <v>21.19</v>
      </c>
      <c r="AB110" s="2">
        <f t="shared" si="61"/>
        <v>1</v>
      </c>
      <c r="AC110" s="2" t="s">
        <v>3</v>
      </c>
      <c r="AD110" s="2" t="s">
        <v>26</v>
      </c>
      <c r="AE110">
        <v>0</v>
      </c>
      <c r="AF110">
        <v>0</v>
      </c>
      <c r="AG110">
        <f t="shared" si="62"/>
        <v>0</v>
      </c>
    </row>
    <row r="111" spans="1:88" x14ac:dyDescent="0.2">
      <c r="A111" s="2">
        <v>17</v>
      </c>
      <c r="B111" s="2">
        <v>1</v>
      </c>
      <c r="C111" s="2">
        <f t="shared" si="54"/>
        <v>3</v>
      </c>
      <c r="D111" s="2">
        <v>3</v>
      </c>
      <c r="E111" s="2"/>
      <c r="F111" s="2" t="s">
        <v>139</v>
      </c>
      <c r="G111" s="2" t="s">
        <v>140</v>
      </c>
      <c r="H111" s="2" t="s">
        <v>26</v>
      </c>
      <c r="I111" s="2">
        <v>2.1999999999999999E-5</v>
      </c>
      <c r="J111" s="2">
        <v>0</v>
      </c>
      <c r="K111" s="2">
        <f t="shared" si="55"/>
        <v>0</v>
      </c>
      <c r="L111" s="2">
        <v>32008.27</v>
      </c>
      <c r="M111" s="2">
        <f t="shared" si="56"/>
        <v>0.7</v>
      </c>
      <c r="N111" s="2">
        <v>0</v>
      </c>
      <c r="O111" s="2">
        <f t="shared" si="57"/>
        <v>0</v>
      </c>
      <c r="P111" s="2">
        <v>1</v>
      </c>
      <c r="Q111" s="2">
        <v>1</v>
      </c>
      <c r="R111" s="2">
        <v>1</v>
      </c>
      <c r="S111" s="2">
        <v>1</v>
      </c>
      <c r="T111" s="2">
        <v>1</v>
      </c>
      <c r="U111" s="2">
        <v>1</v>
      </c>
      <c r="V111" s="2">
        <v>32008.27</v>
      </c>
      <c r="W111" s="2">
        <f t="shared" si="58"/>
        <v>0.7</v>
      </c>
      <c r="X111" s="2">
        <v>0</v>
      </c>
      <c r="Y111" s="2">
        <f t="shared" si="59"/>
        <v>3</v>
      </c>
      <c r="Z111" s="2">
        <v>3</v>
      </c>
      <c r="AA111" s="2">
        <f t="shared" si="60"/>
        <v>0.7</v>
      </c>
      <c r="AB111" s="2">
        <f t="shared" si="61"/>
        <v>1</v>
      </c>
      <c r="AC111" s="2" t="s">
        <v>3</v>
      </c>
      <c r="AD111" s="2" t="s">
        <v>26</v>
      </c>
      <c r="AE111">
        <v>0</v>
      </c>
      <c r="AF111">
        <v>0</v>
      </c>
      <c r="AG111">
        <f t="shared" si="62"/>
        <v>0</v>
      </c>
    </row>
    <row r="112" spans="1:88" x14ac:dyDescent="0.2">
      <c r="A112" s="2">
        <v>17</v>
      </c>
      <c r="B112" s="2">
        <v>1</v>
      </c>
      <c r="C112" s="2">
        <f t="shared" si="54"/>
        <v>3</v>
      </c>
      <c r="D112" s="2">
        <v>3</v>
      </c>
      <c r="E112" s="2"/>
      <c r="F112" s="2" t="s">
        <v>141</v>
      </c>
      <c r="G112" s="2" t="s">
        <v>142</v>
      </c>
      <c r="H112" s="2" t="s">
        <v>26</v>
      </c>
      <c r="I112" s="2">
        <v>1.92E-3</v>
      </c>
      <c r="J112" s="2">
        <v>0</v>
      </c>
      <c r="K112" s="2">
        <f t="shared" si="55"/>
        <v>0</v>
      </c>
      <c r="L112" s="2">
        <v>24618.39</v>
      </c>
      <c r="M112" s="2">
        <f t="shared" si="56"/>
        <v>47.27</v>
      </c>
      <c r="N112" s="2">
        <v>0</v>
      </c>
      <c r="O112" s="2">
        <f t="shared" si="57"/>
        <v>0</v>
      </c>
      <c r="P112" s="2">
        <v>1</v>
      </c>
      <c r="Q112" s="2">
        <v>1</v>
      </c>
      <c r="R112" s="2">
        <v>1</v>
      </c>
      <c r="S112" s="2">
        <v>1</v>
      </c>
      <c r="T112" s="2">
        <v>1</v>
      </c>
      <c r="U112" s="2">
        <v>1</v>
      </c>
      <c r="V112" s="2">
        <v>24618.39</v>
      </c>
      <c r="W112" s="2">
        <f t="shared" si="58"/>
        <v>47.27</v>
      </c>
      <c r="X112" s="2">
        <v>0</v>
      </c>
      <c r="Y112" s="2">
        <f t="shared" si="59"/>
        <v>3</v>
      </c>
      <c r="Z112" s="2">
        <v>3</v>
      </c>
      <c r="AA112" s="2">
        <f t="shared" si="60"/>
        <v>47.27</v>
      </c>
      <c r="AB112" s="2">
        <f t="shared" si="61"/>
        <v>1</v>
      </c>
      <c r="AC112" s="2" t="s">
        <v>3</v>
      </c>
      <c r="AD112" s="2" t="s">
        <v>26</v>
      </c>
      <c r="AE112">
        <v>0</v>
      </c>
      <c r="AF112">
        <v>0</v>
      </c>
      <c r="AG112">
        <f t="shared" si="62"/>
        <v>0</v>
      </c>
    </row>
    <row r="113" spans="1:88" x14ac:dyDescent="0.2">
      <c r="A113" s="2">
        <v>17</v>
      </c>
      <c r="B113" s="2">
        <v>1</v>
      </c>
      <c r="C113" s="2">
        <f t="shared" si="54"/>
        <v>3</v>
      </c>
      <c r="D113" s="2">
        <v>3</v>
      </c>
      <c r="E113" s="2"/>
      <c r="F113" s="2" t="s">
        <v>143</v>
      </c>
      <c r="G113" s="2" t="s">
        <v>144</v>
      </c>
      <c r="H113" s="2" t="s">
        <v>86</v>
      </c>
      <c r="I113" s="2">
        <v>8.3429999999999997E-3</v>
      </c>
      <c r="J113" s="2">
        <v>0</v>
      </c>
      <c r="K113" s="2">
        <f t="shared" si="55"/>
        <v>0</v>
      </c>
      <c r="L113" s="2">
        <v>20.190000000000001</v>
      </c>
      <c r="M113" s="2">
        <f t="shared" si="56"/>
        <v>0.17</v>
      </c>
      <c r="N113" s="2">
        <v>0</v>
      </c>
      <c r="O113" s="2">
        <f t="shared" si="57"/>
        <v>0</v>
      </c>
      <c r="P113" s="2">
        <v>1</v>
      </c>
      <c r="Q113" s="2">
        <v>1</v>
      </c>
      <c r="R113" s="2">
        <v>1</v>
      </c>
      <c r="S113" s="2">
        <v>1</v>
      </c>
      <c r="T113" s="2">
        <v>1</v>
      </c>
      <c r="U113" s="2">
        <v>1</v>
      </c>
      <c r="V113" s="2">
        <v>20.190000000000001</v>
      </c>
      <c r="W113" s="2">
        <f t="shared" si="58"/>
        <v>0.17</v>
      </c>
      <c r="X113" s="2">
        <v>0</v>
      </c>
      <c r="Y113" s="2">
        <f t="shared" si="59"/>
        <v>3</v>
      </c>
      <c r="Z113" s="2">
        <v>3</v>
      </c>
      <c r="AA113" s="2">
        <f t="shared" si="60"/>
        <v>0.17</v>
      </c>
      <c r="AB113" s="2">
        <f t="shared" si="61"/>
        <v>1</v>
      </c>
      <c r="AC113" s="2" t="s">
        <v>3</v>
      </c>
      <c r="AD113" s="2" t="s">
        <v>86</v>
      </c>
      <c r="AE113">
        <v>0</v>
      </c>
      <c r="AF113">
        <v>0</v>
      </c>
      <c r="AG113">
        <f t="shared" si="62"/>
        <v>0</v>
      </c>
    </row>
    <row r="114" spans="1:88" x14ac:dyDescent="0.2">
      <c r="A114" s="2">
        <v>17</v>
      </c>
      <c r="B114" s="2">
        <v>1</v>
      </c>
      <c r="C114" s="2">
        <f t="shared" si="54"/>
        <v>3</v>
      </c>
      <c r="D114" s="2">
        <v>3</v>
      </c>
      <c r="E114" s="2"/>
      <c r="F114" s="2" t="s">
        <v>68</v>
      </c>
      <c r="G114" s="2" t="s">
        <v>69</v>
      </c>
      <c r="H114" s="2" t="s">
        <v>70</v>
      </c>
      <c r="I114" s="2">
        <v>0.105827</v>
      </c>
      <c r="J114" s="2">
        <v>1</v>
      </c>
      <c r="K114" s="2">
        <f t="shared" si="55"/>
        <v>0.11</v>
      </c>
      <c r="L114" s="2">
        <v>1</v>
      </c>
      <c r="M114" s="2">
        <f t="shared" si="56"/>
        <v>0.11</v>
      </c>
      <c r="N114" s="2">
        <v>0</v>
      </c>
      <c r="O114" s="2">
        <f t="shared" si="57"/>
        <v>0</v>
      </c>
      <c r="P114" s="2">
        <v>1</v>
      </c>
      <c r="Q114" s="2">
        <v>1</v>
      </c>
      <c r="R114" s="2">
        <v>1</v>
      </c>
      <c r="S114" s="2">
        <v>1</v>
      </c>
      <c r="T114" s="2">
        <v>1</v>
      </c>
      <c r="U114" s="2">
        <v>1</v>
      </c>
      <c r="V114" s="2">
        <v>1</v>
      </c>
      <c r="W114" s="2">
        <f t="shared" si="58"/>
        <v>0.11</v>
      </c>
      <c r="X114" s="2">
        <v>0</v>
      </c>
      <c r="Y114" s="2">
        <f t="shared" si="59"/>
        <v>3</v>
      </c>
      <c r="Z114" s="2">
        <v>3</v>
      </c>
      <c r="AA114" s="2">
        <f t="shared" si="60"/>
        <v>0</v>
      </c>
      <c r="AB114" s="2">
        <f t="shared" si="61"/>
        <v>1</v>
      </c>
      <c r="AC114" s="2" t="s">
        <v>3</v>
      </c>
      <c r="AD114" s="2" t="s">
        <v>70</v>
      </c>
      <c r="AE114">
        <v>0</v>
      </c>
      <c r="AF114">
        <v>0</v>
      </c>
      <c r="AG114">
        <f t="shared" si="62"/>
        <v>0</v>
      </c>
    </row>
    <row r="115" spans="1:88" x14ac:dyDescent="0.2">
      <c r="A115" s="2">
        <v>17</v>
      </c>
      <c r="B115" s="2">
        <v>1</v>
      </c>
      <c r="C115" s="2">
        <f t="shared" si="54"/>
        <v>3</v>
      </c>
      <c r="D115" s="2">
        <v>3</v>
      </c>
      <c r="E115" s="2"/>
      <c r="F115" s="2" t="s">
        <v>128</v>
      </c>
      <c r="G115" s="2" t="s">
        <v>145</v>
      </c>
      <c r="H115" s="2" t="s">
        <v>65</v>
      </c>
      <c r="I115" s="2">
        <v>2</v>
      </c>
      <c r="J115" s="2">
        <v>0</v>
      </c>
      <c r="K115" s="2">
        <f t="shared" si="55"/>
        <v>0</v>
      </c>
      <c r="L115" s="2">
        <v>7517.01</v>
      </c>
      <c r="M115" s="2">
        <f t="shared" si="56"/>
        <v>15034.02</v>
      </c>
      <c r="N115" s="2">
        <v>0</v>
      </c>
      <c r="O115" s="2">
        <f t="shared" si="57"/>
        <v>0</v>
      </c>
      <c r="P115" s="2">
        <v>1</v>
      </c>
      <c r="Q115" s="2">
        <v>1</v>
      </c>
      <c r="R115" s="2">
        <v>1</v>
      </c>
      <c r="S115" s="2">
        <v>1</v>
      </c>
      <c r="T115" s="2">
        <v>1</v>
      </c>
      <c r="U115" s="2">
        <v>1</v>
      </c>
      <c r="V115" s="2">
        <v>7517.01</v>
      </c>
      <c r="W115" s="2">
        <f t="shared" si="58"/>
        <v>15034.02</v>
      </c>
      <c r="X115" s="2">
        <v>0</v>
      </c>
      <c r="Y115" s="2">
        <f t="shared" si="59"/>
        <v>3</v>
      </c>
      <c r="Z115" s="2">
        <v>3</v>
      </c>
      <c r="AA115" s="2">
        <f t="shared" si="60"/>
        <v>15034.02</v>
      </c>
      <c r="AB115" s="2">
        <f t="shared" si="61"/>
        <v>1</v>
      </c>
      <c r="AC115" s="2" t="s">
        <v>3</v>
      </c>
      <c r="AD115" s="2" t="s">
        <v>65</v>
      </c>
      <c r="AE115">
        <v>0</v>
      </c>
      <c r="AF115">
        <v>0</v>
      </c>
      <c r="AG115">
        <f t="shared" si="62"/>
        <v>0</v>
      </c>
    </row>
    <row r="116" spans="1:88" x14ac:dyDescent="0.2">
      <c r="A116" s="2">
        <v>17</v>
      </c>
      <c r="B116" s="2">
        <v>1</v>
      </c>
      <c r="C116" s="2">
        <f t="shared" si="54"/>
        <v>3</v>
      </c>
      <c r="D116" s="2">
        <v>3</v>
      </c>
      <c r="E116" s="2"/>
      <c r="F116" s="2" t="s">
        <v>128</v>
      </c>
      <c r="G116" s="2" t="s">
        <v>186</v>
      </c>
      <c r="H116" s="2" t="s">
        <v>65</v>
      </c>
      <c r="I116" s="2">
        <v>1</v>
      </c>
      <c r="J116" s="2">
        <v>0</v>
      </c>
      <c r="K116" s="2">
        <f t="shared" si="55"/>
        <v>0</v>
      </c>
      <c r="L116" s="2">
        <v>1657.85</v>
      </c>
      <c r="M116" s="2">
        <f t="shared" si="56"/>
        <v>1657.85</v>
      </c>
      <c r="N116" s="2">
        <v>0</v>
      </c>
      <c r="O116" s="2">
        <f t="shared" si="57"/>
        <v>0</v>
      </c>
      <c r="P116" s="2">
        <v>1</v>
      </c>
      <c r="Q116" s="2">
        <v>1</v>
      </c>
      <c r="R116" s="2">
        <v>1</v>
      </c>
      <c r="S116" s="2">
        <v>1</v>
      </c>
      <c r="T116" s="2">
        <v>1</v>
      </c>
      <c r="U116" s="2">
        <v>1</v>
      </c>
      <c r="V116" s="2">
        <v>1657.85</v>
      </c>
      <c r="W116" s="2">
        <f t="shared" si="58"/>
        <v>1657.85</v>
      </c>
      <c r="X116" s="2">
        <v>0</v>
      </c>
      <c r="Y116" s="2">
        <f t="shared" si="59"/>
        <v>3</v>
      </c>
      <c r="Z116" s="2">
        <v>3</v>
      </c>
      <c r="AA116" s="2">
        <f t="shared" si="60"/>
        <v>1657.85</v>
      </c>
      <c r="AB116" s="2">
        <f t="shared" si="61"/>
        <v>1</v>
      </c>
      <c r="AC116" s="2" t="s">
        <v>3</v>
      </c>
      <c r="AD116" s="2" t="s">
        <v>65</v>
      </c>
      <c r="AE116">
        <v>3</v>
      </c>
      <c r="AF116">
        <v>1</v>
      </c>
      <c r="AG116">
        <f t="shared" si="62"/>
        <v>1</v>
      </c>
    </row>
    <row r="117" spans="1:88" x14ac:dyDescent="0.2">
      <c r="A117" s="2">
        <v>17</v>
      </c>
      <c r="B117" s="2">
        <v>1</v>
      </c>
      <c r="C117" s="2">
        <f t="shared" si="54"/>
        <v>3</v>
      </c>
      <c r="D117" s="2">
        <v>3</v>
      </c>
      <c r="E117" s="2"/>
      <c r="F117" s="2" t="s">
        <v>128</v>
      </c>
      <c r="G117" s="2" t="s">
        <v>146</v>
      </c>
      <c r="H117" s="2" t="s">
        <v>65</v>
      </c>
      <c r="I117" s="2">
        <v>6</v>
      </c>
      <c r="J117" s="2">
        <v>0</v>
      </c>
      <c r="K117" s="2">
        <f t="shared" si="55"/>
        <v>0</v>
      </c>
      <c r="L117" s="2">
        <v>42.75</v>
      </c>
      <c r="M117" s="2">
        <f t="shared" si="56"/>
        <v>256.5</v>
      </c>
      <c r="N117" s="2">
        <v>0</v>
      </c>
      <c r="O117" s="2">
        <f t="shared" si="57"/>
        <v>0</v>
      </c>
      <c r="P117" s="2">
        <v>1</v>
      </c>
      <c r="Q117" s="2">
        <v>1</v>
      </c>
      <c r="R117" s="2">
        <v>1</v>
      </c>
      <c r="S117" s="2">
        <v>1</v>
      </c>
      <c r="T117" s="2">
        <v>1</v>
      </c>
      <c r="U117" s="2">
        <v>1</v>
      </c>
      <c r="V117" s="2">
        <v>42.75</v>
      </c>
      <c r="W117" s="2">
        <f t="shared" si="58"/>
        <v>256.5</v>
      </c>
      <c r="X117" s="2">
        <v>0</v>
      </c>
      <c r="Y117" s="2">
        <f t="shared" si="59"/>
        <v>3</v>
      </c>
      <c r="Z117" s="2">
        <v>3</v>
      </c>
      <c r="AA117" s="2">
        <f t="shared" si="60"/>
        <v>256.5</v>
      </c>
      <c r="AB117" s="2">
        <f t="shared" si="61"/>
        <v>1</v>
      </c>
      <c r="AC117" s="2" t="s">
        <v>3</v>
      </c>
      <c r="AD117" s="2" t="s">
        <v>65</v>
      </c>
      <c r="AE117">
        <v>0</v>
      </c>
      <c r="AF117">
        <v>0</v>
      </c>
      <c r="AG117">
        <f t="shared" si="62"/>
        <v>0</v>
      </c>
    </row>
    <row r="119" spans="1:88" x14ac:dyDescent="0.2">
      <c r="A119" s="1">
        <v>4</v>
      </c>
      <c r="B119" s="1">
        <v>1</v>
      </c>
      <c r="C119" s="1"/>
      <c r="D119" s="1"/>
      <c r="E119" s="1"/>
      <c r="F119" s="1" t="s">
        <v>147</v>
      </c>
      <c r="G119" s="1" t="s">
        <v>147</v>
      </c>
      <c r="H119" s="1" t="s">
        <v>3</v>
      </c>
      <c r="I119" s="1">
        <v>0</v>
      </c>
      <c r="J119" s="1"/>
      <c r="K119" s="1">
        <v>0</v>
      </c>
      <c r="L119" s="1"/>
      <c r="M119" s="1" t="s">
        <v>3</v>
      </c>
      <c r="N119" s="1"/>
      <c r="O119" s="1"/>
      <c r="P119" s="1"/>
      <c r="Q119" s="1"/>
      <c r="R119" s="1"/>
      <c r="S119" s="1">
        <v>0</v>
      </c>
      <c r="T119" s="1"/>
      <c r="U119" s="1" t="s">
        <v>3</v>
      </c>
      <c r="V119" s="1">
        <v>0</v>
      </c>
      <c r="W119" s="1"/>
      <c r="X119" s="1"/>
      <c r="Y119" s="1"/>
      <c r="Z119" s="1"/>
      <c r="AA119" s="1"/>
      <c r="AB119" s="1" t="s">
        <v>3</v>
      </c>
      <c r="AC119" s="1" t="s">
        <v>3</v>
      </c>
      <c r="AD119" s="1" t="s">
        <v>3</v>
      </c>
      <c r="AE119" s="1" t="s">
        <v>3</v>
      </c>
      <c r="AF119" s="1" t="s">
        <v>3</v>
      </c>
      <c r="AG119" s="1" t="s">
        <v>3</v>
      </c>
      <c r="AH119" s="1"/>
      <c r="AI119" s="1"/>
      <c r="AJ119" s="1"/>
      <c r="AK119" s="1"/>
      <c r="AL119" s="1"/>
      <c r="AM119" s="1"/>
      <c r="AN119" s="1"/>
      <c r="AO119" s="1"/>
      <c r="AP119" s="1" t="s">
        <v>3</v>
      </c>
      <c r="AQ119" s="1" t="s">
        <v>3</v>
      </c>
      <c r="AR119" s="1" t="s">
        <v>3</v>
      </c>
      <c r="AS119" s="1"/>
      <c r="AT119" s="1"/>
      <c r="AU119" s="1"/>
      <c r="AV119" s="1"/>
      <c r="AW119" s="1"/>
      <c r="AX119" s="1"/>
      <c r="AY119" s="1"/>
      <c r="AZ119" s="1" t="s">
        <v>3</v>
      </c>
      <c r="BA119" s="1"/>
      <c r="BB119" s="1" t="s">
        <v>3</v>
      </c>
      <c r="BC119" s="1" t="s">
        <v>3</v>
      </c>
      <c r="BD119" s="1" t="s">
        <v>3</v>
      </c>
      <c r="BE119" s="1" t="s">
        <v>3</v>
      </c>
      <c r="BF119" s="1" t="s">
        <v>3</v>
      </c>
      <c r="BG119" s="1" t="s">
        <v>3</v>
      </c>
      <c r="BH119" s="1" t="s">
        <v>3</v>
      </c>
      <c r="BI119" s="1" t="s">
        <v>3</v>
      </c>
      <c r="BJ119" s="1" t="s">
        <v>3</v>
      </c>
      <c r="BK119" s="1" t="s">
        <v>3</v>
      </c>
      <c r="BL119" s="1" t="s">
        <v>3</v>
      </c>
      <c r="BM119" s="1" t="s">
        <v>3</v>
      </c>
      <c r="BN119" s="1" t="s">
        <v>3</v>
      </c>
      <c r="BO119" s="1" t="s">
        <v>3</v>
      </c>
      <c r="BP119" s="1" t="s">
        <v>3</v>
      </c>
      <c r="BQ119" s="1"/>
      <c r="BR119" s="1"/>
      <c r="BS119" s="1"/>
      <c r="BT119" s="1"/>
      <c r="BU119" s="1"/>
      <c r="BV119" s="1"/>
      <c r="BW119" s="1"/>
      <c r="BX119" s="1">
        <v>0</v>
      </c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>
        <v>0</v>
      </c>
    </row>
    <row r="121" spans="1:88" x14ac:dyDescent="0.2">
      <c r="A121" s="2">
        <v>17</v>
      </c>
      <c r="B121" s="2">
        <v>1</v>
      </c>
      <c r="C121" s="2">
        <f>D121*B121</f>
        <v>3</v>
      </c>
      <c r="D121" s="2">
        <v>3</v>
      </c>
      <c r="E121" s="2"/>
      <c r="F121" s="2" t="s">
        <v>148</v>
      </c>
      <c r="G121" s="2" t="s">
        <v>149</v>
      </c>
      <c r="H121" s="2" t="s">
        <v>62</v>
      </c>
      <c r="I121" s="2">
        <v>40</v>
      </c>
      <c r="J121" s="2">
        <v>0</v>
      </c>
      <c r="K121" s="2">
        <f>ROUND(J121*I121,2)</f>
        <v>0</v>
      </c>
      <c r="L121" s="2">
        <v>7.28</v>
      </c>
      <c r="M121" s="2">
        <f>ROUND(L121*I121,2)</f>
        <v>291.2</v>
      </c>
      <c r="N121" s="2">
        <v>0</v>
      </c>
      <c r="O121" s="2">
        <f>ROUND(N121*I121,2)</f>
        <v>0</v>
      </c>
      <c r="P121" s="2">
        <v>1</v>
      </c>
      <c r="Q121" s="2">
        <v>1</v>
      </c>
      <c r="R121" s="2">
        <v>1</v>
      </c>
      <c r="S121" s="2">
        <v>1</v>
      </c>
      <c r="T121" s="2">
        <v>1</v>
      </c>
      <c r="U121" s="2">
        <v>1</v>
      </c>
      <c r="V121" s="2">
        <v>7.28</v>
      </c>
      <c r="W121" s="2">
        <f>ROUND(V121*I121,2)</f>
        <v>291.2</v>
      </c>
      <c r="X121" s="2">
        <v>0</v>
      </c>
      <c r="Y121" s="2">
        <f>Z121*B121</f>
        <v>3</v>
      </c>
      <c r="Z121" s="2">
        <v>3</v>
      </c>
      <c r="AA121" s="2">
        <f>ROUND(M121-K121,2)</f>
        <v>291.2</v>
      </c>
      <c r="AB121" s="2">
        <f>ROUND(IF(J121=0,1,L121/J121),3)</f>
        <v>1</v>
      </c>
      <c r="AC121" s="2" t="s">
        <v>3</v>
      </c>
      <c r="AD121" s="2" t="s">
        <v>62</v>
      </c>
      <c r="AE121">
        <v>0</v>
      </c>
      <c r="AF121">
        <v>0</v>
      </c>
      <c r="AG121">
        <f>AF121*B121</f>
        <v>0</v>
      </c>
    </row>
    <row r="122" spans="1:88" x14ac:dyDescent="0.2">
      <c r="A122" s="2">
        <v>17</v>
      </c>
      <c r="B122" s="2">
        <v>1</v>
      </c>
      <c r="C122" s="2">
        <f>D122*B122</f>
        <v>3</v>
      </c>
      <c r="D122" s="2">
        <v>3</v>
      </c>
      <c r="E122" s="2"/>
      <c r="F122" s="2" t="s">
        <v>150</v>
      </c>
      <c r="G122" s="2" t="s">
        <v>151</v>
      </c>
      <c r="H122" s="2" t="s">
        <v>65</v>
      </c>
      <c r="I122" s="2">
        <v>2</v>
      </c>
      <c r="J122" s="2">
        <v>0</v>
      </c>
      <c r="K122" s="2">
        <f>ROUND(J122*I122,2)</f>
        <v>0</v>
      </c>
      <c r="L122" s="2">
        <v>36.770000000000003</v>
      </c>
      <c r="M122" s="2">
        <f>ROUND(L122*I122,2)</f>
        <v>73.540000000000006</v>
      </c>
      <c r="N122" s="2">
        <v>0</v>
      </c>
      <c r="O122" s="2">
        <f>ROUND(N122*I122,2)</f>
        <v>0</v>
      </c>
      <c r="P122" s="2">
        <v>1</v>
      </c>
      <c r="Q122" s="2">
        <v>1</v>
      </c>
      <c r="R122" s="2">
        <v>1</v>
      </c>
      <c r="S122" s="2">
        <v>1</v>
      </c>
      <c r="T122" s="2">
        <v>1</v>
      </c>
      <c r="U122" s="2">
        <v>1</v>
      </c>
      <c r="V122" s="2">
        <v>36.770000000000003</v>
      </c>
      <c r="W122" s="2">
        <f>ROUND(V122*I122,2)</f>
        <v>73.540000000000006</v>
      </c>
      <c r="X122" s="2">
        <v>0</v>
      </c>
      <c r="Y122" s="2">
        <f>Z122*B122</f>
        <v>3</v>
      </c>
      <c r="Z122" s="2">
        <v>3</v>
      </c>
      <c r="AA122" s="2">
        <f>ROUND(M122-K122,2)</f>
        <v>73.540000000000006</v>
      </c>
      <c r="AB122" s="2">
        <f>ROUND(IF(J122=0,1,L122/J122),3)</f>
        <v>1</v>
      </c>
      <c r="AC122" s="2" t="s">
        <v>3</v>
      </c>
      <c r="AD122" s="2" t="s">
        <v>65</v>
      </c>
      <c r="AE122">
        <v>0</v>
      </c>
      <c r="AF122">
        <v>0</v>
      </c>
      <c r="AG122">
        <f>AF122*B122</f>
        <v>0</v>
      </c>
    </row>
    <row r="123" spans="1:88" x14ac:dyDescent="0.2">
      <c r="A123" s="2">
        <v>17</v>
      </c>
      <c r="B123" s="2">
        <v>1</v>
      </c>
      <c r="C123" s="2">
        <f>D123*B123</f>
        <v>3</v>
      </c>
      <c r="D123" s="2">
        <v>3</v>
      </c>
      <c r="E123" s="2"/>
      <c r="F123" s="2" t="s">
        <v>152</v>
      </c>
      <c r="G123" s="2" t="s">
        <v>153</v>
      </c>
      <c r="H123" s="2" t="s">
        <v>154</v>
      </c>
      <c r="I123" s="2">
        <v>4.0800000000000003E-2</v>
      </c>
      <c r="J123" s="2">
        <v>0</v>
      </c>
      <c r="K123" s="2">
        <f>ROUND(J123*I123,2)</f>
        <v>0</v>
      </c>
      <c r="L123" s="2">
        <v>35059.26</v>
      </c>
      <c r="M123" s="2">
        <f>ROUND(L123*I123,2)</f>
        <v>1430.42</v>
      </c>
      <c r="N123" s="2">
        <v>0</v>
      </c>
      <c r="O123" s="2">
        <f>ROUND(N123*I123,2)</f>
        <v>0</v>
      </c>
      <c r="P123" s="2">
        <v>1</v>
      </c>
      <c r="Q123" s="2">
        <v>1</v>
      </c>
      <c r="R123" s="2">
        <v>1</v>
      </c>
      <c r="S123" s="2">
        <v>1</v>
      </c>
      <c r="T123" s="2">
        <v>1</v>
      </c>
      <c r="U123" s="2">
        <v>1</v>
      </c>
      <c r="V123" s="2">
        <v>35059.26</v>
      </c>
      <c r="W123" s="2">
        <f>ROUND(V123*I123,2)</f>
        <v>1430.42</v>
      </c>
      <c r="X123" s="2">
        <v>0</v>
      </c>
      <c r="Y123" s="2">
        <f>Z123*B123</f>
        <v>3</v>
      </c>
      <c r="Z123" s="2">
        <v>3</v>
      </c>
      <c r="AA123" s="2">
        <f>ROUND(M123-K123,2)</f>
        <v>1430.42</v>
      </c>
      <c r="AB123" s="2">
        <f>ROUND(IF(J123=0,1,L123/J123),3)</f>
        <v>1</v>
      </c>
      <c r="AC123" s="2" t="s">
        <v>3</v>
      </c>
      <c r="AD123" s="2" t="s">
        <v>154</v>
      </c>
      <c r="AE123">
        <v>0</v>
      </c>
      <c r="AF123">
        <v>0</v>
      </c>
      <c r="AG123">
        <f>AF123*B123</f>
        <v>0</v>
      </c>
    </row>
    <row r="124" spans="1:88" x14ac:dyDescent="0.2">
      <c r="A124" s="2">
        <v>17</v>
      </c>
      <c r="B124" s="2">
        <v>1</v>
      </c>
      <c r="C124" s="2">
        <f>D124*B124</f>
        <v>3</v>
      </c>
      <c r="D124" s="2">
        <v>3</v>
      </c>
      <c r="E124" s="2"/>
      <c r="F124" s="2" t="s">
        <v>68</v>
      </c>
      <c r="G124" s="2" t="s">
        <v>69</v>
      </c>
      <c r="H124" s="2" t="s">
        <v>70</v>
      </c>
      <c r="I124" s="2">
        <v>105.6</v>
      </c>
      <c r="J124" s="2">
        <v>1</v>
      </c>
      <c r="K124" s="2">
        <f>ROUND(J124*I124,2)</f>
        <v>105.6</v>
      </c>
      <c r="L124" s="2">
        <v>1</v>
      </c>
      <c r="M124" s="2">
        <f>ROUND(L124*I124,2)</f>
        <v>105.6</v>
      </c>
      <c r="N124" s="2">
        <v>0</v>
      </c>
      <c r="O124" s="2">
        <f>ROUND(N124*I124,2)</f>
        <v>0</v>
      </c>
      <c r="P124" s="2">
        <v>1</v>
      </c>
      <c r="Q124" s="2">
        <v>1</v>
      </c>
      <c r="R124" s="2">
        <v>1</v>
      </c>
      <c r="S124" s="2">
        <v>1</v>
      </c>
      <c r="T124" s="2">
        <v>1</v>
      </c>
      <c r="U124" s="2">
        <v>1</v>
      </c>
      <c r="V124" s="2">
        <v>1</v>
      </c>
      <c r="W124" s="2">
        <f>ROUND(V124*I124,2)</f>
        <v>105.6</v>
      </c>
      <c r="X124" s="2">
        <v>0</v>
      </c>
      <c r="Y124" s="2">
        <f>Z124*B124</f>
        <v>3</v>
      </c>
      <c r="Z124" s="2">
        <v>3</v>
      </c>
      <c r="AA124" s="2">
        <f>ROUND(M124-K124,2)</f>
        <v>0</v>
      </c>
      <c r="AB124" s="2">
        <f>ROUND(IF(J124=0,1,L124/J124),3)</f>
        <v>1</v>
      </c>
      <c r="AC124" s="2" t="s">
        <v>3</v>
      </c>
      <c r="AD124" s="2" t="s">
        <v>70</v>
      </c>
      <c r="AE124">
        <v>0</v>
      </c>
      <c r="AF124">
        <v>0</v>
      </c>
      <c r="AG124">
        <f>AF124*B124</f>
        <v>0</v>
      </c>
    </row>
    <row r="125" spans="1:88" x14ac:dyDescent="0.2">
      <c r="A125" s="2">
        <v>17</v>
      </c>
      <c r="B125" s="2">
        <v>1</v>
      </c>
      <c r="C125" s="2">
        <f>D125*B125</f>
        <v>3</v>
      </c>
      <c r="D125" s="2">
        <v>3</v>
      </c>
      <c r="E125" s="2"/>
      <c r="F125" s="2" t="s">
        <v>128</v>
      </c>
      <c r="G125" s="2" t="s">
        <v>155</v>
      </c>
      <c r="H125" s="2" t="s">
        <v>65</v>
      </c>
      <c r="I125" s="2">
        <v>2</v>
      </c>
      <c r="J125" s="2">
        <v>0</v>
      </c>
      <c r="K125" s="2">
        <f>ROUND(J125*I125,2)</f>
        <v>0</v>
      </c>
      <c r="L125" s="2">
        <v>4927.8900000000003</v>
      </c>
      <c r="M125" s="2">
        <f>ROUND(L125*I125,2)</f>
        <v>9855.7800000000007</v>
      </c>
      <c r="N125" s="2">
        <v>0</v>
      </c>
      <c r="O125" s="2">
        <f>ROUND(N125*I125,2)</f>
        <v>0</v>
      </c>
      <c r="P125" s="2">
        <v>1</v>
      </c>
      <c r="Q125" s="2">
        <v>1</v>
      </c>
      <c r="R125" s="2">
        <v>1</v>
      </c>
      <c r="S125" s="2">
        <v>1</v>
      </c>
      <c r="T125" s="2">
        <v>1</v>
      </c>
      <c r="U125" s="2">
        <v>1</v>
      </c>
      <c r="V125" s="2">
        <v>4927.8900000000003</v>
      </c>
      <c r="W125" s="2">
        <f>ROUND(V125*I125,2)</f>
        <v>9855.7800000000007</v>
      </c>
      <c r="X125" s="2">
        <v>0</v>
      </c>
      <c r="Y125" s="2">
        <f>Z125*B125</f>
        <v>3</v>
      </c>
      <c r="Z125" s="2">
        <v>3</v>
      </c>
      <c r="AA125" s="2">
        <f>ROUND(M125-K125,2)</f>
        <v>9855.7800000000007</v>
      </c>
      <c r="AB125" s="2">
        <f>ROUND(IF(J125=0,1,L125/J125),3)</f>
        <v>1</v>
      </c>
      <c r="AC125" s="2" t="s">
        <v>3</v>
      </c>
      <c r="AD125" s="2" t="s">
        <v>65</v>
      </c>
      <c r="AE125">
        <v>3</v>
      </c>
      <c r="AF125">
        <v>1</v>
      </c>
      <c r="AG125">
        <f>AF125*B125</f>
        <v>1</v>
      </c>
    </row>
    <row r="127" spans="1:88" x14ac:dyDescent="0.2">
      <c r="A127" s="1">
        <v>4</v>
      </c>
      <c r="B127" s="1">
        <v>1</v>
      </c>
      <c r="C127" s="1"/>
      <c r="D127" s="1"/>
      <c r="E127" s="1"/>
      <c r="F127" s="1" t="s">
        <v>156</v>
      </c>
      <c r="G127" s="1" t="s">
        <v>156</v>
      </c>
      <c r="H127" s="1" t="s">
        <v>3</v>
      </c>
      <c r="I127" s="1">
        <v>0</v>
      </c>
      <c r="J127" s="1"/>
      <c r="K127" s="1">
        <v>0</v>
      </c>
      <c r="L127" s="1"/>
      <c r="M127" s="1" t="s">
        <v>3</v>
      </c>
      <c r="N127" s="1"/>
      <c r="O127" s="1"/>
      <c r="P127" s="1"/>
      <c r="Q127" s="1"/>
      <c r="R127" s="1"/>
      <c r="S127" s="1">
        <v>0</v>
      </c>
      <c r="T127" s="1"/>
      <c r="U127" s="1" t="s">
        <v>3</v>
      </c>
      <c r="V127" s="1">
        <v>0</v>
      </c>
      <c r="W127" s="1"/>
      <c r="X127" s="1"/>
      <c r="Y127" s="1"/>
      <c r="Z127" s="1"/>
      <c r="AA127" s="1"/>
      <c r="AB127" s="1" t="s">
        <v>3</v>
      </c>
      <c r="AC127" s="1" t="s">
        <v>3</v>
      </c>
      <c r="AD127" s="1" t="s">
        <v>3</v>
      </c>
      <c r="AE127" s="1" t="s">
        <v>3</v>
      </c>
      <c r="AF127" s="1" t="s">
        <v>3</v>
      </c>
      <c r="AG127" s="1" t="s">
        <v>3</v>
      </c>
      <c r="AH127" s="1"/>
      <c r="AI127" s="1"/>
      <c r="AJ127" s="1"/>
      <c r="AK127" s="1"/>
      <c r="AL127" s="1"/>
      <c r="AM127" s="1"/>
      <c r="AN127" s="1"/>
      <c r="AO127" s="1"/>
      <c r="AP127" s="1" t="s">
        <v>3</v>
      </c>
      <c r="AQ127" s="1" t="s">
        <v>3</v>
      </c>
      <c r="AR127" s="1" t="s">
        <v>3</v>
      </c>
      <c r="AS127" s="1"/>
      <c r="AT127" s="1"/>
      <c r="AU127" s="1"/>
      <c r="AV127" s="1"/>
      <c r="AW127" s="1"/>
      <c r="AX127" s="1"/>
      <c r="AY127" s="1"/>
      <c r="AZ127" s="1" t="s">
        <v>3</v>
      </c>
      <c r="BA127" s="1"/>
      <c r="BB127" s="1" t="s">
        <v>3</v>
      </c>
      <c r="BC127" s="1" t="s">
        <v>3</v>
      </c>
      <c r="BD127" s="1" t="s">
        <v>3</v>
      </c>
      <c r="BE127" s="1" t="s">
        <v>3</v>
      </c>
      <c r="BF127" s="1" t="s">
        <v>3</v>
      </c>
      <c r="BG127" s="1" t="s">
        <v>3</v>
      </c>
      <c r="BH127" s="1" t="s">
        <v>3</v>
      </c>
      <c r="BI127" s="1" t="s">
        <v>3</v>
      </c>
      <c r="BJ127" s="1" t="s">
        <v>3</v>
      </c>
      <c r="BK127" s="1" t="s">
        <v>3</v>
      </c>
      <c r="BL127" s="1" t="s">
        <v>3</v>
      </c>
      <c r="BM127" s="1" t="s">
        <v>3</v>
      </c>
      <c r="BN127" s="1" t="s">
        <v>3</v>
      </c>
      <c r="BO127" s="1" t="s">
        <v>3</v>
      </c>
      <c r="BP127" s="1" t="s">
        <v>3</v>
      </c>
      <c r="BQ127" s="1"/>
      <c r="BR127" s="1"/>
      <c r="BS127" s="1"/>
      <c r="BT127" s="1"/>
      <c r="BU127" s="1"/>
      <c r="BV127" s="1"/>
      <c r="BW127" s="1"/>
      <c r="BX127" s="1">
        <v>0</v>
      </c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>
        <v>0</v>
      </c>
    </row>
    <row r="129" spans="1:33" x14ac:dyDescent="0.2">
      <c r="A129" s="2">
        <v>17</v>
      </c>
      <c r="B129" s="2">
        <v>1</v>
      </c>
      <c r="C129" s="2">
        <f>D129*B129</f>
        <v>3</v>
      </c>
      <c r="D129" s="2">
        <v>3</v>
      </c>
      <c r="E129" s="2"/>
      <c r="F129" s="2" t="s">
        <v>157</v>
      </c>
      <c r="G129" s="2" t="s">
        <v>158</v>
      </c>
      <c r="H129" s="2" t="s">
        <v>62</v>
      </c>
      <c r="I129" s="2">
        <v>15</v>
      </c>
      <c r="J129" s="2">
        <v>0</v>
      </c>
      <c r="K129" s="2">
        <f>ROUND(J129*I129,2)</f>
        <v>0</v>
      </c>
      <c r="L129" s="2">
        <v>14.73</v>
      </c>
      <c r="M129" s="2">
        <f>ROUND(L129*I129,2)</f>
        <v>220.95</v>
      </c>
      <c r="N129" s="2">
        <v>0</v>
      </c>
      <c r="O129" s="2">
        <f>ROUND(N129*I129,2)</f>
        <v>0</v>
      </c>
      <c r="P129" s="2">
        <v>1</v>
      </c>
      <c r="Q129" s="2">
        <v>1</v>
      </c>
      <c r="R129" s="2">
        <v>1</v>
      </c>
      <c r="S129" s="2">
        <v>1</v>
      </c>
      <c r="T129" s="2">
        <v>1</v>
      </c>
      <c r="U129" s="2">
        <v>1</v>
      </c>
      <c r="V129" s="2">
        <v>14.73</v>
      </c>
      <c r="W129" s="2">
        <f>ROUND(V129*I129,2)</f>
        <v>220.95</v>
      </c>
      <c r="X129" s="2">
        <v>0</v>
      </c>
      <c r="Y129" s="2">
        <f>Z129*B129</f>
        <v>3</v>
      </c>
      <c r="Z129" s="2">
        <v>3</v>
      </c>
      <c r="AA129" s="2">
        <f>ROUND(M129-K129,2)</f>
        <v>220.95</v>
      </c>
      <c r="AB129" s="2">
        <f>ROUND(IF(J129=0,1,L129/J129),3)</f>
        <v>1</v>
      </c>
      <c r="AC129" s="2" t="s">
        <v>3</v>
      </c>
      <c r="AD129" s="2" t="s">
        <v>62</v>
      </c>
      <c r="AE129">
        <v>0</v>
      </c>
      <c r="AF129">
        <v>0</v>
      </c>
      <c r="AG129">
        <f>AF129*B129</f>
        <v>0</v>
      </c>
    </row>
    <row r="130" spans="1:33" x14ac:dyDescent="0.2">
      <c r="A130" s="2">
        <v>17</v>
      </c>
      <c r="B130" s="2">
        <v>1</v>
      </c>
      <c r="C130" s="2">
        <f>D130*B130</f>
        <v>3</v>
      </c>
      <c r="D130" s="2">
        <v>3</v>
      </c>
      <c r="E130" s="2"/>
      <c r="F130" s="2" t="s">
        <v>159</v>
      </c>
      <c r="G130" s="2" t="s">
        <v>160</v>
      </c>
      <c r="H130" s="2" t="s">
        <v>65</v>
      </c>
      <c r="I130" s="2">
        <v>2</v>
      </c>
      <c r="J130" s="2">
        <v>0</v>
      </c>
      <c r="K130" s="2">
        <f>ROUND(J130*I130,2)</f>
        <v>0</v>
      </c>
      <c r="L130" s="2">
        <v>5.43</v>
      </c>
      <c r="M130" s="2">
        <f>ROUND(L130*I130,2)</f>
        <v>10.86</v>
      </c>
      <c r="N130" s="2">
        <v>0</v>
      </c>
      <c r="O130" s="2">
        <f>ROUND(N130*I130,2)</f>
        <v>0</v>
      </c>
      <c r="P130" s="2">
        <v>1</v>
      </c>
      <c r="Q130" s="2">
        <v>1</v>
      </c>
      <c r="R130" s="2">
        <v>1</v>
      </c>
      <c r="S130" s="2">
        <v>1</v>
      </c>
      <c r="T130" s="2">
        <v>1</v>
      </c>
      <c r="U130" s="2">
        <v>1</v>
      </c>
      <c r="V130" s="2">
        <v>5.43</v>
      </c>
      <c r="W130" s="2">
        <f>ROUND(V130*I130,2)</f>
        <v>10.86</v>
      </c>
      <c r="X130" s="2">
        <v>0</v>
      </c>
      <c r="Y130" s="2">
        <f>Z130*B130</f>
        <v>3</v>
      </c>
      <c r="Z130" s="2">
        <v>3</v>
      </c>
      <c r="AA130" s="2">
        <f>ROUND(M130-K130,2)</f>
        <v>10.86</v>
      </c>
      <c r="AB130" s="2">
        <f>ROUND(IF(J130=0,1,L130/J130),3)</f>
        <v>1</v>
      </c>
      <c r="AC130" s="2" t="s">
        <v>3</v>
      </c>
      <c r="AD130" s="2" t="s">
        <v>65</v>
      </c>
      <c r="AE130">
        <v>0</v>
      </c>
      <c r="AF130">
        <v>0</v>
      </c>
      <c r="AG130">
        <f>AF130*B130</f>
        <v>0</v>
      </c>
    </row>
    <row r="131" spans="1:33" x14ac:dyDescent="0.2">
      <c r="A131" s="2">
        <v>17</v>
      </c>
      <c r="B131" s="2">
        <v>1</v>
      </c>
      <c r="C131" s="2">
        <f>D131*B131</f>
        <v>3</v>
      </c>
      <c r="D131" s="2">
        <v>3</v>
      </c>
      <c r="E131" s="2"/>
      <c r="F131" s="2" t="s">
        <v>161</v>
      </c>
      <c r="G131" s="2" t="s">
        <v>162</v>
      </c>
      <c r="H131" s="2" t="s">
        <v>65</v>
      </c>
      <c r="I131" s="2">
        <v>2</v>
      </c>
      <c r="J131" s="2">
        <v>0</v>
      </c>
      <c r="K131" s="2">
        <f>ROUND(J131*I131,2)</f>
        <v>0</v>
      </c>
      <c r="L131" s="2">
        <v>347.2</v>
      </c>
      <c r="M131" s="2">
        <f>ROUND(L131*I131,2)</f>
        <v>694.4</v>
      </c>
      <c r="N131" s="2">
        <v>0</v>
      </c>
      <c r="O131" s="2">
        <f>ROUND(N131*I131,2)</f>
        <v>0</v>
      </c>
      <c r="P131" s="2">
        <v>1</v>
      </c>
      <c r="Q131" s="2">
        <v>1</v>
      </c>
      <c r="R131" s="2">
        <v>1</v>
      </c>
      <c r="S131" s="2">
        <v>1</v>
      </c>
      <c r="T131" s="2">
        <v>1</v>
      </c>
      <c r="U131" s="2">
        <v>1</v>
      </c>
      <c r="V131" s="2">
        <v>347.2</v>
      </c>
      <c r="W131" s="2">
        <f>ROUND(V131*I131,2)</f>
        <v>694.4</v>
      </c>
      <c r="X131" s="2">
        <v>0</v>
      </c>
      <c r="Y131" s="2">
        <f>Z131*B131</f>
        <v>3</v>
      </c>
      <c r="Z131" s="2">
        <v>3</v>
      </c>
      <c r="AA131" s="2">
        <f>ROUND(M131-K131,2)</f>
        <v>694.4</v>
      </c>
      <c r="AB131" s="2">
        <f>ROUND(IF(J131=0,1,L131/J131),3)</f>
        <v>1</v>
      </c>
      <c r="AC131" s="2" t="s">
        <v>3</v>
      </c>
      <c r="AD131" s="2" t="s">
        <v>65</v>
      </c>
      <c r="AE131">
        <v>0</v>
      </c>
      <c r="AF131">
        <v>0</v>
      </c>
      <c r="AG131">
        <f>AF131*B131</f>
        <v>0</v>
      </c>
    </row>
    <row r="132" spans="1:33" x14ac:dyDescent="0.2">
      <c r="A132" s="2">
        <v>17</v>
      </c>
      <c r="B132" s="2">
        <v>1</v>
      </c>
      <c r="C132" s="2">
        <f>D132*B132</f>
        <v>3</v>
      </c>
      <c r="D132" s="2">
        <v>3</v>
      </c>
      <c r="E132" s="2"/>
      <c r="F132" s="2" t="s">
        <v>163</v>
      </c>
      <c r="G132" s="2" t="s">
        <v>164</v>
      </c>
      <c r="H132" s="2" t="s">
        <v>154</v>
      </c>
      <c r="I132" s="2">
        <v>1.5299999999999999E-2</v>
      </c>
      <c r="J132" s="2">
        <v>0</v>
      </c>
      <c r="K132" s="2">
        <f>ROUND(J132*I132,2)</f>
        <v>0</v>
      </c>
      <c r="L132" s="2">
        <v>6747.27</v>
      </c>
      <c r="M132" s="2">
        <f>ROUND(L132*I132,2)</f>
        <v>103.23</v>
      </c>
      <c r="N132" s="2">
        <v>0</v>
      </c>
      <c r="O132" s="2">
        <f>ROUND(N132*I132,2)</f>
        <v>0</v>
      </c>
      <c r="P132" s="2">
        <v>1</v>
      </c>
      <c r="Q132" s="2">
        <v>1</v>
      </c>
      <c r="R132" s="2">
        <v>1</v>
      </c>
      <c r="S132" s="2">
        <v>1</v>
      </c>
      <c r="T132" s="2">
        <v>1</v>
      </c>
      <c r="U132" s="2">
        <v>1</v>
      </c>
      <c r="V132" s="2">
        <v>6747.27</v>
      </c>
      <c r="W132" s="2">
        <f>ROUND(V132*I132,2)</f>
        <v>103.23</v>
      </c>
      <c r="X132" s="2">
        <v>0</v>
      </c>
      <c r="Y132" s="2">
        <f>Z132*B132</f>
        <v>3</v>
      </c>
      <c r="Z132" s="2">
        <v>3</v>
      </c>
      <c r="AA132" s="2">
        <f>ROUND(M132-K132,2)</f>
        <v>103.23</v>
      </c>
      <c r="AB132" s="2">
        <f>ROUND(IF(J132=0,1,L132/J132),3)</f>
        <v>1</v>
      </c>
      <c r="AC132" s="2" t="s">
        <v>3</v>
      </c>
      <c r="AD132" s="2" t="s">
        <v>154</v>
      </c>
      <c r="AE132">
        <v>0</v>
      </c>
      <c r="AF132">
        <v>0</v>
      </c>
      <c r="AG132">
        <f>AF132*B132</f>
        <v>0</v>
      </c>
    </row>
    <row r="135" spans="1:33" x14ac:dyDescent="0.2">
      <c r="A135" s="3">
        <v>50</v>
      </c>
      <c r="B135" s="3">
        <f t="shared" ref="B135:B143" si="63">IF(F135=0,0,1)</f>
        <v>1</v>
      </c>
      <c r="C135" s="3">
        <v>0</v>
      </c>
      <c r="D135" s="3">
        <v>-103</v>
      </c>
      <c r="E135" s="3"/>
      <c r="F135" s="3">
        <v>112.22999999999999</v>
      </c>
      <c r="G135" s="3" t="s">
        <v>165</v>
      </c>
      <c r="H135" s="3" t="s">
        <v>166</v>
      </c>
    </row>
    <row r="136" spans="1:33" x14ac:dyDescent="0.2">
      <c r="A136" s="3">
        <v>50</v>
      </c>
      <c r="B136" s="3">
        <f t="shared" si="63"/>
        <v>1</v>
      </c>
      <c r="C136" s="3">
        <v>0</v>
      </c>
      <c r="D136" s="3">
        <v>-113</v>
      </c>
      <c r="E136" s="3"/>
      <c r="F136" s="3">
        <v>339594.20999999996</v>
      </c>
      <c r="G136" s="3" t="s">
        <v>167</v>
      </c>
      <c r="H136" s="3" t="s">
        <v>168</v>
      </c>
    </row>
    <row r="137" spans="1:33" x14ac:dyDescent="0.2">
      <c r="A137" s="3">
        <v>50</v>
      </c>
      <c r="B137" s="3">
        <f t="shared" si="63"/>
        <v>1</v>
      </c>
      <c r="C137" s="3">
        <v>0</v>
      </c>
      <c r="D137" s="3">
        <v>-115</v>
      </c>
      <c r="E137" s="3"/>
      <c r="F137" s="3">
        <v>80125.52</v>
      </c>
      <c r="G137" s="3" t="s">
        <v>169</v>
      </c>
      <c r="H137" s="3" t="s">
        <v>170</v>
      </c>
    </row>
    <row r="138" spans="1:33" x14ac:dyDescent="0.2">
      <c r="A138" s="3">
        <v>50</v>
      </c>
      <c r="B138" s="3">
        <f t="shared" si="63"/>
        <v>0</v>
      </c>
      <c r="C138" s="3">
        <v>0</v>
      </c>
      <c r="D138" s="3">
        <v>-123</v>
      </c>
      <c r="E138" s="3"/>
      <c r="F138" s="3">
        <v>0</v>
      </c>
      <c r="G138" s="3" t="s">
        <v>171</v>
      </c>
      <c r="H138" s="3" t="s">
        <v>172</v>
      </c>
    </row>
    <row r="139" spans="1:33" x14ac:dyDescent="0.2">
      <c r="A139" s="3">
        <v>50</v>
      </c>
      <c r="B139" s="3">
        <f t="shared" si="63"/>
        <v>0</v>
      </c>
      <c r="C139" s="3">
        <v>0</v>
      </c>
      <c r="D139" s="3">
        <v>-125</v>
      </c>
      <c r="E139" s="3"/>
      <c r="F139" s="3">
        <v>0</v>
      </c>
      <c r="G139" s="3" t="s">
        <v>173</v>
      </c>
      <c r="H139" s="3" t="s">
        <v>174</v>
      </c>
    </row>
    <row r="140" spans="1:33" x14ac:dyDescent="0.2">
      <c r="A140" s="3">
        <v>50</v>
      </c>
      <c r="B140" s="3">
        <f t="shared" si="63"/>
        <v>1</v>
      </c>
      <c r="C140" s="3">
        <v>0</v>
      </c>
      <c r="D140" s="3">
        <v>-153</v>
      </c>
      <c r="E140" s="3"/>
      <c r="F140" s="3">
        <v>339594.20999999996</v>
      </c>
      <c r="G140" s="3" t="s">
        <v>175</v>
      </c>
      <c r="H140" s="3" t="s">
        <v>176</v>
      </c>
    </row>
    <row r="141" spans="1:33" x14ac:dyDescent="0.2">
      <c r="A141" s="3">
        <v>50</v>
      </c>
      <c r="B141" s="3">
        <f t="shared" si="63"/>
        <v>1</v>
      </c>
      <c r="C141" s="3">
        <v>0</v>
      </c>
      <c r="D141" s="3">
        <v>-155</v>
      </c>
      <c r="E141" s="3"/>
      <c r="F141" s="3">
        <v>80125.52</v>
      </c>
      <c r="G141" s="3" t="s">
        <v>177</v>
      </c>
      <c r="H141" s="3" t="s">
        <v>178</v>
      </c>
    </row>
    <row r="142" spans="1:33" x14ac:dyDescent="0.2">
      <c r="A142" s="3">
        <v>50</v>
      </c>
      <c r="B142" s="3">
        <f t="shared" si="63"/>
        <v>1</v>
      </c>
      <c r="C142" s="3">
        <v>0</v>
      </c>
      <c r="D142" s="3">
        <v>-183</v>
      </c>
      <c r="E142" s="3"/>
      <c r="F142" s="3">
        <v>339481.98</v>
      </c>
      <c r="G142" s="3" t="s">
        <v>179</v>
      </c>
      <c r="H142" s="3" t="s">
        <v>180</v>
      </c>
    </row>
    <row r="143" spans="1:33" x14ac:dyDescent="0.2">
      <c r="A143" s="3">
        <v>50</v>
      </c>
      <c r="B143" s="3">
        <f t="shared" si="63"/>
        <v>1</v>
      </c>
      <c r="C143" s="3">
        <v>0</v>
      </c>
      <c r="D143" s="3">
        <v>-185</v>
      </c>
      <c r="E143" s="3"/>
      <c r="F143" s="3">
        <v>80125.52</v>
      </c>
      <c r="G143" s="3" t="s">
        <v>181</v>
      </c>
      <c r="H143" s="3" t="s">
        <v>182</v>
      </c>
    </row>
    <row r="144" spans="1:33" x14ac:dyDescent="0.2">
      <c r="A144" s="3"/>
      <c r="B144" s="3"/>
      <c r="C144" s="3"/>
      <c r="D144" s="3"/>
      <c r="E144" s="3"/>
      <c r="F144" s="3"/>
      <c r="G144" s="3"/>
      <c r="H144" s="3"/>
    </row>
    <row r="145" spans="1:8" x14ac:dyDescent="0.2">
      <c r="A145" s="3"/>
      <c r="B145" s="3"/>
      <c r="C145" s="3"/>
      <c r="D145" s="3"/>
      <c r="E145" s="3"/>
      <c r="F145" s="3"/>
      <c r="G145" s="3"/>
      <c r="H145" s="3"/>
    </row>
    <row r="146" spans="1:8" x14ac:dyDescent="0.2">
      <c r="A146" s="3"/>
      <c r="B146" s="3"/>
      <c r="C146" s="3"/>
      <c r="D146" s="3"/>
      <c r="E146" s="3"/>
      <c r="F146" s="3"/>
      <c r="G146" s="3"/>
      <c r="H146" s="3"/>
    </row>
    <row r="147" spans="1:8" x14ac:dyDescent="0.2">
      <c r="A147" s="3"/>
      <c r="B147" s="3"/>
      <c r="C147" s="3"/>
      <c r="D147" s="3"/>
      <c r="E147" s="3"/>
      <c r="F147" s="3"/>
      <c r="G147" s="3"/>
      <c r="H147" s="3"/>
    </row>
    <row r="148" spans="1:8" x14ac:dyDescent="0.2">
      <c r="A148" s="3"/>
      <c r="B148" s="3"/>
      <c r="C148" s="3"/>
      <c r="D148" s="3"/>
      <c r="E148" s="3"/>
      <c r="F148" s="3"/>
      <c r="G148" s="3"/>
      <c r="H148" s="3"/>
    </row>
    <row r="149" spans="1:8" x14ac:dyDescent="0.2">
      <c r="A149" s="3"/>
      <c r="B149" s="3"/>
      <c r="C149" s="3"/>
      <c r="D149" s="3"/>
      <c r="E149" s="3"/>
      <c r="F149" s="3"/>
      <c r="G149" s="3"/>
      <c r="H149" s="3"/>
    </row>
    <row r="150" spans="1:8" x14ac:dyDescent="0.2">
      <c r="A150" s="3"/>
      <c r="B150" s="3"/>
      <c r="C150" s="3"/>
      <c r="D150" s="3"/>
      <c r="E150" s="3"/>
      <c r="F150" s="3"/>
      <c r="G150" s="3"/>
      <c r="H150" s="3"/>
    </row>
    <row r="151" spans="1:8" x14ac:dyDescent="0.2">
      <c r="A151" s="3"/>
      <c r="B151" s="3"/>
      <c r="C151" s="3"/>
      <c r="D151" s="3"/>
      <c r="E151" s="3"/>
      <c r="F151" s="3"/>
      <c r="G151" s="3"/>
      <c r="H151" s="3"/>
    </row>
    <row r="152" spans="1:8" x14ac:dyDescent="0.2">
      <c r="A152" s="3"/>
      <c r="B152" s="3"/>
      <c r="C152" s="3"/>
      <c r="D152" s="3"/>
      <c r="E152" s="3"/>
      <c r="F152" s="3"/>
      <c r="G152" s="3"/>
      <c r="H152" s="3"/>
    </row>
    <row r="153" spans="1:8" x14ac:dyDescent="0.2">
      <c r="A153" s="3"/>
      <c r="B153" s="3"/>
      <c r="C153" s="3"/>
      <c r="D153" s="3"/>
      <c r="E153" s="3"/>
      <c r="F153" s="3"/>
      <c r="G153" s="3"/>
      <c r="H153" s="3"/>
    </row>
    <row r="154" spans="1:8" x14ac:dyDescent="0.2">
      <c r="A154" s="3"/>
      <c r="B154" s="3"/>
      <c r="C154" s="3"/>
      <c r="D154" s="3"/>
      <c r="E154" s="3"/>
      <c r="F154" s="3"/>
      <c r="G154" s="3"/>
      <c r="H154" s="3"/>
    </row>
    <row r="155" spans="1:8" x14ac:dyDescent="0.2">
      <c r="A155" s="3"/>
      <c r="B155" s="3"/>
      <c r="C155" s="3"/>
      <c r="D155" s="3"/>
      <c r="E155" s="3"/>
      <c r="F155" s="3"/>
      <c r="G155" s="3"/>
      <c r="H155" s="3"/>
    </row>
    <row r="156" spans="1:8" x14ac:dyDescent="0.2">
      <c r="A156" s="3"/>
      <c r="B156" s="3"/>
      <c r="C156" s="3"/>
      <c r="D156" s="3"/>
      <c r="E156" s="3"/>
      <c r="F156" s="3"/>
      <c r="G156" s="3"/>
      <c r="H156" s="3"/>
    </row>
    <row r="157" spans="1:8" x14ac:dyDescent="0.2">
      <c r="A157" s="3"/>
      <c r="B157" s="3"/>
      <c r="C157" s="3"/>
      <c r="D157" s="3"/>
      <c r="E157" s="3"/>
      <c r="F157" s="3"/>
      <c r="G157" s="3"/>
      <c r="H157" s="3"/>
    </row>
    <row r="158" spans="1:8" x14ac:dyDescent="0.2">
      <c r="A158" s="3"/>
      <c r="B158" s="3"/>
      <c r="C158" s="3"/>
      <c r="D158" s="3"/>
      <c r="E158" s="3"/>
      <c r="F158" s="3"/>
      <c r="G158" s="3"/>
      <c r="H158" s="3"/>
    </row>
    <row r="159" spans="1:8" x14ac:dyDescent="0.2">
      <c r="A159" s="3"/>
      <c r="B159" s="3"/>
      <c r="C159" s="3"/>
      <c r="D159" s="3"/>
      <c r="E159" s="3"/>
      <c r="F159" s="3"/>
      <c r="G159" s="3"/>
      <c r="H159" s="3"/>
    </row>
    <row r="160" spans="1:8" x14ac:dyDescent="0.2">
      <c r="A160" s="3"/>
      <c r="B160" s="3"/>
      <c r="C160" s="3"/>
      <c r="D160" s="3"/>
      <c r="E160" s="3"/>
      <c r="F160" s="3"/>
      <c r="G160" s="3"/>
      <c r="H160" s="3"/>
    </row>
    <row r="161" spans="1:8" x14ac:dyDescent="0.2">
      <c r="A161" s="3"/>
      <c r="B161" s="3"/>
      <c r="C161" s="3"/>
      <c r="D161" s="3"/>
      <c r="E161" s="3"/>
      <c r="F161" s="3"/>
      <c r="G161" s="3"/>
      <c r="H161" s="3"/>
    </row>
    <row r="162" spans="1:8" x14ac:dyDescent="0.2">
      <c r="A162" s="3"/>
      <c r="B162" s="3"/>
      <c r="C162" s="3"/>
      <c r="D162" s="3"/>
      <c r="E162" s="3"/>
      <c r="F162" s="3"/>
      <c r="G162" s="3"/>
      <c r="H162" s="3"/>
    </row>
    <row r="163" spans="1:8" x14ac:dyDescent="0.2">
      <c r="A163" s="3"/>
      <c r="B163" s="3"/>
      <c r="C163" s="3"/>
      <c r="D163" s="3"/>
      <c r="E163" s="3"/>
      <c r="F163" s="3"/>
      <c r="G163" s="3"/>
      <c r="H163" s="3"/>
    </row>
    <row r="164" spans="1:8" x14ac:dyDescent="0.2">
      <c r="A164" s="3"/>
      <c r="B164" s="3"/>
      <c r="C164" s="3"/>
      <c r="D164" s="3"/>
      <c r="E164" s="3"/>
      <c r="F164" s="3"/>
      <c r="G164" s="3"/>
      <c r="H164" s="3"/>
    </row>
    <row r="165" spans="1:8" x14ac:dyDescent="0.2">
      <c r="A165" s="3"/>
      <c r="B165" s="3"/>
      <c r="C165" s="3"/>
      <c r="D165" s="3"/>
      <c r="E165" s="3"/>
      <c r="F165" s="3"/>
      <c r="G165" s="3"/>
      <c r="H165" s="3"/>
    </row>
    <row r="166" spans="1:8" x14ac:dyDescent="0.2">
      <c r="A166">
        <v>65</v>
      </c>
      <c r="C166">
        <v>1</v>
      </c>
      <c r="D166">
        <v>0</v>
      </c>
      <c r="E166">
        <v>30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Ресурсный расчёт</vt:lpstr>
      <vt:lpstr>Source</vt:lpstr>
      <vt:lpstr>'Ресурсный расчёт'!Заголовки_для_печати</vt:lpstr>
      <vt:lpstr>'Ресурсный расчёт'!Область_печати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Oje</cp:lastModifiedBy>
  <dcterms:created xsi:type="dcterms:W3CDTF">2022-03-29T06:42:44Z</dcterms:created>
  <dcterms:modified xsi:type="dcterms:W3CDTF">2022-03-29T06:43:48Z</dcterms:modified>
</cp:coreProperties>
</file>