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120" yWindow="105" windowWidth="15120" windowHeight="8010"/>
  </bookViews>
  <sheets>
    <sheet name="Лист1" sheetId="1" r:id="rId1"/>
    <sheet name="Лист2" sheetId="2" state="hidden" r:id="rId2"/>
    <sheet name="Лист3" sheetId="3" state="hidden" r:id="rId3"/>
  </sheets>
  <calcPr calcId="124519"/>
</workbook>
</file>

<file path=xl/calcChain.xml><?xml version="1.0" encoding="utf-8"?>
<calcChain xmlns="http://schemas.openxmlformats.org/spreadsheetml/2006/main">
  <c r="J19" i="1"/>
  <c r="J18"/>
  <c r="J8"/>
  <c r="H19"/>
  <c r="F19"/>
  <c r="D19"/>
  <c r="H18"/>
  <c r="F18"/>
  <c r="D18"/>
  <c r="J17"/>
  <c r="H17"/>
  <c r="F17"/>
  <c r="D17"/>
  <c r="J16"/>
  <c r="H16"/>
  <c r="F16"/>
  <c r="D16"/>
  <c r="D20" s="1"/>
  <c r="X5"/>
  <c r="X7"/>
  <c r="X6"/>
  <c r="X8"/>
  <c r="V5"/>
  <c r="V6"/>
  <c r="V7"/>
  <c r="V8"/>
  <c r="T8"/>
  <c r="T7"/>
  <c r="T6"/>
  <c r="T5"/>
  <c r="R8"/>
  <c r="R7"/>
  <c r="R6"/>
  <c r="R5"/>
  <c r="P8"/>
  <c r="P7"/>
  <c r="P6"/>
  <c r="P5"/>
  <c r="N8"/>
  <c r="N7"/>
  <c r="N6"/>
  <c r="N5"/>
  <c r="L8"/>
  <c r="L7"/>
  <c r="L6"/>
  <c r="L5"/>
  <c r="J7"/>
  <c r="J6"/>
  <c r="J5"/>
  <c r="H8"/>
  <c r="H7"/>
  <c r="H6"/>
  <c r="H5"/>
  <c r="F8"/>
  <c r="F7"/>
  <c r="F6"/>
  <c r="F5"/>
  <c r="D8"/>
  <c r="D7"/>
  <c r="D6"/>
  <c r="D5"/>
  <c r="H20" l="1"/>
  <c r="F20"/>
  <c r="P14"/>
  <c r="J20"/>
  <c r="X9"/>
  <c r="V9"/>
  <c r="T9"/>
  <c r="N9"/>
  <c r="R9"/>
  <c r="P9"/>
  <c r="F9"/>
  <c r="D9"/>
  <c r="J9"/>
  <c r="L9"/>
  <c r="H9"/>
</calcChain>
</file>

<file path=xl/comments1.xml><?xml version="1.0" encoding="utf-8"?>
<comments xmlns="http://schemas.openxmlformats.org/spreadsheetml/2006/main">
  <authors>
    <author>Автор</author>
  </authors>
  <commentList>
    <comment ref="A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Автор: Катерина Викторовна :)</t>
        </r>
      </text>
    </comment>
  </commentList>
</comments>
</file>

<file path=xl/sharedStrings.xml><?xml version="1.0" encoding="utf-8"?>
<sst xmlns="http://schemas.openxmlformats.org/spreadsheetml/2006/main" count="59" uniqueCount="35">
  <si>
    <t>№ п/п</t>
  </si>
  <si>
    <t>замена грунта 25%</t>
  </si>
  <si>
    <t>замена грунта 50%</t>
  </si>
  <si>
    <t>замена грунта 75%</t>
  </si>
  <si>
    <t>замена грунта 100%</t>
  </si>
  <si>
    <t>0,2х0,15</t>
  </si>
  <si>
    <t>0,25х0,2</t>
  </si>
  <si>
    <t>0,3х0,3</t>
  </si>
  <si>
    <t>0,5х0,4</t>
  </si>
  <si>
    <t>0,8х0,6</t>
  </si>
  <si>
    <t>0,5х0,5х0,4</t>
  </si>
  <si>
    <t>0,8х0,8х0,6</t>
  </si>
  <si>
    <t>1,0х1,0х0,6</t>
  </si>
  <si>
    <t>1,3х1,3х0,6</t>
  </si>
  <si>
    <t>1,5х1,5х0,65</t>
  </si>
  <si>
    <t>1,7х1,7х0,65</t>
  </si>
  <si>
    <t>ИТОГО:</t>
  </si>
  <si>
    <t>объем,м3</t>
  </si>
  <si>
    <t>объем, м3</t>
  </si>
  <si>
    <t>Всего:</t>
  </si>
  <si>
    <t>Посадка деревьев и кустарников с комом</t>
  </si>
  <si>
    <t>РАЗМЕР КОМА</t>
  </si>
  <si>
    <t xml:space="preserve">коли-чество </t>
  </si>
  <si>
    <t>коли-чество</t>
  </si>
  <si>
    <t>Посадка деревьев и кустарников с ОКС</t>
  </si>
  <si>
    <t>% ЗАМЕНЫ ГРУНТА</t>
  </si>
  <si>
    <t>Деревья</t>
  </si>
  <si>
    <t>Кустарники (в ямы)</t>
  </si>
  <si>
    <t>Кустарники (однорядн.)</t>
  </si>
  <si>
    <t>Кустарники (двухрядн.)</t>
  </si>
  <si>
    <t>ВСЕГО:</t>
  </si>
  <si>
    <t>итого:</t>
  </si>
  <si>
    <t>в ячейках формулы!!! Не удалять.</t>
  </si>
  <si>
    <t xml:space="preserve">Расчет произведен </t>
  </si>
  <si>
    <t>Расчет произведен на основании  Общих указаний Технической части к сб.47 (таблица 1) ТСН-2001, для расчета выбираем % замены земли при посадке/пересадке и проставляем количество деревьев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</si>
</sst>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3"/>
      <color theme="0"/>
      <name val="Calibri"/>
      <family val="2"/>
      <charset val="204"/>
      <scheme val="minor"/>
    </font>
    <font>
      <b/>
      <sz val="13"/>
      <color rgb="FF9C6500"/>
      <name val="Calibri"/>
      <family val="2"/>
      <charset val="204"/>
      <scheme val="minor"/>
    </font>
    <font>
      <sz val="11"/>
      <color theme="7" tint="-0.249977111117893"/>
      <name val="Calibri"/>
      <family val="2"/>
      <charset val="204"/>
      <scheme val="minor"/>
    </font>
    <font>
      <sz val="11"/>
      <color theme="5" tint="-0.249977111117893"/>
      <name val="Calibri"/>
      <family val="2"/>
      <charset val="204"/>
      <scheme val="minor"/>
    </font>
    <font>
      <sz val="11"/>
      <color theme="3" tint="-0.249977111117893"/>
      <name val="Calibri"/>
      <family val="2"/>
      <charset val="204"/>
      <scheme val="minor"/>
    </font>
    <font>
      <b/>
      <sz val="13"/>
      <color theme="7" tint="-0.249977111117893"/>
      <name val="Calibri"/>
      <family val="2"/>
      <charset val="204"/>
      <scheme val="minor"/>
    </font>
    <font>
      <b/>
      <sz val="13"/>
      <color theme="5" tint="-0.249977111117893"/>
      <name val="Calibri"/>
      <family val="2"/>
      <charset val="204"/>
      <scheme val="minor"/>
    </font>
    <font>
      <b/>
      <sz val="13"/>
      <color theme="3" tint="-0.249977111117893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2"/>
      <color rgb="FF9C0006"/>
      <name val="Calibri"/>
      <family val="2"/>
      <charset val="204"/>
      <scheme val="minor"/>
    </font>
    <font>
      <b/>
      <sz val="11"/>
      <color rgb="FF000099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rgb="FF66FF99"/>
        <bgColor indexed="64"/>
      </patternFill>
    </fill>
  </fills>
  <borders count="1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5" fillId="4" borderId="0" applyNumberFormat="0" applyBorder="0" applyAlignment="0" applyProtection="0"/>
    <xf numFmtId="0" fontId="1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1" fillId="13" borderId="0" applyNumberFormat="0" applyBorder="0" applyAlignment="0" applyProtection="0"/>
    <xf numFmtId="0" fontId="17" fillId="14" borderId="0" applyNumberFormat="0" applyBorder="0" applyAlignment="0" applyProtection="0"/>
  </cellStyleXfs>
  <cellXfs count="98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2" fillId="2" borderId="2" xfId="1" applyBorder="1" applyAlignment="1">
      <alignment horizontal="center" wrapText="1"/>
    </xf>
    <xf numFmtId="0" fontId="5" fillId="7" borderId="2" xfId="6" applyBorder="1" applyAlignment="1">
      <alignment horizontal="center" wrapText="1"/>
    </xf>
    <xf numFmtId="0" fontId="5" fillId="7" borderId="2" xfId="6" applyBorder="1" applyAlignment="1">
      <alignment wrapText="1"/>
    </xf>
    <xf numFmtId="0" fontId="5" fillId="6" borderId="2" xfId="5" applyBorder="1" applyAlignment="1">
      <alignment horizontal="center" vertical="center" wrapText="1"/>
    </xf>
    <xf numFmtId="0" fontId="5" fillId="6" borderId="2" xfId="5" applyBorder="1" applyAlignment="1">
      <alignment horizontal="center" wrapText="1"/>
    </xf>
    <xf numFmtId="0" fontId="5" fillId="6" borderId="2" xfId="5" applyBorder="1" applyAlignment="1">
      <alignment wrapText="1"/>
    </xf>
    <xf numFmtId="0" fontId="5" fillId="4" borderId="2" xfId="3" applyBorder="1" applyAlignment="1">
      <alignment horizontal="center" wrapText="1"/>
    </xf>
    <xf numFmtId="0" fontId="5" fillId="4" borderId="2" xfId="3" applyBorder="1" applyAlignment="1">
      <alignment wrapText="1"/>
    </xf>
    <xf numFmtId="0" fontId="5" fillId="8" borderId="2" xfId="7" applyBorder="1" applyAlignment="1">
      <alignment horizontal="center" vertical="center" wrapText="1"/>
    </xf>
    <xf numFmtId="0" fontId="5" fillId="8" borderId="2" xfId="7" applyBorder="1" applyAlignment="1">
      <alignment horizontal="center" wrapText="1"/>
    </xf>
    <xf numFmtId="0" fontId="5" fillId="8" borderId="2" xfId="7" applyBorder="1" applyAlignment="1">
      <alignment wrapText="1"/>
    </xf>
    <xf numFmtId="0" fontId="1" fillId="5" borderId="2" xfId="4" applyBorder="1" applyAlignment="1">
      <alignment wrapText="1"/>
    </xf>
    <xf numFmtId="0" fontId="5" fillId="10" borderId="2" xfId="9" applyBorder="1" applyAlignment="1">
      <alignment horizontal="center" wrapText="1"/>
    </xf>
    <xf numFmtId="0" fontId="5" fillId="10" borderId="2" xfId="9" applyBorder="1" applyAlignment="1">
      <alignment wrapText="1"/>
    </xf>
    <xf numFmtId="0" fontId="6" fillId="0" borderId="2" xfId="0" applyFont="1" applyBorder="1" applyAlignment="1">
      <alignment wrapText="1"/>
    </xf>
    <xf numFmtId="0" fontId="7" fillId="8" borderId="2" xfId="7" applyFont="1" applyBorder="1" applyAlignment="1">
      <alignment wrapText="1"/>
    </xf>
    <xf numFmtId="0" fontId="7" fillId="6" borderId="2" xfId="5" applyFont="1" applyBorder="1" applyAlignment="1">
      <alignment wrapText="1"/>
    </xf>
    <xf numFmtId="0" fontId="7" fillId="4" borderId="2" xfId="3" applyFont="1" applyBorder="1" applyAlignment="1">
      <alignment wrapText="1"/>
    </xf>
    <xf numFmtId="0" fontId="7" fillId="10" borderId="2" xfId="9" applyFont="1" applyBorder="1" applyAlignment="1">
      <alignment wrapText="1"/>
    </xf>
    <xf numFmtId="0" fontId="6" fillId="0" borderId="0" xfId="0" applyFont="1" applyAlignment="1">
      <alignment wrapText="1"/>
    </xf>
    <xf numFmtId="0" fontId="5" fillId="10" borderId="3" xfId="9" applyBorder="1" applyAlignment="1">
      <alignment horizontal="center" wrapText="1"/>
    </xf>
    <xf numFmtId="0" fontId="5" fillId="10" borderId="3" xfId="9" applyBorder="1" applyAlignment="1">
      <alignment wrapText="1"/>
    </xf>
    <xf numFmtId="0" fontId="7" fillId="10" borderId="3" xfId="9" applyFont="1" applyBorder="1" applyAlignment="1">
      <alignment wrapText="1"/>
    </xf>
    <xf numFmtId="0" fontId="7" fillId="7" borderId="2" xfId="6" applyFont="1" applyBorder="1" applyAlignment="1">
      <alignment wrapText="1"/>
    </xf>
    <xf numFmtId="0" fontId="5" fillId="7" borderId="3" xfId="6" applyBorder="1" applyAlignment="1">
      <alignment horizontal="center" wrapText="1"/>
    </xf>
    <xf numFmtId="0" fontId="2" fillId="2" borderId="4" xfId="1" applyBorder="1" applyAlignment="1">
      <alignment wrapText="1"/>
    </xf>
    <xf numFmtId="0" fontId="8" fillId="2" borderId="4" xfId="1" applyFont="1" applyBorder="1" applyAlignment="1">
      <alignment wrapText="1"/>
    </xf>
    <xf numFmtId="0" fontId="2" fillId="2" borderId="3" xfId="1" applyBorder="1" applyAlignment="1">
      <alignment horizontal="center" wrapText="1"/>
    </xf>
    <xf numFmtId="0" fontId="9" fillId="12" borderId="2" xfId="11" applyFont="1" applyBorder="1" applyAlignment="1">
      <alignment horizontal="center" wrapText="1"/>
    </xf>
    <xf numFmtId="0" fontId="9" fillId="12" borderId="3" xfId="11" applyFont="1" applyBorder="1" applyAlignment="1">
      <alignment horizontal="center" wrapText="1"/>
    </xf>
    <xf numFmtId="0" fontId="9" fillId="12" borderId="4" xfId="11" applyFont="1" applyBorder="1" applyAlignment="1">
      <alignment wrapText="1"/>
    </xf>
    <xf numFmtId="0" fontId="9" fillId="12" borderId="2" xfId="11" applyFont="1" applyBorder="1" applyAlignment="1">
      <alignment wrapText="1"/>
    </xf>
    <xf numFmtId="0" fontId="10" fillId="9" borderId="2" xfId="8" applyFont="1" applyBorder="1" applyAlignment="1">
      <alignment horizontal="center" wrapText="1"/>
    </xf>
    <xf numFmtId="0" fontId="10" fillId="9" borderId="2" xfId="8" applyFont="1" applyBorder="1" applyAlignment="1">
      <alignment wrapText="1"/>
    </xf>
    <xf numFmtId="0" fontId="12" fillId="12" borderId="4" xfId="11" applyFont="1" applyBorder="1" applyAlignment="1">
      <alignment wrapText="1"/>
    </xf>
    <xf numFmtId="0" fontId="12" fillId="12" borderId="2" xfId="11" applyFont="1" applyBorder="1" applyAlignment="1">
      <alignment wrapText="1"/>
    </xf>
    <xf numFmtId="0" fontId="13" fillId="9" borderId="2" xfId="8" applyFont="1" applyBorder="1" applyAlignment="1">
      <alignment wrapText="1"/>
    </xf>
    <xf numFmtId="0" fontId="11" fillId="11" borderId="2" xfId="10" applyFont="1" applyBorder="1" applyAlignment="1">
      <alignment horizontal="center" wrapText="1"/>
    </xf>
    <xf numFmtId="0" fontId="11" fillId="11" borderId="2" xfId="10" applyFont="1" applyBorder="1" applyAlignment="1">
      <alignment wrapText="1"/>
    </xf>
    <xf numFmtId="0" fontId="1" fillId="13" borderId="2" xfId="12" applyBorder="1" applyAlignment="1">
      <alignment wrapText="1"/>
    </xf>
    <xf numFmtId="0" fontId="0" fillId="13" borderId="2" xfId="12" applyFont="1" applyBorder="1" applyAlignment="1">
      <alignment horizontal="center" wrapText="1"/>
    </xf>
    <xf numFmtId="0" fontId="14" fillId="11" borderId="2" xfId="10" applyFont="1" applyBorder="1" applyAlignment="1">
      <alignment wrapText="1"/>
    </xf>
    <xf numFmtId="0" fontId="6" fillId="13" borderId="2" xfId="12" applyFont="1" applyBorder="1" applyAlignment="1">
      <alignment wrapText="1"/>
    </xf>
    <xf numFmtId="0" fontId="0" fillId="5" borderId="2" xfId="4" applyFont="1" applyBorder="1" applyAlignment="1">
      <alignment horizontal="center" wrapText="1"/>
    </xf>
    <xf numFmtId="0" fontId="14" fillId="5" borderId="2" xfId="4" applyFont="1" applyBorder="1" applyAlignment="1">
      <alignment wrapText="1"/>
    </xf>
    <xf numFmtId="0" fontId="15" fillId="3" borderId="1" xfId="2" applyFont="1" applyAlignment="1">
      <alignment wrapText="1"/>
    </xf>
    <xf numFmtId="9" fontId="5" fillId="8" borderId="2" xfId="7" applyNumberFormat="1" applyBorder="1" applyAlignment="1">
      <alignment horizontal="center" vertical="center" wrapText="1"/>
    </xf>
    <xf numFmtId="9" fontId="5" fillId="6" borderId="2" xfId="5" applyNumberFormat="1" applyBorder="1" applyAlignment="1">
      <alignment horizontal="center" vertical="center" wrapText="1"/>
    </xf>
    <xf numFmtId="0" fontId="5" fillId="10" borderId="2" xfId="9" applyBorder="1" applyAlignment="1">
      <alignment horizontal="center" vertical="center" wrapText="1"/>
    </xf>
    <xf numFmtId="9" fontId="5" fillId="10" borderId="2" xfId="9" applyNumberFormat="1" applyBorder="1" applyAlignment="1">
      <alignment horizontal="center" vertical="center" wrapText="1"/>
    </xf>
    <xf numFmtId="0" fontId="5" fillId="4" borderId="2" xfId="3" applyBorder="1" applyAlignment="1">
      <alignment horizontal="center" vertical="center" wrapText="1"/>
    </xf>
    <xf numFmtId="9" fontId="5" fillId="4" borderId="2" xfId="3" applyNumberForma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6" applyFill="1" applyBorder="1" applyAlignment="1">
      <alignment horizontal="center" vertical="center" wrapText="1"/>
    </xf>
    <xf numFmtId="9" fontId="5" fillId="0" borderId="0" xfId="6" applyNumberFormat="1" applyFill="1" applyBorder="1" applyAlignment="1">
      <alignment horizontal="center" vertical="center" wrapText="1"/>
    </xf>
    <xf numFmtId="0" fontId="5" fillId="0" borderId="0" xfId="6" applyFill="1" applyBorder="1" applyAlignment="1">
      <alignment wrapText="1"/>
    </xf>
    <xf numFmtId="0" fontId="7" fillId="3" borderId="1" xfId="2" applyFont="1" applyAlignment="1">
      <alignment wrapText="1"/>
    </xf>
    <xf numFmtId="22" fontId="0" fillId="0" borderId="0" xfId="0" applyNumberFormat="1" applyAlignment="1">
      <alignment wrapText="1"/>
    </xf>
    <xf numFmtId="0" fontId="16" fillId="2" borderId="4" xfId="1" applyFont="1" applyBorder="1" applyAlignment="1">
      <alignment wrapText="1"/>
    </xf>
    <xf numFmtId="0" fontId="16" fillId="12" borderId="4" xfId="11" applyFont="1" applyBorder="1" applyAlignment="1">
      <alignment wrapText="1"/>
    </xf>
    <xf numFmtId="0" fontId="16" fillId="12" borderId="2" xfId="11" applyFont="1" applyBorder="1" applyAlignment="1">
      <alignment wrapText="1"/>
    </xf>
    <xf numFmtId="0" fontId="16" fillId="9" borderId="2" xfId="8" applyFont="1" applyBorder="1" applyAlignment="1">
      <alignment wrapText="1"/>
    </xf>
    <xf numFmtId="0" fontId="18" fillId="14" borderId="10" xfId="13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5" fillId="8" borderId="3" xfId="7" applyBorder="1" applyAlignment="1">
      <alignment horizontal="center" vertical="center" wrapText="1"/>
    </xf>
    <xf numFmtId="0" fontId="5" fillId="8" borderId="4" xfId="7" applyBorder="1" applyAlignment="1">
      <alignment horizontal="center" vertical="center" wrapText="1"/>
    </xf>
    <xf numFmtId="0" fontId="5" fillId="6" borderId="3" xfId="5" applyBorder="1" applyAlignment="1">
      <alignment horizontal="center" vertical="center" wrapText="1"/>
    </xf>
    <xf numFmtId="0" fontId="5" fillId="6" borderId="4" xfId="5" applyBorder="1" applyAlignment="1">
      <alignment horizontal="center" vertical="center" wrapText="1"/>
    </xf>
    <xf numFmtId="0" fontId="5" fillId="4" borderId="3" xfId="3" applyBorder="1" applyAlignment="1">
      <alignment horizontal="center" vertical="center" wrapText="1"/>
    </xf>
    <xf numFmtId="0" fontId="5" fillId="4" borderId="4" xfId="3" applyBorder="1" applyAlignment="1">
      <alignment horizontal="center" vertical="center" wrapText="1"/>
    </xf>
    <xf numFmtId="0" fontId="5" fillId="10" borderId="3" xfId="9" applyBorder="1" applyAlignment="1">
      <alignment horizontal="center" vertical="center" wrapText="1"/>
    </xf>
    <xf numFmtId="0" fontId="5" fillId="10" borderId="5" xfId="9" applyBorder="1" applyAlignment="1">
      <alignment horizontal="center" vertical="center" wrapText="1"/>
    </xf>
    <xf numFmtId="0" fontId="5" fillId="7" borderId="3" xfId="6" applyBorder="1" applyAlignment="1">
      <alignment horizontal="center" vertical="center" wrapText="1"/>
    </xf>
    <xf numFmtId="0" fontId="5" fillId="7" borderId="4" xfId="6" applyBorder="1" applyAlignment="1">
      <alignment horizontal="center" vertical="center" wrapText="1"/>
    </xf>
    <xf numFmtId="0" fontId="2" fillId="2" borderId="3" xfId="1" applyBorder="1" applyAlignment="1">
      <alignment horizontal="center" vertical="center" wrapText="1"/>
    </xf>
    <xf numFmtId="0" fontId="2" fillId="2" borderId="4" xfId="1" applyBorder="1" applyAlignment="1">
      <alignment horizontal="center" vertical="center" wrapText="1"/>
    </xf>
    <xf numFmtId="0" fontId="9" fillId="12" borderId="3" xfId="11" applyFont="1" applyBorder="1" applyAlignment="1">
      <alignment horizontal="center" vertical="center" wrapText="1"/>
    </xf>
    <xf numFmtId="0" fontId="9" fillId="12" borderId="4" xfId="11" applyFont="1" applyBorder="1" applyAlignment="1">
      <alignment horizontal="center" vertical="center" wrapText="1"/>
    </xf>
    <xf numFmtId="0" fontId="10" fillId="9" borderId="3" xfId="8" applyFont="1" applyBorder="1" applyAlignment="1">
      <alignment horizontal="center" vertical="center" wrapText="1"/>
    </xf>
    <xf numFmtId="0" fontId="10" fillId="9" borderId="4" xfId="8" applyFont="1" applyBorder="1" applyAlignment="1">
      <alignment horizontal="center" vertical="center" wrapText="1"/>
    </xf>
    <xf numFmtId="0" fontId="11" fillId="11" borderId="3" xfId="10" applyFont="1" applyBorder="1" applyAlignment="1">
      <alignment horizontal="center" vertical="center" wrapText="1"/>
    </xf>
    <xf numFmtId="0" fontId="11" fillId="11" borderId="4" xfId="10" applyFont="1" applyBorder="1" applyAlignment="1">
      <alignment horizontal="center" vertical="center" wrapText="1"/>
    </xf>
    <xf numFmtId="0" fontId="1" fillId="13" borderId="3" xfId="12" applyBorder="1" applyAlignment="1">
      <alignment horizontal="center" vertical="center" wrapText="1"/>
    </xf>
    <xf numFmtId="0" fontId="1" fillId="13" borderId="4" xfId="12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5" borderId="3" xfId="4" applyBorder="1" applyAlignment="1">
      <alignment horizontal="center" vertical="center" wrapText="1"/>
    </xf>
    <xf numFmtId="0" fontId="1" fillId="5" borderId="4" xfId="4" applyBorder="1" applyAlignment="1">
      <alignment horizontal="center" vertical="center" wrapText="1"/>
    </xf>
    <xf numFmtId="0" fontId="18" fillId="14" borderId="8" xfId="13" applyFont="1" applyBorder="1" applyAlignment="1">
      <alignment horizontal="center" wrapText="1"/>
    </xf>
    <xf numFmtId="0" fontId="18" fillId="14" borderId="9" xfId="13" applyFont="1" applyBorder="1" applyAlignment="1">
      <alignment horizontal="center" wrapText="1"/>
    </xf>
    <xf numFmtId="0" fontId="4" fillId="15" borderId="0" xfId="0" applyFont="1" applyFill="1" applyAlignment="1">
      <alignment horizontal="center" wrapText="1"/>
    </xf>
    <xf numFmtId="0" fontId="19" fillId="0" borderId="0" xfId="6" applyFont="1" applyFill="1" applyBorder="1" applyAlignment="1">
      <alignment horizontal="left" vertical="center" wrapText="1"/>
    </xf>
    <xf numFmtId="0" fontId="5" fillId="10" borderId="2" xfId="9" applyFont="1" applyBorder="1" applyAlignment="1">
      <alignment wrapText="1"/>
    </xf>
  </cellXfs>
  <cellStyles count="14">
    <cellStyle name="20% - Акцент1" xfId="4" builtinId="30"/>
    <cellStyle name="40% - Акцент6" xfId="12" builtinId="51"/>
    <cellStyle name="60% - Акцент2" xfId="6" builtinId="36"/>
    <cellStyle name="60% - Акцент3" xfId="8" builtinId="40"/>
    <cellStyle name="60% - Акцент4" xfId="9" builtinId="44"/>
    <cellStyle name="60% - Акцент5" xfId="11" builtinId="48"/>
    <cellStyle name="Акцент1" xfId="3" builtinId="29"/>
    <cellStyle name="Акцент2" xfId="5" builtinId="33"/>
    <cellStyle name="Акцент3" xfId="7" builtinId="37"/>
    <cellStyle name="Акцент5" xfId="10" builtinId="45"/>
    <cellStyle name="Контрольная ячейка" xfId="2" builtinId="23"/>
    <cellStyle name="Нейтральный" xfId="1" builtinId="28"/>
    <cellStyle name="Обычный" xfId="0" builtinId="0"/>
    <cellStyle name="Плохой" xfId="13" builtinId="27"/>
  </cellStyles>
  <dxfs count="0"/>
  <tableStyles count="0" defaultTableStyle="TableStyleMedium9" defaultPivotStyle="PivotStyleLight16"/>
  <colors>
    <mruColors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2:X22"/>
  <sheetViews>
    <sheetView tabSelected="1" view="pageBreakPreview" zoomScaleNormal="112" zoomScaleSheetLayoutView="100" workbookViewId="0">
      <selection activeCell="L26" sqref="L26"/>
    </sheetView>
  </sheetViews>
  <sheetFormatPr defaultColWidth="9.140625" defaultRowHeight="15"/>
  <cols>
    <col min="1" max="1" width="7.7109375" style="1" customWidth="1"/>
    <col min="2" max="2" width="23.42578125" style="1" customWidth="1"/>
    <col min="3" max="11" width="7.85546875" style="1" customWidth="1"/>
    <col min="12" max="12" width="9.28515625" style="1" customWidth="1"/>
    <col min="13" max="24" width="7.85546875" style="1" customWidth="1"/>
    <col min="25" max="16384" width="9.140625" style="1"/>
  </cols>
  <sheetData>
    <row r="2" spans="1:24" ht="15" customHeight="1">
      <c r="A2" s="68" t="s">
        <v>0</v>
      </c>
      <c r="B2" s="68" t="s">
        <v>20</v>
      </c>
      <c r="C2" s="66" t="s">
        <v>21</v>
      </c>
      <c r="D2" s="66"/>
      <c r="E2" s="66"/>
      <c r="F2" s="66"/>
      <c r="G2" s="66"/>
      <c r="H2" s="66"/>
      <c r="I2" s="66"/>
      <c r="J2" s="66"/>
      <c r="K2" s="67"/>
      <c r="L2" s="67"/>
      <c r="M2" s="67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</row>
    <row r="3" spans="1:24">
      <c r="A3" s="68"/>
      <c r="B3" s="68"/>
      <c r="C3" s="69" t="s">
        <v>5</v>
      </c>
      <c r="D3" s="70"/>
      <c r="E3" s="71" t="s">
        <v>6</v>
      </c>
      <c r="F3" s="72"/>
      <c r="G3" s="73" t="s">
        <v>7</v>
      </c>
      <c r="H3" s="74"/>
      <c r="I3" s="75" t="s">
        <v>8</v>
      </c>
      <c r="J3" s="76"/>
      <c r="K3" s="77" t="s">
        <v>9</v>
      </c>
      <c r="L3" s="78"/>
      <c r="M3" s="79" t="s">
        <v>10</v>
      </c>
      <c r="N3" s="80"/>
      <c r="O3" s="81" t="s">
        <v>11</v>
      </c>
      <c r="P3" s="82"/>
      <c r="Q3" s="83" t="s">
        <v>12</v>
      </c>
      <c r="R3" s="84"/>
      <c r="S3" s="85" t="s">
        <v>13</v>
      </c>
      <c r="T3" s="86"/>
      <c r="U3" s="87" t="s">
        <v>14</v>
      </c>
      <c r="V3" s="88"/>
      <c r="W3" s="91" t="s">
        <v>15</v>
      </c>
      <c r="X3" s="92"/>
    </row>
    <row r="4" spans="1:24" ht="30">
      <c r="A4" s="68"/>
      <c r="B4" s="68"/>
      <c r="C4" s="11" t="s">
        <v>23</v>
      </c>
      <c r="D4" s="12" t="s">
        <v>17</v>
      </c>
      <c r="E4" s="6" t="s">
        <v>23</v>
      </c>
      <c r="F4" s="7" t="s">
        <v>17</v>
      </c>
      <c r="G4" s="9" t="s">
        <v>23</v>
      </c>
      <c r="H4" s="9" t="s">
        <v>18</v>
      </c>
      <c r="I4" s="15" t="s">
        <v>23</v>
      </c>
      <c r="J4" s="23" t="s">
        <v>18</v>
      </c>
      <c r="K4" s="4" t="s">
        <v>23</v>
      </c>
      <c r="L4" s="27" t="s">
        <v>18</v>
      </c>
      <c r="M4" s="3" t="s">
        <v>23</v>
      </c>
      <c r="N4" s="30" t="s">
        <v>18</v>
      </c>
      <c r="O4" s="32" t="s">
        <v>22</v>
      </c>
      <c r="P4" s="31" t="s">
        <v>18</v>
      </c>
      <c r="Q4" s="35" t="s">
        <v>23</v>
      </c>
      <c r="R4" s="35" t="s">
        <v>18</v>
      </c>
      <c r="S4" s="40" t="s">
        <v>23</v>
      </c>
      <c r="T4" s="40" t="s">
        <v>18</v>
      </c>
      <c r="U4" s="43" t="s">
        <v>23</v>
      </c>
      <c r="V4" s="43" t="s">
        <v>18</v>
      </c>
      <c r="W4" s="46" t="s">
        <v>23</v>
      </c>
      <c r="X4" s="46" t="s">
        <v>18</v>
      </c>
    </row>
    <row r="5" spans="1:24">
      <c r="A5" s="2">
        <v>1</v>
      </c>
      <c r="B5" s="2" t="s">
        <v>1</v>
      </c>
      <c r="C5" s="13">
        <v>0</v>
      </c>
      <c r="D5" s="13">
        <f>C5*0.04875</f>
        <v>0</v>
      </c>
      <c r="E5" s="8">
        <v>0</v>
      </c>
      <c r="F5" s="8">
        <f>E5*0.0475</f>
        <v>0</v>
      </c>
      <c r="G5" s="10">
        <v>0</v>
      </c>
      <c r="H5" s="10">
        <f>G5*0.065</f>
        <v>0</v>
      </c>
      <c r="I5" s="16">
        <v>0</v>
      </c>
      <c r="J5" s="24">
        <f>I5*0.1075</f>
        <v>0</v>
      </c>
      <c r="K5" s="5">
        <v>0</v>
      </c>
      <c r="L5" s="5">
        <f>K5*0.2075</f>
        <v>0</v>
      </c>
      <c r="M5" s="28">
        <v>0</v>
      </c>
      <c r="N5" s="28">
        <f>M5*0.2925</f>
        <v>0</v>
      </c>
      <c r="O5" s="33">
        <v>0</v>
      </c>
      <c r="P5" s="34">
        <f>O5*0.4625</f>
        <v>0</v>
      </c>
      <c r="Q5" s="36">
        <v>0</v>
      </c>
      <c r="R5" s="36">
        <f>Q5*0.6175</f>
        <v>0</v>
      </c>
      <c r="S5" s="41">
        <v>0</v>
      </c>
      <c r="T5" s="41">
        <f>S5*0.775</f>
        <v>0</v>
      </c>
      <c r="U5" s="42">
        <v>0</v>
      </c>
      <c r="V5" s="42">
        <f>U5*0.93</f>
        <v>0</v>
      </c>
      <c r="W5" s="14">
        <v>0</v>
      </c>
      <c r="X5" s="14">
        <f>W5*1.05</f>
        <v>0</v>
      </c>
    </row>
    <row r="6" spans="1:24">
      <c r="A6" s="2">
        <v>2</v>
      </c>
      <c r="B6" s="2" t="s">
        <v>2</v>
      </c>
      <c r="C6" s="13">
        <v>0</v>
      </c>
      <c r="D6" s="13">
        <f>C6*0.0975</f>
        <v>0</v>
      </c>
      <c r="E6" s="8">
        <v>0</v>
      </c>
      <c r="F6" s="8">
        <f>E6*0.095</f>
        <v>0</v>
      </c>
      <c r="G6" s="10">
        <v>0</v>
      </c>
      <c r="H6" s="10">
        <f>G6*0.13</f>
        <v>0</v>
      </c>
      <c r="I6" s="16">
        <v>0</v>
      </c>
      <c r="J6" s="24">
        <f>I6*0.215</f>
        <v>0</v>
      </c>
      <c r="K6" s="5">
        <v>0</v>
      </c>
      <c r="L6" s="5">
        <f>K6*0.415</f>
        <v>0</v>
      </c>
      <c r="M6" s="28">
        <v>0</v>
      </c>
      <c r="N6" s="28">
        <f>M6*0.585</f>
        <v>0</v>
      </c>
      <c r="O6" s="33">
        <v>0</v>
      </c>
      <c r="P6" s="34">
        <f>O6*0.925</f>
        <v>0</v>
      </c>
      <c r="Q6" s="36">
        <v>0</v>
      </c>
      <c r="R6" s="36">
        <f>Q6*1.235</f>
        <v>0</v>
      </c>
      <c r="S6" s="41">
        <v>0</v>
      </c>
      <c r="T6" s="41">
        <f>S6*1.55</f>
        <v>0</v>
      </c>
      <c r="U6" s="42">
        <v>0</v>
      </c>
      <c r="V6" s="42">
        <f>U6*1.86</f>
        <v>0</v>
      </c>
      <c r="W6" s="14">
        <v>0</v>
      </c>
      <c r="X6" s="14">
        <f>W6*2.1</f>
        <v>0</v>
      </c>
    </row>
    <row r="7" spans="1:24">
      <c r="A7" s="2">
        <v>3</v>
      </c>
      <c r="B7" s="2" t="s">
        <v>3</v>
      </c>
      <c r="C7" s="13">
        <v>0</v>
      </c>
      <c r="D7" s="13">
        <f>C7*0.14625</f>
        <v>0</v>
      </c>
      <c r="E7" s="8">
        <v>0</v>
      </c>
      <c r="F7" s="8">
        <f>E7*0.1425</f>
        <v>0</v>
      </c>
      <c r="G7" s="10">
        <v>0</v>
      </c>
      <c r="H7" s="10">
        <f>G7*0.195</f>
        <v>0</v>
      </c>
      <c r="I7" s="16">
        <v>0</v>
      </c>
      <c r="J7" s="24">
        <f>I7*0.3225</f>
        <v>0</v>
      </c>
      <c r="K7" s="5">
        <v>0</v>
      </c>
      <c r="L7" s="5">
        <f>K7*0.6225</f>
        <v>0</v>
      </c>
      <c r="M7" s="28">
        <v>0</v>
      </c>
      <c r="N7" s="28">
        <f>M7*0.8775</f>
        <v>0</v>
      </c>
      <c r="O7" s="33">
        <v>0</v>
      </c>
      <c r="P7" s="34">
        <f>O7*1.3875</f>
        <v>0</v>
      </c>
      <c r="Q7" s="36">
        <v>0</v>
      </c>
      <c r="R7" s="36">
        <f>Q7*1.8525</f>
        <v>0</v>
      </c>
      <c r="S7" s="41">
        <v>0</v>
      </c>
      <c r="T7" s="41">
        <f>S7*2.325</f>
        <v>0</v>
      </c>
      <c r="U7" s="42">
        <v>0</v>
      </c>
      <c r="V7" s="42">
        <f>U7*2.79</f>
        <v>0</v>
      </c>
      <c r="W7" s="14">
        <v>0</v>
      </c>
      <c r="X7" s="14">
        <f>W7*3.15</f>
        <v>0</v>
      </c>
    </row>
    <row r="8" spans="1:24">
      <c r="A8" s="2">
        <v>4</v>
      </c>
      <c r="B8" s="2" t="s">
        <v>4</v>
      </c>
      <c r="C8" s="13">
        <v>0</v>
      </c>
      <c r="D8" s="13">
        <f>C8*0.195</f>
        <v>0</v>
      </c>
      <c r="E8" s="8">
        <v>0</v>
      </c>
      <c r="F8" s="8">
        <f>E8*0.19</f>
        <v>0</v>
      </c>
      <c r="G8" s="10">
        <v>0</v>
      </c>
      <c r="H8" s="10">
        <f>G8*0.26</f>
        <v>0</v>
      </c>
      <c r="I8" s="16">
        <v>0</v>
      </c>
      <c r="J8" s="24">
        <f>I8*0.43</f>
        <v>0</v>
      </c>
      <c r="K8" s="5">
        <v>0</v>
      </c>
      <c r="L8" s="5">
        <f>K8*0.83</f>
        <v>0</v>
      </c>
      <c r="M8" s="61">
        <v>0</v>
      </c>
      <c r="N8" s="61">
        <f>M8*1.17</f>
        <v>0</v>
      </c>
      <c r="O8" s="62">
        <v>0</v>
      </c>
      <c r="P8" s="63">
        <f>O8*1.85</f>
        <v>0</v>
      </c>
      <c r="Q8" s="64">
        <v>0</v>
      </c>
      <c r="R8" s="64">
        <f>Q8*2.47</f>
        <v>0</v>
      </c>
      <c r="S8" s="41">
        <v>0</v>
      </c>
      <c r="T8" s="41">
        <f>S8*3.1</f>
        <v>0</v>
      </c>
      <c r="U8" s="42">
        <v>0</v>
      </c>
      <c r="V8" s="42">
        <f>U8*3.72</f>
        <v>0</v>
      </c>
      <c r="W8" s="14">
        <v>0</v>
      </c>
      <c r="X8" s="14">
        <f>W8*4.2</f>
        <v>0</v>
      </c>
    </row>
    <row r="9" spans="1:24" s="22" customFormat="1" ht="18" thickBot="1">
      <c r="A9" s="17"/>
      <c r="B9" s="17" t="s">
        <v>16</v>
      </c>
      <c r="C9" s="18"/>
      <c r="D9" s="18">
        <f>SUM(D5:D8)</f>
        <v>0</v>
      </c>
      <c r="E9" s="19"/>
      <c r="F9" s="19">
        <f>SUM(F5:F8)</f>
        <v>0</v>
      </c>
      <c r="G9" s="20"/>
      <c r="H9" s="20">
        <f>SUM(H5:H8)</f>
        <v>0</v>
      </c>
      <c r="I9" s="21"/>
      <c r="J9" s="25">
        <f>SUM(J5:J8)</f>
        <v>0</v>
      </c>
      <c r="K9" s="26"/>
      <c r="L9" s="26">
        <f>SUM(L5:L8)</f>
        <v>0</v>
      </c>
      <c r="M9" s="29"/>
      <c r="N9" s="29">
        <f>SUM(N5:N8)</f>
        <v>0</v>
      </c>
      <c r="O9" s="37"/>
      <c r="P9" s="38">
        <f>SUM(P5:P8)</f>
        <v>0</v>
      </c>
      <c r="Q9" s="39"/>
      <c r="R9" s="39">
        <f>SUM(R5:R8)</f>
        <v>0</v>
      </c>
      <c r="S9" s="44"/>
      <c r="T9" s="44">
        <f>SUM(T5:T8)</f>
        <v>0</v>
      </c>
      <c r="U9" s="45"/>
      <c r="V9" s="45">
        <f>SUM(V5:V8)</f>
        <v>0</v>
      </c>
      <c r="W9" s="47"/>
      <c r="X9" s="47">
        <f>SUM(X5:X8)</f>
        <v>0</v>
      </c>
    </row>
    <row r="10" spans="1:24" ht="20.25" thickTop="1" thickBot="1">
      <c r="A10" s="48"/>
      <c r="B10" s="48" t="s">
        <v>19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</row>
    <row r="11" spans="1:24" ht="15.75" thickTop="1"/>
    <row r="13" spans="1:24" ht="15.75" thickBot="1"/>
    <row r="14" spans="1:24" ht="30" customHeight="1" thickBot="1">
      <c r="A14" s="89" t="s">
        <v>0</v>
      </c>
      <c r="B14" s="89" t="s">
        <v>24</v>
      </c>
      <c r="C14" s="68" t="s">
        <v>25</v>
      </c>
      <c r="D14" s="68"/>
      <c r="E14" s="68"/>
      <c r="F14" s="68"/>
      <c r="G14" s="68"/>
      <c r="H14" s="68"/>
      <c r="I14" s="68"/>
      <c r="J14" s="68"/>
      <c r="K14" s="55"/>
      <c r="L14" s="55"/>
      <c r="N14" s="93" t="s">
        <v>31</v>
      </c>
      <c r="O14" s="94"/>
      <c r="P14" s="65">
        <f>D5+D6+D7+D8+F8+F7+F6+F5+H5+H6+H7+H8+J8+J7+J6+J5+L5+L6+L7+L8+N8+N7+N6+N5+P5+P6+P7+P8+R8+R7+R6+R5+T5+T6+T7+T8+V8+V7+V6+V5+X5+X6+X7+X8+J19+J18+J17+J16+H16+H17+H18+H19+F19+F18+F17+F16+D16+D17+D18+D19</f>
        <v>0</v>
      </c>
    </row>
    <row r="15" spans="1:24" ht="30">
      <c r="A15" s="90"/>
      <c r="B15" s="90"/>
      <c r="C15" s="11" t="s">
        <v>23</v>
      </c>
      <c r="D15" s="49">
        <v>0.25</v>
      </c>
      <c r="E15" s="6" t="s">
        <v>23</v>
      </c>
      <c r="F15" s="50">
        <v>0.5</v>
      </c>
      <c r="G15" s="53" t="s">
        <v>23</v>
      </c>
      <c r="H15" s="54">
        <v>0.75</v>
      </c>
      <c r="I15" s="51" t="s">
        <v>23</v>
      </c>
      <c r="J15" s="52">
        <v>1</v>
      </c>
      <c r="K15" s="56"/>
      <c r="L15" s="57"/>
    </row>
    <row r="16" spans="1:24">
      <c r="A16" s="2">
        <v>1</v>
      </c>
      <c r="B16" s="2" t="s">
        <v>26</v>
      </c>
      <c r="C16" s="13">
        <v>0</v>
      </c>
      <c r="D16" s="13">
        <f>C16*0.1575</f>
        <v>0</v>
      </c>
      <c r="E16" s="8">
        <v>0</v>
      </c>
      <c r="F16" s="8">
        <f>E16*0.315</f>
        <v>0</v>
      </c>
      <c r="G16" s="10">
        <v>0</v>
      </c>
      <c r="H16" s="10">
        <f>G16*0.4725</f>
        <v>0</v>
      </c>
      <c r="I16" s="16">
        <v>0</v>
      </c>
      <c r="J16" s="16">
        <f>I16*0.63</f>
        <v>0</v>
      </c>
      <c r="K16" s="58"/>
      <c r="L16" s="58"/>
      <c r="N16" s="60"/>
    </row>
    <row r="17" spans="1:24" ht="16.5" customHeight="1">
      <c r="A17" s="2">
        <v>2</v>
      </c>
      <c r="B17" s="2" t="s">
        <v>27</v>
      </c>
      <c r="C17" s="13">
        <v>0</v>
      </c>
      <c r="D17" s="13">
        <f>C17*0.0475</f>
        <v>0</v>
      </c>
      <c r="E17" s="8">
        <v>0</v>
      </c>
      <c r="F17" s="8">
        <f>E17*0.095</f>
        <v>0</v>
      </c>
      <c r="G17" s="10">
        <v>0</v>
      </c>
      <c r="H17" s="10">
        <f>G17*0.1425</f>
        <v>0</v>
      </c>
      <c r="I17" s="16">
        <v>0</v>
      </c>
      <c r="J17" s="16">
        <f>I17*0.19</f>
        <v>0</v>
      </c>
      <c r="K17" s="58" t="s">
        <v>33</v>
      </c>
      <c r="L17" s="96" t="s">
        <v>34</v>
      </c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</row>
    <row r="18" spans="1:24">
      <c r="A18" s="2">
        <v>3</v>
      </c>
      <c r="B18" s="2" t="s">
        <v>28</v>
      </c>
      <c r="C18" s="13">
        <v>0</v>
      </c>
      <c r="D18" s="13">
        <f>C18*0.0625</f>
        <v>0</v>
      </c>
      <c r="E18" s="8">
        <v>0</v>
      </c>
      <c r="F18" s="8">
        <f>E18*0.125</f>
        <v>0</v>
      </c>
      <c r="G18" s="10">
        <v>0</v>
      </c>
      <c r="H18" s="10">
        <f>G18*0.1875</f>
        <v>0</v>
      </c>
      <c r="I18" s="16">
        <v>0</v>
      </c>
      <c r="J18" s="97">
        <f>I18*0.25/3</f>
        <v>0</v>
      </c>
      <c r="K18" s="58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</row>
    <row r="19" spans="1:24">
      <c r="A19" s="2">
        <v>4</v>
      </c>
      <c r="B19" s="2" t="s">
        <v>29</v>
      </c>
      <c r="C19" s="13">
        <v>0</v>
      </c>
      <c r="D19" s="13">
        <f>C19*0.0875</f>
        <v>0</v>
      </c>
      <c r="E19" s="8">
        <v>0</v>
      </c>
      <c r="F19" s="8">
        <f>E19*0.175</f>
        <v>0</v>
      </c>
      <c r="G19" s="10">
        <v>0</v>
      </c>
      <c r="H19" s="10">
        <f>G19*0.2625</f>
        <v>0</v>
      </c>
      <c r="I19" s="16">
        <v>0</v>
      </c>
      <c r="J19" s="16">
        <f>I19*0.35/5</f>
        <v>0</v>
      </c>
      <c r="K19" s="58"/>
      <c r="L19" s="58"/>
    </row>
    <row r="20" spans="1:24" s="22" customFormat="1" ht="18" thickBot="1">
      <c r="A20" s="17"/>
      <c r="B20" s="17" t="s">
        <v>16</v>
      </c>
      <c r="C20" s="18"/>
      <c r="D20" s="18">
        <f>SUM(D16:D19)</f>
        <v>0</v>
      </c>
      <c r="E20" s="19"/>
      <c r="F20" s="19">
        <f>SUM(F16:F19)</f>
        <v>0</v>
      </c>
      <c r="G20" s="20"/>
      <c r="H20" s="20">
        <f>SUM(H16:H19)</f>
        <v>0</v>
      </c>
      <c r="I20" s="21"/>
      <c r="J20" s="21">
        <f>SUM(J16:J19)</f>
        <v>0</v>
      </c>
    </row>
    <row r="21" spans="1:24" ht="18.75" thickTop="1" thickBot="1">
      <c r="A21" s="59"/>
      <c r="B21" s="59" t="s">
        <v>30</v>
      </c>
      <c r="C21" s="59"/>
      <c r="D21" s="59"/>
      <c r="E21" s="59"/>
      <c r="F21" s="59"/>
      <c r="G21" s="59"/>
      <c r="H21" s="59"/>
      <c r="I21" s="59"/>
      <c r="J21" s="59"/>
      <c r="S21" s="95" t="s">
        <v>32</v>
      </c>
      <c r="T21" s="95"/>
      <c r="U21" s="95"/>
      <c r="V21" s="95"/>
      <c r="W21" s="95"/>
      <c r="X21" s="95"/>
    </row>
    <row r="22" spans="1:24" ht="15.75" thickTop="1"/>
  </sheetData>
  <dataConsolidate function="average"/>
  <mergeCells count="20">
    <mergeCell ref="A14:A15"/>
    <mergeCell ref="C14:J14"/>
    <mergeCell ref="W3:X3"/>
    <mergeCell ref="N14:O14"/>
    <mergeCell ref="S21:X21"/>
    <mergeCell ref="B14:B15"/>
    <mergeCell ref="L17:X18"/>
    <mergeCell ref="C2:X2"/>
    <mergeCell ref="B2:B4"/>
    <mergeCell ref="A2:A4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</mergeCells>
  <dataValidations count="1">
    <dataValidation type="whole" allowBlank="1" showInputMessage="1" showErrorMessage="1" sqref="O14">
      <formula1>1</formula1>
      <formula2>10</formula2>
    </dataValidation>
  </dataValidations>
  <pageMargins left="0" right="0" top="0" bottom="0" header="0.31496062992125984" footer="0.31496062992125984"/>
  <pageSetup paperSize="9" scale="7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2015-09-28T15:27:10Z</dcterms:modified>
</cp:coreProperties>
</file>