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80" windowHeight="990"/>
  </bookViews>
  <sheets>
    <sheet name="Смета по ТСН-2001" sheetId="5" r:id="rId1"/>
    <sheet name="Source" sheetId="1" r:id="rId2"/>
    <sheet name="SourceObSm" sheetId="2" r:id="rId3"/>
    <sheet name="SmtRes" sheetId="3" r:id="rId4"/>
    <sheet name="EtalonRes" sheetId="4" r:id="rId5"/>
  </sheets>
  <externalReferences>
    <externalReference r:id="rId6"/>
  </externalReferences>
  <definedNames>
    <definedName name="_xlnm.Print_Titles" localSheetId="0">'Смета по ТСН-2001'!#REF!</definedName>
    <definedName name="_xlnm.Print_Area" localSheetId="0">'Смета по ТСН-2001'!$A:$K</definedName>
  </definedNames>
  <calcPr calcId="144525" fullCalcOnLoad="1"/>
</workbook>
</file>

<file path=xl/calcChain.xml><?xml version="1.0" encoding="utf-8"?>
<calcChain xmlns="http://schemas.openxmlformats.org/spreadsheetml/2006/main">
  <c r="G8" i="5" l="1"/>
  <c r="B8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1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24" i="1"/>
  <c r="B26" i="1"/>
  <c r="C26" i="1"/>
  <c r="E26" i="1"/>
  <c r="Z26" i="1"/>
  <c r="AA26" i="1"/>
  <c r="AM26" i="1"/>
  <c r="AN26" i="1"/>
  <c r="AV26" i="1"/>
  <c r="AW26" i="1"/>
  <c r="AX26" i="1"/>
  <c r="AY26" i="1"/>
  <c r="AZ26" i="1"/>
  <c r="BA26" i="1"/>
  <c r="BI26" i="1"/>
  <c r="BJ26" i="1"/>
  <c r="BK26" i="1"/>
  <c r="BL26" i="1"/>
  <c r="BM26" i="1"/>
  <c r="BN26" i="1"/>
  <c r="BZ26" i="1"/>
  <c r="CA26" i="1"/>
  <c r="CM26" i="1"/>
  <c r="CN26" i="1"/>
  <c r="CV26" i="1"/>
  <c r="CW26" i="1"/>
  <c r="CX26" i="1"/>
  <c r="CY26" i="1"/>
  <c r="CZ26" i="1"/>
  <c r="DA26" i="1"/>
  <c r="DI26" i="1"/>
  <c r="DJ26" i="1"/>
  <c r="DK26" i="1"/>
  <c r="DL26" i="1"/>
  <c r="DM26" i="1"/>
  <c r="DN26" i="1"/>
  <c r="C28" i="1"/>
  <c r="D28" i="1"/>
  <c r="P28" i="1"/>
  <c r="W28" i="1"/>
  <c r="AC28" i="1"/>
  <c r="AB28" i="1"/>
  <c r="AE28" i="1"/>
  <c r="AD28" i="1"/>
  <c r="CR28" i="1"/>
  <c r="Q28" i="1"/>
  <c r="AF28" i="1"/>
  <c r="AG28" i="1"/>
  <c r="AH28" i="1"/>
  <c r="AI28" i="1"/>
  <c r="CW28" i="1"/>
  <c r="V28" i="1"/>
  <c r="AJ28" i="1"/>
  <c r="CQ28" i="1"/>
  <c r="CS28" i="1"/>
  <c r="R28" i="1"/>
  <c r="GK28" i="1"/>
  <c r="CT28" i="1"/>
  <c r="S28" i="1"/>
  <c r="CU28" i="1"/>
  <c r="T28" i="1"/>
  <c r="CV28" i="1"/>
  <c r="U28" i="1"/>
  <c r="CX28" i="1"/>
  <c r="FR28" i="1"/>
  <c r="GL28" i="1"/>
  <c r="GO28" i="1"/>
  <c r="GP28" i="1"/>
  <c r="C29" i="1"/>
  <c r="D29" i="1"/>
  <c r="F29" i="1"/>
  <c r="G29" i="1"/>
  <c r="H29" i="1"/>
  <c r="I29" i="1"/>
  <c r="J29" i="1"/>
  <c r="R29" i="1"/>
  <c r="S29" i="1"/>
  <c r="T29" i="1"/>
  <c r="AC29" i="1"/>
  <c r="CQ29" i="1"/>
  <c r="AD29" i="1"/>
  <c r="CR29" i="1"/>
  <c r="AE29" i="1"/>
  <c r="AF29" i="1"/>
  <c r="AG29" i="1"/>
  <c r="AH29" i="1"/>
  <c r="AI29" i="1"/>
  <c r="AJ29" i="1"/>
  <c r="BJ29" i="1"/>
  <c r="CS29" i="1"/>
  <c r="CT29" i="1"/>
  <c r="CU29" i="1"/>
  <c r="CV29" i="1"/>
  <c r="U29" i="1"/>
  <c r="CW29" i="1"/>
  <c r="V29" i="1"/>
  <c r="CX29" i="1"/>
  <c r="W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FR29" i="1"/>
  <c r="GL29" i="1"/>
  <c r="GO29" i="1"/>
  <c r="GP29" i="1"/>
  <c r="C30" i="1"/>
  <c r="D30" i="1"/>
  <c r="V30" i="1"/>
  <c r="AC30" i="1"/>
  <c r="AD30" i="1"/>
  <c r="CR30" i="1"/>
  <c r="Q30" i="1"/>
  <c r="AE30" i="1"/>
  <c r="AF30" i="1"/>
  <c r="AG30" i="1"/>
  <c r="AH30" i="1"/>
  <c r="CV30" i="1"/>
  <c r="U30" i="1"/>
  <c r="AI30" i="1"/>
  <c r="AJ30" i="1"/>
  <c r="CS30" i="1"/>
  <c r="R30" i="1"/>
  <c r="CT30" i="1"/>
  <c r="S30" i="1"/>
  <c r="CZ30" i="1"/>
  <c r="Y30" i="1"/>
  <c r="CU30" i="1"/>
  <c r="T30" i="1"/>
  <c r="CW30" i="1"/>
  <c r="CX30" i="1"/>
  <c r="W30" i="1"/>
  <c r="AJ49" i="1"/>
  <c r="CY30" i="1"/>
  <c r="X30" i="1"/>
  <c r="FR30" i="1"/>
  <c r="GK30" i="1"/>
  <c r="GL30" i="1"/>
  <c r="GO30" i="1"/>
  <c r="GP30" i="1"/>
  <c r="C31" i="1"/>
  <c r="D31" i="1"/>
  <c r="F31" i="1"/>
  <c r="G31" i="1"/>
  <c r="H31" i="1"/>
  <c r="I31" i="1"/>
  <c r="J31" i="1"/>
  <c r="P31" i="1"/>
  <c r="Q31" i="1"/>
  <c r="R31" i="1"/>
  <c r="AC31" i="1"/>
  <c r="AB31" i="1"/>
  <c r="AE31" i="1"/>
  <c r="AD31" i="1"/>
  <c r="AF31" i="1"/>
  <c r="AG31" i="1"/>
  <c r="CU31" i="1"/>
  <c r="T31" i="1"/>
  <c r="AH31" i="1"/>
  <c r="AI31" i="1"/>
  <c r="AJ31" i="1"/>
  <c r="BJ31" i="1"/>
  <c r="CQ31" i="1"/>
  <c r="CR31" i="1"/>
  <c r="CS31" i="1"/>
  <c r="CT31" i="1"/>
  <c r="S31" i="1"/>
  <c r="CV31" i="1"/>
  <c r="U31" i="1"/>
  <c r="CW31" i="1"/>
  <c r="V31" i="1"/>
  <c r="CX31" i="1"/>
  <c r="W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FR31" i="1"/>
  <c r="GK31" i="1"/>
  <c r="GL31" i="1"/>
  <c r="GO31" i="1"/>
  <c r="GP31" i="1"/>
  <c r="C32" i="1"/>
  <c r="D32" i="1"/>
  <c r="P32" i="1"/>
  <c r="V32" i="1"/>
  <c r="AC32" i="1"/>
  <c r="AD32" i="1"/>
  <c r="CR32" i="1"/>
  <c r="Q32" i="1"/>
  <c r="AE32" i="1"/>
  <c r="AF32" i="1"/>
  <c r="AB32" i="1"/>
  <c r="AG32" i="1"/>
  <c r="AH32" i="1"/>
  <c r="AI32" i="1"/>
  <c r="CW32" i="1"/>
  <c r="AJ32" i="1"/>
  <c r="CX32" i="1"/>
  <c r="W32" i="1"/>
  <c r="CQ32" i="1"/>
  <c r="CS32" i="1"/>
  <c r="R32" i="1"/>
  <c r="GK32" i="1"/>
  <c r="CT32" i="1"/>
  <c r="S32" i="1"/>
  <c r="CU32" i="1"/>
  <c r="T32" i="1"/>
  <c r="CV32" i="1"/>
  <c r="U32" i="1"/>
  <c r="FR32" i="1"/>
  <c r="GL32" i="1"/>
  <c r="GO32" i="1"/>
  <c r="GP32" i="1"/>
  <c r="C33" i="1"/>
  <c r="D33" i="1"/>
  <c r="F33" i="1"/>
  <c r="G33" i="1"/>
  <c r="H33" i="1"/>
  <c r="I33" i="1"/>
  <c r="J33" i="1"/>
  <c r="Q33" i="1"/>
  <c r="R33" i="1"/>
  <c r="S33" i="1"/>
  <c r="AC33" i="1"/>
  <c r="AD33" i="1"/>
  <c r="CR33" i="1"/>
  <c r="AE33" i="1"/>
  <c r="CS33" i="1"/>
  <c r="AF33" i="1"/>
  <c r="AG33" i="1"/>
  <c r="AH33" i="1"/>
  <c r="AI33" i="1"/>
  <c r="CW33" i="1"/>
  <c r="V33" i="1"/>
  <c r="AJ33" i="1"/>
  <c r="CX33" i="1"/>
  <c r="W33" i="1"/>
  <c r="BJ33" i="1"/>
  <c r="CT33" i="1"/>
  <c r="CU33" i="1"/>
  <c r="T33" i="1"/>
  <c r="CV33" i="1"/>
  <c r="U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FR33" i="1"/>
  <c r="GL33" i="1"/>
  <c r="GO33" i="1"/>
  <c r="GP33" i="1"/>
  <c r="C34" i="1"/>
  <c r="D34" i="1"/>
  <c r="P34" i="1"/>
  <c r="W34" i="1"/>
  <c r="AC34" i="1"/>
  <c r="AE34" i="1"/>
  <c r="AF34" i="1"/>
  <c r="AG34" i="1"/>
  <c r="AH34" i="1"/>
  <c r="CV34" i="1"/>
  <c r="U34" i="1"/>
  <c r="AI34" i="1"/>
  <c r="CW34" i="1"/>
  <c r="V34" i="1"/>
  <c r="AJ34" i="1"/>
  <c r="CQ34" i="1"/>
  <c r="CT34" i="1"/>
  <c r="S34" i="1"/>
  <c r="CU34" i="1"/>
  <c r="T34" i="1"/>
  <c r="CX34" i="1"/>
  <c r="FR34" i="1"/>
  <c r="GL34" i="1"/>
  <c r="GO34" i="1"/>
  <c r="GP34" i="1"/>
  <c r="C35" i="1"/>
  <c r="D35" i="1"/>
  <c r="F35" i="1"/>
  <c r="G35" i="1"/>
  <c r="H35" i="1"/>
  <c r="I35" i="1"/>
  <c r="J35" i="1"/>
  <c r="R35" i="1"/>
  <c r="AC35" i="1"/>
  <c r="AD35" i="1"/>
  <c r="CR35" i="1"/>
  <c r="AE35" i="1"/>
  <c r="AF35" i="1"/>
  <c r="AG35" i="1"/>
  <c r="AH35" i="1"/>
  <c r="AI35" i="1"/>
  <c r="AJ35" i="1"/>
  <c r="CX35" i="1"/>
  <c r="W35" i="1"/>
  <c r="BJ35" i="1"/>
  <c r="CS35" i="1"/>
  <c r="CT35" i="1"/>
  <c r="CU35" i="1"/>
  <c r="T35" i="1"/>
  <c r="CV35" i="1"/>
  <c r="U35" i="1"/>
  <c r="CW35" i="1"/>
  <c r="V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FR35" i="1"/>
  <c r="GL35" i="1"/>
  <c r="GO35" i="1"/>
  <c r="GP35" i="1"/>
  <c r="C36" i="1"/>
  <c r="D36" i="1"/>
  <c r="T36" i="1"/>
  <c r="V36" i="1"/>
  <c r="AC36" i="1"/>
  <c r="AE36" i="1"/>
  <c r="AD36" i="1"/>
  <c r="AF36" i="1"/>
  <c r="CT36" i="1"/>
  <c r="S36" i="1"/>
  <c r="AG36" i="1"/>
  <c r="CU36" i="1"/>
  <c r="AH36" i="1"/>
  <c r="CV36" i="1"/>
  <c r="U36" i="1"/>
  <c r="AI36" i="1"/>
  <c r="AJ36" i="1"/>
  <c r="CX36" i="1"/>
  <c r="W36" i="1"/>
  <c r="CQ36" i="1"/>
  <c r="P36" i="1"/>
  <c r="CS36" i="1"/>
  <c r="R36" i="1"/>
  <c r="GK36" i="1"/>
  <c r="CW36" i="1"/>
  <c r="CY36" i="1"/>
  <c r="X36" i="1"/>
  <c r="CZ36" i="1"/>
  <c r="Y36" i="1"/>
  <c r="FR36" i="1"/>
  <c r="GL36" i="1"/>
  <c r="GO36" i="1"/>
  <c r="GP36" i="1"/>
  <c r="BH49" i="1"/>
  <c r="C37" i="1"/>
  <c r="D37" i="1"/>
  <c r="F37" i="1"/>
  <c r="G37" i="1"/>
  <c r="H37" i="1"/>
  <c r="I37" i="1"/>
  <c r="J37" i="1"/>
  <c r="R37" i="1"/>
  <c r="W37" i="1"/>
  <c r="AC37" i="1"/>
  <c r="CQ37" i="1"/>
  <c r="AE37" i="1"/>
  <c r="AD37" i="1"/>
  <c r="AF37" i="1"/>
  <c r="AG37" i="1"/>
  <c r="CU37" i="1"/>
  <c r="T37" i="1"/>
  <c r="AH37" i="1"/>
  <c r="AI37" i="1"/>
  <c r="CW37" i="1"/>
  <c r="V37" i="1"/>
  <c r="AJ37" i="1"/>
  <c r="CX37" i="1"/>
  <c r="BJ37" i="1"/>
  <c r="CS37" i="1"/>
  <c r="CT37" i="1"/>
  <c r="CV37" i="1"/>
  <c r="U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FR37" i="1"/>
  <c r="GL37" i="1"/>
  <c r="GO37" i="1"/>
  <c r="GP37" i="1"/>
  <c r="C38" i="1"/>
  <c r="D38" i="1"/>
  <c r="U38" i="1"/>
  <c r="V38" i="1"/>
  <c r="AC38" i="1"/>
  <c r="AD38" i="1"/>
  <c r="CR38" i="1"/>
  <c r="Q38" i="1"/>
  <c r="AE38" i="1"/>
  <c r="CS38" i="1"/>
  <c r="R38" i="1"/>
  <c r="GK38" i="1"/>
  <c r="AF38" i="1"/>
  <c r="CT38" i="1"/>
  <c r="S38" i="1"/>
  <c r="CY38" i="1"/>
  <c r="X38" i="1"/>
  <c r="AG38" i="1"/>
  <c r="CU38" i="1"/>
  <c r="T38" i="1"/>
  <c r="AH38" i="1"/>
  <c r="AI38" i="1"/>
  <c r="CW38" i="1"/>
  <c r="AJ38" i="1"/>
  <c r="CV38" i="1"/>
  <c r="CX38" i="1"/>
  <c r="W38" i="1"/>
  <c r="CZ38" i="1"/>
  <c r="Y38" i="1"/>
  <c r="FR38" i="1"/>
  <c r="BC49" i="1"/>
  <c r="GL38" i="1"/>
  <c r="GO38" i="1"/>
  <c r="BG49" i="1"/>
  <c r="GP38" i="1"/>
  <c r="C39" i="1"/>
  <c r="D39" i="1"/>
  <c r="F39" i="1"/>
  <c r="G39" i="1"/>
  <c r="H39" i="1"/>
  <c r="I39" i="1"/>
  <c r="J39" i="1"/>
  <c r="P39" i="1"/>
  <c r="W39" i="1"/>
  <c r="AC39" i="1"/>
  <c r="AD39" i="1"/>
  <c r="AE39" i="1"/>
  <c r="AF39" i="1"/>
  <c r="AB39" i="1"/>
  <c r="AG39" i="1"/>
  <c r="AH39" i="1"/>
  <c r="CV39" i="1"/>
  <c r="U39" i="1"/>
  <c r="AI39" i="1"/>
  <c r="CW39" i="1"/>
  <c r="V39" i="1"/>
  <c r="AJ39" i="1"/>
  <c r="CX39" i="1"/>
  <c r="BJ39" i="1"/>
  <c r="CQ39" i="1"/>
  <c r="CR39" i="1"/>
  <c r="CS39" i="1"/>
  <c r="CT39" i="1"/>
  <c r="CU39" i="1"/>
  <c r="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FR39" i="1"/>
  <c r="GL39" i="1"/>
  <c r="GO39" i="1"/>
  <c r="GP39" i="1"/>
  <c r="C40" i="1"/>
  <c r="D40" i="1"/>
  <c r="T40" i="1"/>
  <c r="U40" i="1"/>
  <c r="AC40" i="1"/>
  <c r="AD40" i="1"/>
  <c r="AE40" i="1"/>
  <c r="CS40" i="1"/>
  <c r="R40" i="1"/>
  <c r="GK40" i="1"/>
  <c r="AF40" i="1"/>
  <c r="CT40" i="1"/>
  <c r="S40" i="1"/>
  <c r="CY40" i="1"/>
  <c r="X40" i="1"/>
  <c r="AG40" i="1"/>
  <c r="AH40" i="1"/>
  <c r="CV40" i="1"/>
  <c r="AI40" i="1"/>
  <c r="AJ40" i="1"/>
  <c r="CX40" i="1"/>
  <c r="W40" i="1"/>
  <c r="CQ40" i="1"/>
  <c r="P40" i="1"/>
  <c r="CU40" i="1"/>
  <c r="CW40" i="1"/>
  <c r="V40" i="1"/>
  <c r="CZ40" i="1"/>
  <c r="Y40" i="1"/>
  <c r="FR40" i="1"/>
  <c r="GL40" i="1"/>
  <c r="GO40" i="1"/>
  <c r="GP40" i="1"/>
  <c r="C41" i="1"/>
  <c r="D41" i="1"/>
  <c r="F41" i="1"/>
  <c r="G41" i="1"/>
  <c r="H41" i="1"/>
  <c r="I41" i="1"/>
  <c r="J41" i="1"/>
  <c r="AC41" i="1"/>
  <c r="AE41" i="1"/>
  <c r="AD41" i="1"/>
  <c r="AF41" i="1"/>
  <c r="AG41" i="1"/>
  <c r="CU41" i="1"/>
  <c r="T41" i="1"/>
  <c r="AH41" i="1"/>
  <c r="CV41" i="1"/>
  <c r="AI41" i="1"/>
  <c r="CW41" i="1"/>
  <c r="AJ41" i="1"/>
  <c r="BJ41" i="1"/>
  <c r="CQ41" i="1"/>
  <c r="P41" i="1"/>
  <c r="CR41" i="1"/>
  <c r="CS41" i="1"/>
  <c r="CT41" i="1"/>
  <c r="CX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FR41" i="1"/>
  <c r="GL41" i="1"/>
  <c r="GO41" i="1"/>
  <c r="GP41" i="1"/>
  <c r="C42" i="1"/>
  <c r="D42" i="1"/>
  <c r="S42" i="1"/>
  <c r="AC42" i="1"/>
  <c r="AE42" i="1"/>
  <c r="AF42" i="1"/>
  <c r="AG42" i="1"/>
  <c r="CU42" i="1"/>
  <c r="T42" i="1"/>
  <c r="AH42" i="1"/>
  <c r="AI42" i="1"/>
  <c r="AJ42" i="1"/>
  <c r="CQ42" i="1"/>
  <c r="P42" i="1"/>
  <c r="CT42" i="1"/>
  <c r="CV42" i="1"/>
  <c r="U42" i="1"/>
  <c r="CW42" i="1"/>
  <c r="V42" i="1"/>
  <c r="CX42" i="1"/>
  <c r="W42" i="1"/>
  <c r="FR42" i="1"/>
  <c r="GL42" i="1"/>
  <c r="GO42" i="1"/>
  <c r="GP42" i="1"/>
  <c r="C43" i="1"/>
  <c r="D43" i="1"/>
  <c r="F43" i="1"/>
  <c r="G43" i="1"/>
  <c r="H43" i="1"/>
  <c r="I43" i="1"/>
  <c r="J43" i="1"/>
  <c r="U43" i="1"/>
  <c r="V43" i="1"/>
  <c r="AC43" i="1"/>
  <c r="AB43" i="1"/>
  <c r="AD43" i="1"/>
  <c r="CR43" i="1"/>
  <c r="AE43" i="1"/>
  <c r="AF43" i="1"/>
  <c r="AG43" i="1"/>
  <c r="CU43" i="1"/>
  <c r="T43" i="1"/>
  <c r="AH43" i="1"/>
  <c r="CV43" i="1"/>
  <c r="AI43" i="1"/>
  <c r="AJ43" i="1"/>
  <c r="BJ43" i="1"/>
  <c r="CQ43" i="1"/>
  <c r="CS43" i="1"/>
  <c r="CT43" i="1"/>
  <c r="CW43" i="1"/>
  <c r="CX43" i="1"/>
  <c r="W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FR43" i="1"/>
  <c r="GL43" i="1"/>
  <c r="GO43" i="1"/>
  <c r="GP43" i="1"/>
  <c r="C44" i="1"/>
  <c r="D44" i="1"/>
  <c r="R44" i="1"/>
  <c r="GK44" i="1"/>
  <c r="AC44" i="1"/>
  <c r="AB44" i="1"/>
  <c r="AD44" i="1"/>
  <c r="CR44" i="1"/>
  <c r="Q44" i="1"/>
  <c r="AE44" i="1"/>
  <c r="AF44" i="1"/>
  <c r="CT44" i="1"/>
  <c r="S44" i="1"/>
  <c r="CZ44" i="1"/>
  <c r="Y44" i="1"/>
  <c r="AG44" i="1"/>
  <c r="AH44" i="1"/>
  <c r="AI44" i="1"/>
  <c r="CW44" i="1"/>
  <c r="V44" i="1"/>
  <c r="AJ44" i="1"/>
  <c r="CX44" i="1"/>
  <c r="W44" i="1"/>
  <c r="CQ44" i="1"/>
  <c r="P44" i="1"/>
  <c r="CP44" i="1"/>
  <c r="O44" i="1"/>
  <c r="CS44" i="1"/>
  <c r="CU44" i="1"/>
  <c r="T44" i="1"/>
  <c r="CV44" i="1"/>
  <c r="U44" i="1"/>
  <c r="FR44" i="1"/>
  <c r="GL44" i="1"/>
  <c r="BD49" i="1"/>
  <c r="GO44" i="1"/>
  <c r="GP44" i="1"/>
  <c r="C45" i="1"/>
  <c r="D45" i="1"/>
  <c r="F45" i="1"/>
  <c r="G45" i="1"/>
  <c r="H45" i="1"/>
  <c r="I45" i="1"/>
  <c r="J45" i="1"/>
  <c r="U45" i="1"/>
  <c r="AC45" i="1"/>
  <c r="AE45" i="1"/>
  <c r="AD45" i="1"/>
  <c r="AF45" i="1"/>
  <c r="CT45" i="1"/>
  <c r="AG45" i="1"/>
  <c r="AH45" i="1"/>
  <c r="AI45" i="1"/>
  <c r="CW45" i="1"/>
  <c r="V45" i="1"/>
  <c r="AJ45" i="1"/>
  <c r="CX45" i="1"/>
  <c r="W45" i="1"/>
  <c r="BJ45" i="1"/>
  <c r="CQ45" i="1"/>
  <c r="CR45" i="1"/>
  <c r="CS45" i="1"/>
  <c r="CU45" i="1"/>
  <c r="T45" i="1"/>
  <c r="CV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FR45" i="1"/>
  <c r="GL45" i="1"/>
  <c r="GO45" i="1"/>
  <c r="GP45" i="1"/>
  <c r="C46" i="1"/>
  <c r="D46" i="1"/>
  <c r="S46" i="1"/>
  <c r="U46" i="1"/>
  <c r="V46" i="1"/>
  <c r="W46" i="1"/>
  <c r="AC46" i="1"/>
  <c r="AE46" i="1"/>
  <c r="AD46" i="1"/>
  <c r="AF46" i="1"/>
  <c r="CT46" i="1"/>
  <c r="AG46" i="1"/>
  <c r="CU46" i="1"/>
  <c r="T46" i="1"/>
  <c r="AH46" i="1"/>
  <c r="AI46" i="1"/>
  <c r="AJ46" i="1"/>
  <c r="CR46" i="1"/>
  <c r="Q46" i="1"/>
  <c r="CS46" i="1"/>
  <c r="R46" i="1"/>
  <c r="GK46" i="1"/>
  <c r="CV46" i="1"/>
  <c r="CW46" i="1"/>
  <c r="CX46" i="1"/>
  <c r="FR46" i="1"/>
  <c r="GL46" i="1"/>
  <c r="GO46" i="1"/>
  <c r="GP46" i="1"/>
  <c r="C47" i="1"/>
  <c r="D47" i="1"/>
  <c r="F47" i="1"/>
  <c r="G47" i="1"/>
  <c r="H47" i="1"/>
  <c r="I47" i="1"/>
  <c r="J47" i="1"/>
  <c r="R47" i="1"/>
  <c r="S47" i="1"/>
  <c r="T47" i="1"/>
  <c r="U47" i="1"/>
  <c r="V47" i="1"/>
  <c r="AC47" i="1"/>
  <c r="CQ47" i="1"/>
  <c r="AE47" i="1"/>
  <c r="CS47" i="1"/>
  <c r="AF47" i="1"/>
  <c r="CT47" i="1"/>
  <c r="AG47" i="1"/>
  <c r="AH47" i="1"/>
  <c r="CV47" i="1"/>
  <c r="AI47" i="1"/>
  <c r="AJ47" i="1"/>
  <c r="BJ47" i="1"/>
  <c r="CU47" i="1"/>
  <c r="CW47" i="1"/>
  <c r="CX47" i="1"/>
  <c r="W47" i="1"/>
  <c r="CY47" i="1"/>
  <c r="X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FR47" i="1"/>
  <c r="GL47" i="1"/>
  <c r="GO47" i="1"/>
  <c r="GP47" i="1"/>
  <c r="B49" i="1"/>
  <c r="C49" i="1"/>
  <c r="D49" i="1"/>
  <c r="D26" i="1"/>
  <c r="F49" i="1"/>
  <c r="F26" i="1"/>
  <c r="G49" i="1"/>
  <c r="AO49" i="1"/>
  <c r="BB49" i="1"/>
  <c r="BB26" i="1"/>
  <c r="CU49" i="1"/>
  <c r="DB49" i="1"/>
  <c r="DH49" i="1"/>
  <c r="DH26" i="1"/>
  <c r="D71" i="1"/>
  <c r="B73" i="1"/>
  <c r="E73" i="1"/>
  <c r="Z73" i="1"/>
  <c r="AA73" i="1"/>
  <c r="AM73" i="1"/>
  <c r="AN73" i="1"/>
  <c r="AV73" i="1"/>
  <c r="AW73" i="1"/>
  <c r="AX73" i="1"/>
  <c r="AY73" i="1"/>
  <c r="AZ73" i="1"/>
  <c r="BA73" i="1"/>
  <c r="BI73" i="1"/>
  <c r="BJ73" i="1"/>
  <c r="BK73" i="1"/>
  <c r="BL73" i="1"/>
  <c r="BM73" i="1"/>
  <c r="BN73" i="1"/>
  <c r="BZ73" i="1"/>
  <c r="CA73" i="1"/>
  <c r="CM73" i="1"/>
  <c r="CN73" i="1"/>
  <c r="CV73" i="1"/>
  <c r="CW73" i="1"/>
  <c r="CX73" i="1"/>
  <c r="CY73" i="1"/>
  <c r="CZ73" i="1"/>
  <c r="DA73" i="1"/>
  <c r="DB73" i="1"/>
  <c r="DI73" i="1"/>
  <c r="DJ73" i="1"/>
  <c r="DK73" i="1"/>
  <c r="DL73" i="1"/>
  <c r="DM73" i="1"/>
  <c r="DN73" i="1"/>
  <c r="C75" i="1"/>
  <c r="D75" i="1"/>
  <c r="W75" i="1"/>
  <c r="AC75" i="1"/>
  <c r="CQ75" i="1"/>
  <c r="P75" i="1"/>
  <c r="AE75" i="1"/>
  <c r="AD75" i="1"/>
  <c r="AF75" i="1"/>
  <c r="AG75" i="1"/>
  <c r="CU75" i="1"/>
  <c r="T75" i="1"/>
  <c r="AH75" i="1"/>
  <c r="CV75" i="1"/>
  <c r="U75" i="1"/>
  <c r="AI75" i="1"/>
  <c r="CW75" i="1"/>
  <c r="V75" i="1"/>
  <c r="AJ75" i="1"/>
  <c r="CX75" i="1"/>
  <c r="CS75" i="1"/>
  <c r="R75" i="1"/>
  <c r="CT75" i="1"/>
  <c r="S75" i="1"/>
  <c r="FR75" i="1"/>
  <c r="GL75" i="1"/>
  <c r="GO75" i="1"/>
  <c r="GP75" i="1"/>
  <c r="C76" i="1"/>
  <c r="D76" i="1"/>
  <c r="F76" i="1"/>
  <c r="G76" i="1"/>
  <c r="H76" i="1"/>
  <c r="I76" i="1"/>
  <c r="J76" i="1"/>
  <c r="S76" i="1"/>
  <c r="T76" i="1"/>
  <c r="AB76" i="1"/>
  <c r="AC76" i="1"/>
  <c r="CQ76" i="1"/>
  <c r="AD76" i="1"/>
  <c r="CR76" i="1"/>
  <c r="AE76" i="1"/>
  <c r="CS76" i="1"/>
  <c r="R76" i="1"/>
  <c r="AF76" i="1"/>
  <c r="AG76" i="1"/>
  <c r="AH76" i="1"/>
  <c r="AI76" i="1"/>
  <c r="CW76" i="1"/>
  <c r="V76" i="1"/>
  <c r="AJ76" i="1"/>
  <c r="CX76" i="1"/>
  <c r="W76" i="1"/>
  <c r="BJ76" i="1"/>
  <c r="CT76" i="1"/>
  <c r="CU76" i="1"/>
  <c r="CV76" i="1"/>
  <c r="U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FR76" i="1"/>
  <c r="GL76" i="1"/>
  <c r="GO76" i="1"/>
  <c r="GP76" i="1"/>
  <c r="I77" i="1"/>
  <c r="P77" i="1"/>
  <c r="AC77" i="1"/>
  <c r="CQ77" i="1"/>
  <c r="AE77" i="1"/>
  <c r="AD77" i="1"/>
  <c r="AF77" i="1"/>
  <c r="CT77" i="1"/>
  <c r="AG77" i="1"/>
  <c r="AH77" i="1"/>
  <c r="AI77" i="1"/>
  <c r="CW77" i="1"/>
  <c r="V77" i="1"/>
  <c r="AJ77" i="1"/>
  <c r="CX77" i="1"/>
  <c r="W77" i="1"/>
  <c r="CS77" i="1"/>
  <c r="R77" i="1"/>
  <c r="GK77" i="1"/>
  <c r="CU77" i="1"/>
  <c r="CV77" i="1"/>
  <c r="FR77" i="1"/>
  <c r="GL77" i="1"/>
  <c r="GO77" i="1"/>
  <c r="GP77" i="1"/>
  <c r="F78" i="1"/>
  <c r="G78" i="1"/>
  <c r="H78" i="1"/>
  <c r="J78" i="1"/>
  <c r="I78" i="1"/>
  <c r="T78" i="1"/>
  <c r="U78" i="1"/>
  <c r="V78" i="1"/>
  <c r="AC78" i="1"/>
  <c r="AD78" i="1"/>
  <c r="CR78" i="1"/>
  <c r="Q78" i="1"/>
  <c r="AE78" i="1"/>
  <c r="CS78" i="1"/>
  <c r="AF78" i="1"/>
  <c r="CT78" i="1"/>
  <c r="AG78" i="1"/>
  <c r="CU78" i="1"/>
  <c r="AH78" i="1"/>
  <c r="AI78" i="1"/>
  <c r="AJ78" i="1"/>
  <c r="BJ78" i="1"/>
  <c r="CV78" i="1"/>
  <c r="CW78" i="1"/>
  <c r="CX78" i="1"/>
  <c r="DU78" i="1"/>
  <c r="DV78" i="1"/>
  <c r="DW78" i="1"/>
  <c r="DX78" i="1"/>
  <c r="DY78" i="1"/>
  <c r="DZ78" i="1"/>
  <c r="EA78" i="1"/>
  <c r="EB78" i="1"/>
  <c r="EC78" i="1"/>
  <c r="ED78" i="1"/>
  <c r="EE78" i="1"/>
  <c r="EF78" i="1"/>
  <c r="EG78" i="1"/>
  <c r="EH78" i="1"/>
  <c r="EI78" i="1"/>
  <c r="EJ78" i="1"/>
  <c r="EK78" i="1"/>
  <c r="EL78" i="1"/>
  <c r="EM78" i="1"/>
  <c r="FR78" i="1"/>
  <c r="GL78" i="1"/>
  <c r="GO78" i="1"/>
  <c r="GP78" i="1"/>
  <c r="C79" i="1"/>
  <c r="D79" i="1"/>
  <c r="R79" i="1"/>
  <c r="GK79" i="1"/>
  <c r="W79" i="1"/>
  <c r="AC79" i="1"/>
  <c r="CQ79" i="1"/>
  <c r="P79" i="1"/>
  <c r="AE79" i="1"/>
  <c r="AD79" i="1"/>
  <c r="AF79" i="1"/>
  <c r="AG79" i="1"/>
  <c r="AH79" i="1"/>
  <c r="AI79" i="1"/>
  <c r="AJ79" i="1"/>
  <c r="CX79" i="1"/>
  <c r="CS79" i="1"/>
  <c r="CT79" i="1"/>
  <c r="S79" i="1"/>
  <c r="CU79" i="1"/>
  <c r="T79" i="1"/>
  <c r="CV79" i="1"/>
  <c r="U79" i="1"/>
  <c r="CW79" i="1"/>
  <c r="V79" i="1"/>
  <c r="FR79" i="1"/>
  <c r="GL79" i="1"/>
  <c r="GO79" i="1"/>
  <c r="GP79" i="1"/>
  <c r="C80" i="1"/>
  <c r="D80" i="1"/>
  <c r="F80" i="1"/>
  <c r="G80" i="1"/>
  <c r="H80" i="1"/>
  <c r="I80" i="1"/>
  <c r="J80" i="1"/>
  <c r="R80" i="1"/>
  <c r="S80" i="1"/>
  <c r="AC80" i="1"/>
  <c r="AE80" i="1"/>
  <c r="CS80" i="1"/>
  <c r="AF80" i="1"/>
  <c r="CT80" i="1"/>
  <c r="AG80" i="1"/>
  <c r="AH80" i="1"/>
  <c r="AI80" i="1"/>
  <c r="AJ80" i="1"/>
  <c r="CX80" i="1"/>
  <c r="W80" i="1"/>
  <c r="BJ80" i="1"/>
  <c r="CQ80" i="1"/>
  <c r="CU80" i="1"/>
  <c r="CV80" i="1"/>
  <c r="U80" i="1"/>
  <c r="CW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FR80" i="1"/>
  <c r="GL80" i="1"/>
  <c r="GO80" i="1"/>
  <c r="GP80" i="1"/>
  <c r="AC81" i="1"/>
  <c r="CQ81" i="1"/>
  <c r="AE81" i="1"/>
  <c r="AD81" i="1"/>
  <c r="AF81" i="1"/>
  <c r="AG81" i="1"/>
  <c r="CU81" i="1"/>
  <c r="AH81" i="1"/>
  <c r="AI81" i="1"/>
  <c r="AJ81" i="1"/>
  <c r="CX81" i="1"/>
  <c r="CS81" i="1"/>
  <c r="CT81" i="1"/>
  <c r="CV81" i="1"/>
  <c r="CW81" i="1"/>
  <c r="FR81" i="1"/>
  <c r="GL81" i="1"/>
  <c r="GO81" i="1"/>
  <c r="GP81" i="1"/>
  <c r="F82" i="1"/>
  <c r="G82" i="1"/>
  <c r="H82" i="1"/>
  <c r="J82" i="1"/>
  <c r="AC82" i="1"/>
  <c r="AE82" i="1"/>
  <c r="AD82" i="1"/>
  <c r="AF82" i="1"/>
  <c r="CT82" i="1"/>
  <c r="AG82" i="1"/>
  <c r="CU82" i="1"/>
  <c r="AH82" i="1"/>
  <c r="CV82" i="1"/>
  <c r="AI82" i="1"/>
  <c r="AJ82" i="1"/>
  <c r="BJ82" i="1"/>
  <c r="CQ82" i="1"/>
  <c r="CR82" i="1"/>
  <c r="CS82" i="1"/>
  <c r="CW82" i="1"/>
  <c r="CX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FR82" i="1"/>
  <c r="GL82" i="1"/>
  <c r="GO82" i="1"/>
  <c r="GP82" i="1"/>
  <c r="AB83" i="1"/>
  <c r="AC83" i="1"/>
  <c r="AD83" i="1"/>
  <c r="CR83" i="1"/>
  <c r="AE83" i="1"/>
  <c r="CS83" i="1"/>
  <c r="AF83" i="1"/>
  <c r="CT83" i="1"/>
  <c r="AG83" i="1"/>
  <c r="AH83" i="1"/>
  <c r="AI83" i="1"/>
  <c r="AJ83" i="1"/>
  <c r="CQ83" i="1"/>
  <c r="CU83" i="1"/>
  <c r="CV83" i="1"/>
  <c r="CW83" i="1"/>
  <c r="CX83" i="1"/>
  <c r="FR83" i="1"/>
  <c r="GL83" i="1"/>
  <c r="GO83" i="1"/>
  <c r="BG114" i="1"/>
  <c r="GP83" i="1"/>
  <c r="BH114" i="1"/>
  <c r="F84" i="1"/>
  <c r="G84" i="1"/>
  <c r="H84" i="1"/>
  <c r="J84" i="1"/>
  <c r="AC84" i="1"/>
  <c r="AE84" i="1"/>
  <c r="AD84" i="1"/>
  <c r="AB84" i="1"/>
  <c r="AF84" i="1"/>
  <c r="AG84" i="1"/>
  <c r="AH84" i="1"/>
  <c r="CV84" i="1"/>
  <c r="AI84" i="1"/>
  <c r="CW84" i="1"/>
  <c r="AJ84" i="1"/>
  <c r="CX84" i="1"/>
  <c r="BJ84" i="1"/>
  <c r="CQ84" i="1"/>
  <c r="CR84" i="1"/>
  <c r="CS84" i="1"/>
  <c r="CT84" i="1"/>
  <c r="CU84" i="1"/>
  <c r="DU84" i="1"/>
  <c r="DV84" i="1"/>
  <c r="DW84" i="1"/>
  <c r="DX84" i="1"/>
  <c r="DY84" i="1"/>
  <c r="DZ84" i="1"/>
  <c r="EA84" i="1"/>
  <c r="EB84" i="1"/>
  <c r="EC84" i="1"/>
  <c r="ED84" i="1"/>
  <c r="EE84" i="1"/>
  <c r="EF84" i="1"/>
  <c r="EG84" i="1"/>
  <c r="EH84" i="1"/>
  <c r="EI84" i="1"/>
  <c r="EJ84" i="1"/>
  <c r="EK84" i="1"/>
  <c r="EL84" i="1"/>
  <c r="EM84" i="1"/>
  <c r="FR84" i="1"/>
  <c r="GL84" i="1"/>
  <c r="GO84" i="1"/>
  <c r="GP84" i="1"/>
  <c r="I85" i="1"/>
  <c r="AC85" i="1"/>
  <c r="CQ85" i="1"/>
  <c r="P85" i="1"/>
  <c r="AE85" i="1"/>
  <c r="AF85" i="1"/>
  <c r="CT85" i="1"/>
  <c r="AG85" i="1"/>
  <c r="CU85" i="1"/>
  <c r="AH85" i="1"/>
  <c r="CV85" i="1"/>
  <c r="AI85" i="1"/>
  <c r="AJ85" i="1"/>
  <c r="CW85" i="1"/>
  <c r="CX85" i="1"/>
  <c r="FR85" i="1"/>
  <c r="GL85" i="1"/>
  <c r="GO85" i="1"/>
  <c r="GP85" i="1"/>
  <c r="F86" i="1"/>
  <c r="G86" i="1"/>
  <c r="H86" i="1"/>
  <c r="J86" i="1"/>
  <c r="AB86" i="1"/>
  <c r="AC86" i="1"/>
  <c r="CQ86" i="1"/>
  <c r="AD86" i="1"/>
  <c r="CR86" i="1"/>
  <c r="AE86" i="1"/>
  <c r="CS86" i="1"/>
  <c r="AF86" i="1"/>
  <c r="AG86" i="1"/>
  <c r="AH86" i="1"/>
  <c r="AI86" i="1"/>
  <c r="AJ86" i="1"/>
  <c r="CX86" i="1"/>
  <c r="BJ86" i="1"/>
  <c r="CT86" i="1"/>
  <c r="CU86" i="1"/>
  <c r="CV86" i="1"/>
  <c r="CW86" i="1"/>
  <c r="DU86" i="1"/>
  <c r="DV86" i="1"/>
  <c r="DW86" i="1"/>
  <c r="DX86" i="1"/>
  <c r="DY86" i="1"/>
  <c r="DZ86" i="1"/>
  <c r="EA86" i="1"/>
  <c r="EB86" i="1"/>
  <c r="EC86" i="1"/>
  <c r="ED86" i="1"/>
  <c r="EE86" i="1"/>
  <c r="EF86" i="1"/>
  <c r="EG86" i="1"/>
  <c r="EH86" i="1"/>
  <c r="EI86" i="1"/>
  <c r="EJ86" i="1"/>
  <c r="EK86" i="1"/>
  <c r="EL86" i="1"/>
  <c r="EM86" i="1"/>
  <c r="FR86" i="1"/>
  <c r="GL86" i="1"/>
  <c r="GO86" i="1"/>
  <c r="GP86" i="1"/>
  <c r="AC87" i="1"/>
  <c r="AE87" i="1"/>
  <c r="AD87" i="1"/>
  <c r="AB87" i="1"/>
  <c r="AF87" i="1"/>
  <c r="AG87" i="1"/>
  <c r="AH87" i="1"/>
  <c r="CV87" i="1"/>
  <c r="AI87" i="1"/>
  <c r="CW87" i="1"/>
  <c r="AJ87" i="1"/>
  <c r="CX87" i="1"/>
  <c r="CQ87" i="1"/>
  <c r="CR87" i="1"/>
  <c r="CS87" i="1"/>
  <c r="CT87" i="1"/>
  <c r="CU87" i="1"/>
  <c r="FR87" i="1"/>
  <c r="GL87" i="1"/>
  <c r="GO87" i="1"/>
  <c r="GP87" i="1"/>
  <c r="F88" i="1"/>
  <c r="G88" i="1"/>
  <c r="H88" i="1"/>
  <c r="I88" i="1"/>
  <c r="J88" i="1"/>
  <c r="AC88" i="1"/>
  <c r="AE88" i="1"/>
  <c r="CS88" i="1"/>
  <c r="AF88" i="1"/>
  <c r="CT88" i="1"/>
  <c r="AG88" i="1"/>
  <c r="CU88" i="1"/>
  <c r="AH88" i="1"/>
  <c r="AI88" i="1"/>
  <c r="AJ88" i="1"/>
  <c r="BJ88" i="1"/>
  <c r="CQ88" i="1"/>
  <c r="CV88" i="1"/>
  <c r="CW88" i="1"/>
  <c r="CX88" i="1"/>
  <c r="DU88" i="1"/>
  <c r="DV88" i="1"/>
  <c r="DW88" i="1"/>
  <c r="DX88" i="1"/>
  <c r="DY88" i="1"/>
  <c r="DZ88" i="1"/>
  <c r="EA88" i="1"/>
  <c r="EB88" i="1"/>
  <c r="EC88" i="1"/>
  <c r="ED88" i="1"/>
  <c r="EE88" i="1"/>
  <c r="EF88" i="1"/>
  <c r="EG88" i="1"/>
  <c r="EH88" i="1"/>
  <c r="EI88" i="1"/>
  <c r="EJ88" i="1"/>
  <c r="EK88" i="1"/>
  <c r="EL88" i="1"/>
  <c r="EM88" i="1"/>
  <c r="FR88" i="1"/>
  <c r="GL88" i="1"/>
  <c r="GO88" i="1"/>
  <c r="GP88" i="1"/>
  <c r="C89" i="1"/>
  <c r="D89" i="1"/>
  <c r="V89" i="1"/>
  <c r="W89" i="1"/>
  <c r="AC89" i="1"/>
  <c r="AE89" i="1"/>
  <c r="AD89" i="1"/>
  <c r="CR89" i="1"/>
  <c r="Q89" i="1"/>
  <c r="AF89" i="1"/>
  <c r="CT89" i="1"/>
  <c r="S89" i="1"/>
  <c r="AG89" i="1"/>
  <c r="AH89" i="1"/>
  <c r="AI89" i="1"/>
  <c r="CW89" i="1"/>
  <c r="AJ89" i="1"/>
  <c r="CS89" i="1"/>
  <c r="R89" i="1"/>
  <c r="GK89" i="1"/>
  <c r="CU89" i="1"/>
  <c r="T89" i="1"/>
  <c r="CV89" i="1"/>
  <c r="U89" i="1"/>
  <c r="CX89" i="1"/>
  <c r="FR89" i="1"/>
  <c r="GL89" i="1"/>
  <c r="GO89" i="1"/>
  <c r="GP89" i="1"/>
  <c r="C90" i="1"/>
  <c r="D90" i="1"/>
  <c r="F90" i="1"/>
  <c r="G90" i="1"/>
  <c r="H90" i="1"/>
  <c r="I90" i="1"/>
  <c r="J90" i="1"/>
  <c r="Q90" i="1"/>
  <c r="R90" i="1"/>
  <c r="S90" i="1"/>
  <c r="AC90" i="1"/>
  <c r="CQ90" i="1"/>
  <c r="AD90" i="1"/>
  <c r="CR90" i="1"/>
  <c r="AE90" i="1"/>
  <c r="CS90" i="1"/>
  <c r="AF90" i="1"/>
  <c r="CT90" i="1"/>
  <c r="AG90" i="1"/>
  <c r="AH90" i="1"/>
  <c r="AI90" i="1"/>
  <c r="AJ90" i="1"/>
  <c r="BJ90" i="1"/>
  <c r="CU90" i="1"/>
  <c r="T90" i="1"/>
  <c r="CV90" i="1"/>
  <c r="U90" i="1"/>
  <c r="CW90" i="1"/>
  <c r="V90" i="1"/>
  <c r="CX90" i="1"/>
  <c r="W90" i="1"/>
  <c r="DU90" i="1"/>
  <c r="DV90" i="1"/>
  <c r="DW90" i="1"/>
  <c r="DX90" i="1"/>
  <c r="DY90" i="1"/>
  <c r="DZ90" i="1"/>
  <c r="EA90" i="1"/>
  <c r="EB90" i="1"/>
  <c r="EC90" i="1"/>
  <c r="ED90" i="1"/>
  <c r="EE90" i="1"/>
  <c r="EF90" i="1"/>
  <c r="EG90" i="1"/>
  <c r="EH90" i="1"/>
  <c r="EI90" i="1"/>
  <c r="EJ90" i="1"/>
  <c r="EK90" i="1"/>
  <c r="EL90" i="1"/>
  <c r="EM90" i="1"/>
  <c r="FR90" i="1"/>
  <c r="GL90" i="1"/>
  <c r="GO90" i="1"/>
  <c r="GP90" i="1"/>
  <c r="I91" i="1"/>
  <c r="Q91" i="1"/>
  <c r="V91" i="1"/>
  <c r="W91" i="1"/>
  <c r="AC91" i="1"/>
  <c r="AE91" i="1"/>
  <c r="AD91" i="1"/>
  <c r="CR91" i="1"/>
  <c r="AF91" i="1"/>
  <c r="CT91" i="1"/>
  <c r="S91" i="1"/>
  <c r="AG91" i="1"/>
  <c r="CU91" i="1"/>
  <c r="T91" i="1"/>
  <c r="AH91" i="1"/>
  <c r="CV91" i="1"/>
  <c r="U91" i="1"/>
  <c r="AI91" i="1"/>
  <c r="CW91" i="1"/>
  <c r="AJ91" i="1"/>
  <c r="CS91" i="1"/>
  <c r="R91" i="1"/>
  <c r="CX91" i="1"/>
  <c r="FR91" i="1"/>
  <c r="GK91" i="1"/>
  <c r="GL91" i="1"/>
  <c r="BD114" i="1"/>
  <c r="GO91" i="1"/>
  <c r="GP91" i="1"/>
  <c r="F92" i="1"/>
  <c r="G92" i="1"/>
  <c r="H92" i="1"/>
  <c r="J92" i="1"/>
  <c r="I92" i="1"/>
  <c r="AC92" i="1"/>
  <c r="AD92" i="1"/>
  <c r="CR92" i="1"/>
  <c r="Q92" i="1"/>
  <c r="AE92" i="1"/>
  <c r="CS92" i="1"/>
  <c r="AF92" i="1"/>
  <c r="CT92" i="1"/>
  <c r="AG92" i="1"/>
  <c r="CU92" i="1"/>
  <c r="AH92" i="1"/>
  <c r="AI92" i="1"/>
  <c r="AJ92" i="1"/>
  <c r="BJ92" i="1"/>
  <c r="CQ92" i="1"/>
  <c r="CV92" i="1"/>
  <c r="CW92" i="1"/>
  <c r="CX92" i="1"/>
  <c r="DU92" i="1"/>
  <c r="DV92" i="1"/>
  <c r="DW92" i="1"/>
  <c r="DX92" i="1"/>
  <c r="DY92" i="1"/>
  <c r="DZ92" i="1"/>
  <c r="EA92" i="1"/>
  <c r="EB92" i="1"/>
  <c r="EC92" i="1"/>
  <c r="ED92" i="1"/>
  <c r="EE92" i="1"/>
  <c r="EF92" i="1"/>
  <c r="EG92" i="1"/>
  <c r="EH92" i="1"/>
  <c r="EI92" i="1"/>
  <c r="EJ92" i="1"/>
  <c r="EK92" i="1"/>
  <c r="EL92" i="1"/>
  <c r="EM92" i="1"/>
  <c r="FR92" i="1"/>
  <c r="GL92" i="1"/>
  <c r="GO92" i="1"/>
  <c r="GP92" i="1"/>
  <c r="C93" i="1"/>
  <c r="D93" i="1"/>
  <c r="P93" i="1"/>
  <c r="R93" i="1"/>
  <c r="GK93" i="1"/>
  <c r="W93" i="1"/>
  <c r="AB93" i="1"/>
  <c r="AC93" i="1"/>
  <c r="AD93" i="1"/>
  <c r="CR93" i="1"/>
  <c r="Q93" i="1"/>
  <c r="AE93" i="1"/>
  <c r="AF93" i="1"/>
  <c r="AG93" i="1"/>
  <c r="CU93" i="1"/>
  <c r="T93" i="1"/>
  <c r="AH93" i="1"/>
  <c r="CV93" i="1"/>
  <c r="U93" i="1"/>
  <c r="AI93" i="1"/>
  <c r="AJ93" i="1"/>
  <c r="CX93" i="1"/>
  <c r="CQ93" i="1"/>
  <c r="CS93" i="1"/>
  <c r="CT93" i="1"/>
  <c r="S93" i="1"/>
  <c r="CW93" i="1"/>
  <c r="V93" i="1"/>
  <c r="FR93" i="1"/>
  <c r="GL93" i="1"/>
  <c r="GO93" i="1"/>
  <c r="GP93" i="1"/>
  <c r="C94" i="1"/>
  <c r="D94" i="1"/>
  <c r="F94" i="1"/>
  <c r="G94" i="1"/>
  <c r="H94" i="1"/>
  <c r="I94" i="1"/>
  <c r="J94" i="1"/>
  <c r="S94" i="1"/>
  <c r="AC94" i="1"/>
  <c r="AE94" i="1"/>
  <c r="AF94" i="1"/>
  <c r="CT94" i="1"/>
  <c r="AG94" i="1"/>
  <c r="CU94" i="1"/>
  <c r="T94" i="1"/>
  <c r="AH94" i="1"/>
  <c r="AI94" i="1"/>
  <c r="AJ94" i="1"/>
  <c r="BJ94" i="1"/>
  <c r="CQ94" i="1"/>
  <c r="CV94" i="1"/>
  <c r="U94" i="1"/>
  <c r="CW94" i="1"/>
  <c r="V94" i="1"/>
  <c r="CX94" i="1"/>
  <c r="W94" i="1"/>
  <c r="DU94" i="1"/>
  <c r="DV94" i="1"/>
  <c r="DW94" i="1"/>
  <c r="DX94" i="1"/>
  <c r="DY94" i="1"/>
  <c r="DZ94" i="1"/>
  <c r="EA94" i="1"/>
  <c r="EB94" i="1"/>
  <c r="EC94" i="1"/>
  <c r="ED94" i="1"/>
  <c r="EE94" i="1"/>
  <c r="EF94" i="1"/>
  <c r="EG94" i="1"/>
  <c r="EH94" i="1"/>
  <c r="EI94" i="1"/>
  <c r="EJ94" i="1"/>
  <c r="EK94" i="1"/>
  <c r="EL94" i="1"/>
  <c r="EM94" i="1"/>
  <c r="FR94" i="1"/>
  <c r="GL94" i="1"/>
  <c r="GO94" i="1"/>
  <c r="GP94" i="1"/>
  <c r="AB95" i="1"/>
  <c r="AC95" i="1"/>
  <c r="AD95" i="1"/>
  <c r="CR95" i="1"/>
  <c r="AE95" i="1"/>
  <c r="AF95" i="1"/>
  <c r="AG95" i="1"/>
  <c r="CU95" i="1"/>
  <c r="AH95" i="1"/>
  <c r="AI95" i="1"/>
  <c r="AJ95" i="1"/>
  <c r="CX95" i="1"/>
  <c r="CQ95" i="1"/>
  <c r="CS95" i="1"/>
  <c r="CT95" i="1"/>
  <c r="CV95" i="1"/>
  <c r="CW95" i="1"/>
  <c r="FR95" i="1"/>
  <c r="GL95" i="1"/>
  <c r="GO95" i="1"/>
  <c r="GP95" i="1"/>
  <c r="F96" i="1"/>
  <c r="G96" i="1"/>
  <c r="H96" i="1"/>
  <c r="I96" i="1"/>
  <c r="J96" i="1"/>
  <c r="T96" i="1"/>
  <c r="U96" i="1"/>
  <c r="V96" i="1"/>
  <c r="AC96" i="1"/>
  <c r="AD96" i="1"/>
  <c r="AE96" i="1"/>
  <c r="AF96" i="1"/>
  <c r="CT96" i="1"/>
  <c r="AG96" i="1"/>
  <c r="CU96" i="1"/>
  <c r="AH96" i="1"/>
  <c r="AI96" i="1"/>
  <c r="AJ96" i="1"/>
  <c r="BJ96" i="1"/>
  <c r="CQ96" i="1"/>
  <c r="CR96" i="1"/>
  <c r="Q96" i="1"/>
  <c r="CS96" i="1"/>
  <c r="CV96" i="1"/>
  <c r="CW96" i="1"/>
  <c r="CX96" i="1"/>
  <c r="W96" i="1"/>
  <c r="DU96" i="1"/>
  <c r="DV96" i="1"/>
  <c r="DW96" i="1"/>
  <c r="DX96" i="1"/>
  <c r="DY96" i="1"/>
  <c r="DZ96" i="1"/>
  <c r="EA96" i="1"/>
  <c r="EB96" i="1"/>
  <c r="EC96" i="1"/>
  <c r="ED96" i="1"/>
  <c r="EE96" i="1"/>
  <c r="EF96" i="1"/>
  <c r="EG96" i="1"/>
  <c r="EH96" i="1"/>
  <c r="EI96" i="1"/>
  <c r="EJ96" i="1"/>
  <c r="EK96" i="1"/>
  <c r="EL96" i="1"/>
  <c r="EM96" i="1"/>
  <c r="FR96" i="1"/>
  <c r="GL96" i="1"/>
  <c r="GO96" i="1"/>
  <c r="GP96" i="1"/>
  <c r="C97" i="1"/>
  <c r="D97" i="1"/>
  <c r="P97" i="1"/>
  <c r="R97" i="1"/>
  <c r="GK97" i="1"/>
  <c r="AC97" i="1"/>
  <c r="CQ97" i="1"/>
  <c r="AE97" i="1"/>
  <c r="AD97" i="1"/>
  <c r="AF97" i="1"/>
  <c r="CT97" i="1"/>
  <c r="S97" i="1"/>
  <c r="AG97" i="1"/>
  <c r="AH97" i="1"/>
  <c r="AI97" i="1"/>
  <c r="AJ97" i="1"/>
  <c r="CX97" i="1"/>
  <c r="W97" i="1"/>
  <c r="CS97" i="1"/>
  <c r="CU97" i="1"/>
  <c r="T97" i="1"/>
  <c r="CV97" i="1"/>
  <c r="U97" i="1"/>
  <c r="CW97" i="1"/>
  <c r="V97" i="1"/>
  <c r="FR97" i="1"/>
  <c r="GL97" i="1"/>
  <c r="GO97" i="1"/>
  <c r="GP97" i="1"/>
  <c r="C98" i="1"/>
  <c r="D98" i="1"/>
  <c r="F98" i="1"/>
  <c r="G98" i="1"/>
  <c r="H98" i="1"/>
  <c r="I98" i="1"/>
  <c r="J98" i="1"/>
  <c r="S98" i="1"/>
  <c r="AC98" i="1"/>
  <c r="AD98" i="1"/>
  <c r="CR98" i="1"/>
  <c r="AE98" i="1"/>
  <c r="CS98" i="1"/>
  <c r="AF98" i="1"/>
  <c r="CT98" i="1"/>
  <c r="AG98" i="1"/>
  <c r="AH98" i="1"/>
  <c r="AI98" i="1"/>
  <c r="AJ98" i="1"/>
  <c r="BJ98" i="1"/>
  <c r="CQ98" i="1"/>
  <c r="CU98" i="1"/>
  <c r="CV98" i="1"/>
  <c r="CW98" i="1"/>
  <c r="CX98" i="1"/>
  <c r="CZ98" i="1"/>
  <c r="Y98" i="1"/>
  <c r="DU98" i="1"/>
  <c r="DV98" i="1"/>
  <c r="DW98" i="1"/>
  <c r="DX98" i="1"/>
  <c r="DY98" i="1"/>
  <c r="DZ98" i="1"/>
  <c r="EA98" i="1"/>
  <c r="EB98" i="1"/>
  <c r="EC98" i="1"/>
  <c r="ED98" i="1"/>
  <c r="EE98" i="1"/>
  <c r="EF98" i="1"/>
  <c r="EG98" i="1"/>
  <c r="EH98" i="1"/>
  <c r="EI98" i="1"/>
  <c r="EJ98" i="1"/>
  <c r="EK98" i="1"/>
  <c r="EL98" i="1"/>
  <c r="EM98" i="1"/>
  <c r="FR98" i="1"/>
  <c r="GL98" i="1"/>
  <c r="GO98" i="1"/>
  <c r="GP98" i="1"/>
  <c r="AC99" i="1"/>
  <c r="CQ99" i="1"/>
  <c r="AE99" i="1"/>
  <c r="AD99" i="1"/>
  <c r="CR99" i="1"/>
  <c r="AF99" i="1"/>
  <c r="CT99" i="1"/>
  <c r="AG99" i="1"/>
  <c r="AH99" i="1"/>
  <c r="AI99" i="1"/>
  <c r="CW99" i="1"/>
  <c r="AJ99" i="1"/>
  <c r="CX99" i="1"/>
  <c r="CS99" i="1"/>
  <c r="CU99" i="1"/>
  <c r="CV99" i="1"/>
  <c r="FR99" i="1"/>
  <c r="GL99" i="1"/>
  <c r="GO99" i="1"/>
  <c r="GP99" i="1"/>
  <c r="F100" i="1"/>
  <c r="G100" i="1"/>
  <c r="H100" i="1"/>
  <c r="I100" i="1"/>
  <c r="J100" i="1"/>
  <c r="AC100" i="1"/>
  <c r="AE100" i="1"/>
  <c r="AD100" i="1"/>
  <c r="AF100" i="1"/>
  <c r="AG100" i="1"/>
  <c r="CU100" i="1"/>
  <c r="AH100" i="1"/>
  <c r="CV100" i="1"/>
  <c r="U100" i="1"/>
  <c r="AI100" i="1"/>
  <c r="AJ100" i="1"/>
  <c r="BJ100" i="1"/>
  <c r="CQ100" i="1"/>
  <c r="CR100" i="1"/>
  <c r="CT100" i="1"/>
  <c r="CW100" i="1"/>
  <c r="CX100" i="1"/>
  <c r="DU100" i="1"/>
  <c r="DV100" i="1"/>
  <c r="DW100" i="1"/>
  <c r="DX100" i="1"/>
  <c r="DY100" i="1"/>
  <c r="DZ100" i="1"/>
  <c r="EA100" i="1"/>
  <c r="EB100" i="1"/>
  <c r="EC100" i="1"/>
  <c r="ED100" i="1"/>
  <c r="EE100" i="1"/>
  <c r="EF100" i="1"/>
  <c r="EG100" i="1"/>
  <c r="EH100" i="1"/>
  <c r="EI100" i="1"/>
  <c r="EJ100" i="1"/>
  <c r="EK100" i="1"/>
  <c r="EL100" i="1"/>
  <c r="EM100" i="1"/>
  <c r="FR100" i="1"/>
  <c r="GL100" i="1"/>
  <c r="GO100" i="1"/>
  <c r="GP100" i="1"/>
  <c r="C101" i="1"/>
  <c r="D101" i="1"/>
  <c r="R101" i="1"/>
  <c r="GK101" i="1"/>
  <c r="S101" i="1"/>
  <c r="CZ101" i="1"/>
  <c r="T101" i="1"/>
  <c r="Y101" i="1"/>
  <c r="AC101" i="1"/>
  <c r="AD101" i="1"/>
  <c r="AE101" i="1"/>
  <c r="AF101" i="1"/>
  <c r="AG101" i="1"/>
  <c r="CU101" i="1"/>
  <c r="AH101" i="1"/>
  <c r="AI101" i="1"/>
  <c r="AJ101" i="1"/>
  <c r="CX101" i="1"/>
  <c r="W101" i="1"/>
  <c r="CQ101" i="1"/>
  <c r="P101" i="1"/>
  <c r="CS101" i="1"/>
  <c r="CT101" i="1"/>
  <c r="CV101" i="1"/>
  <c r="U101" i="1"/>
  <c r="CW101" i="1"/>
  <c r="V101" i="1"/>
  <c r="CY101" i="1"/>
  <c r="X101" i="1"/>
  <c r="FR101" i="1"/>
  <c r="GL101" i="1"/>
  <c r="GO101" i="1"/>
  <c r="GP101" i="1"/>
  <c r="C102" i="1"/>
  <c r="D102" i="1"/>
  <c r="F102" i="1"/>
  <c r="G102" i="1"/>
  <c r="H102" i="1"/>
  <c r="I102" i="1"/>
  <c r="J102" i="1"/>
  <c r="U102" i="1"/>
  <c r="V102" i="1"/>
  <c r="AC102" i="1"/>
  <c r="AD102" i="1"/>
  <c r="AB102" i="1"/>
  <c r="AE102" i="1"/>
  <c r="AF102" i="1"/>
  <c r="CT102" i="1"/>
  <c r="AG102" i="1"/>
  <c r="CU102" i="1"/>
  <c r="T102" i="1"/>
  <c r="AH102" i="1"/>
  <c r="AI102" i="1"/>
  <c r="AJ102" i="1"/>
  <c r="BJ102" i="1"/>
  <c r="CQ102" i="1"/>
  <c r="CS102" i="1"/>
  <c r="CV102" i="1"/>
  <c r="CW102" i="1"/>
  <c r="CX102" i="1"/>
  <c r="W102" i="1"/>
  <c r="DU102" i="1"/>
  <c r="DV102" i="1"/>
  <c r="DW102" i="1"/>
  <c r="DX102" i="1"/>
  <c r="DY102" i="1"/>
  <c r="DZ102" i="1"/>
  <c r="EA102" i="1"/>
  <c r="EB102" i="1"/>
  <c r="EC102" i="1"/>
  <c r="ED102" i="1"/>
  <c r="EE102" i="1"/>
  <c r="EF102" i="1"/>
  <c r="EG102" i="1"/>
  <c r="EH102" i="1"/>
  <c r="EI102" i="1"/>
  <c r="EJ102" i="1"/>
  <c r="EK102" i="1"/>
  <c r="EL102" i="1"/>
  <c r="EM102" i="1"/>
  <c r="FR102" i="1"/>
  <c r="GL102" i="1"/>
  <c r="GO102" i="1"/>
  <c r="GP102" i="1"/>
  <c r="AB103" i="1"/>
  <c r="AC103" i="1"/>
  <c r="CQ103" i="1"/>
  <c r="AD103" i="1"/>
  <c r="CR103" i="1"/>
  <c r="AE103" i="1"/>
  <c r="CS103" i="1"/>
  <c r="AF103" i="1"/>
  <c r="AG103" i="1"/>
  <c r="CU103" i="1"/>
  <c r="AH103" i="1"/>
  <c r="AI103" i="1"/>
  <c r="CW103" i="1"/>
  <c r="AJ103" i="1"/>
  <c r="CX103" i="1"/>
  <c r="CT103" i="1"/>
  <c r="CV103" i="1"/>
  <c r="FR103" i="1"/>
  <c r="GL103" i="1"/>
  <c r="GO103" i="1"/>
  <c r="GP103" i="1"/>
  <c r="F104" i="1"/>
  <c r="G104" i="1"/>
  <c r="H104" i="1"/>
  <c r="J104" i="1"/>
  <c r="AC104" i="1"/>
  <c r="AB104" i="1"/>
  <c r="AD104" i="1"/>
  <c r="AE104" i="1"/>
  <c r="AF104" i="1"/>
  <c r="AG104" i="1"/>
  <c r="CU104" i="1"/>
  <c r="AH104" i="1"/>
  <c r="CV104" i="1"/>
  <c r="AI104" i="1"/>
  <c r="CW104" i="1"/>
  <c r="AJ104" i="1"/>
  <c r="BJ104" i="1"/>
  <c r="CQ104" i="1"/>
  <c r="CR104" i="1"/>
  <c r="CS104" i="1"/>
  <c r="CT104" i="1"/>
  <c r="CX104" i="1"/>
  <c r="DU104" i="1"/>
  <c r="DV104" i="1"/>
  <c r="DW104" i="1"/>
  <c r="DX104" i="1"/>
  <c r="DY104" i="1"/>
  <c r="DZ104" i="1"/>
  <c r="EA104" i="1"/>
  <c r="EB104" i="1"/>
  <c r="EC104" i="1"/>
  <c r="ED104" i="1"/>
  <c r="EE104" i="1"/>
  <c r="EF104" i="1"/>
  <c r="EG104" i="1"/>
  <c r="EH104" i="1"/>
  <c r="EI104" i="1"/>
  <c r="EJ104" i="1"/>
  <c r="EK104" i="1"/>
  <c r="EL104" i="1"/>
  <c r="EM104" i="1"/>
  <c r="FR104" i="1"/>
  <c r="GL104" i="1"/>
  <c r="GO104" i="1"/>
  <c r="GP104" i="1"/>
  <c r="I105" i="1"/>
  <c r="T105" i="1"/>
  <c r="V105" i="1"/>
  <c r="AC105" i="1"/>
  <c r="AE105" i="1"/>
  <c r="AF105" i="1"/>
  <c r="CT105" i="1"/>
  <c r="S105" i="1"/>
  <c r="AG105" i="1"/>
  <c r="AH105" i="1"/>
  <c r="AI105" i="1"/>
  <c r="CW105" i="1"/>
  <c r="AJ105" i="1"/>
  <c r="CQ105" i="1"/>
  <c r="P105" i="1"/>
  <c r="CU105" i="1"/>
  <c r="CV105" i="1"/>
  <c r="CX105" i="1"/>
  <c r="FR105" i="1"/>
  <c r="GL105" i="1"/>
  <c r="GO105" i="1"/>
  <c r="GP105" i="1"/>
  <c r="F106" i="1"/>
  <c r="G106" i="1"/>
  <c r="H106" i="1"/>
  <c r="J106" i="1"/>
  <c r="AB106" i="1"/>
  <c r="AC106" i="1"/>
  <c r="CQ106" i="1"/>
  <c r="AE106" i="1"/>
  <c r="AD106" i="1"/>
  <c r="AF106" i="1"/>
  <c r="AG106" i="1"/>
  <c r="CU106" i="1"/>
  <c r="AH106" i="1"/>
  <c r="AI106" i="1"/>
  <c r="AJ106" i="1"/>
  <c r="CX106" i="1"/>
  <c r="BJ106" i="1"/>
  <c r="CR106" i="1"/>
  <c r="CS106" i="1"/>
  <c r="CT106" i="1"/>
  <c r="CV106" i="1"/>
  <c r="CW106" i="1"/>
  <c r="DU106" i="1"/>
  <c r="DV106" i="1"/>
  <c r="DW106" i="1"/>
  <c r="DX106" i="1"/>
  <c r="DY106" i="1"/>
  <c r="DZ106" i="1"/>
  <c r="EA106" i="1"/>
  <c r="EB106" i="1"/>
  <c r="EC106" i="1"/>
  <c r="ED106" i="1"/>
  <c r="EE106" i="1"/>
  <c r="EF106" i="1"/>
  <c r="EG106" i="1"/>
  <c r="EH106" i="1"/>
  <c r="EI106" i="1"/>
  <c r="EJ106" i="1"/>
  <c r="EK106" i="1"/>
  <c r="EL106" i="1"/>
  <c r="EM106" i="1"/>
  <c r="FR106" i="1"/>
  <c r="GL106" i="1"/>
  <c r="GO106" i="1"/>
  <c r="GP106" i="1"/>
  <c r="I107" i="1"/>
  <c r="Q107" i="1"/>
  <c r="W107" i="1"/>
  <c r="AC107" i="1"/>
  <c r="CQ107" i="1"/>
  <c r="P107" i="1"/>
  <c r="AE107" i="1"/>
  <c r="AD107" i="1"/>
  <c r="CR107" i="1"/>
  <c r="AF107" i="1"/>
  <c r="AG107" i="1"/>
  <c r="CU107" i="1"/>
  <c r="T107" i="1"/>
  <c r="AH107" i="1"/>
  <c r="CV107" i="1"/>
  <c r="U107" i="1"/>
  <c r="AI107" i="1"/>
  <c r="CW107" i="1"/>
  <c r="V107" i="1"/>
  <c r="AJ107" i="1"/>
  <c r="CX107" i="1"/>
  <c r="CT107" i="1"/>
  <c r="S107" i="1"/>
  <c r="FR107" i="1"/>
  <c r="GL107" i="1"/>
  <c r="GO107" i="1"/>
  <c r="GP107" i="1"/>
  <c r="F108" i="1"/>
  <c r="G108" i="1"/>
  <c r="H108" i="1"/>
  <c r="I108" i="1"/>
  <c r="J108" i="1"/>
  <c r="V108" i="1"/>
  <c r="W108" i="1"/>
  <c r="AC108" i="1"/>
  <c r="AD108" i="1"/>
  <c r="AE108" i="1"/>
  <c r="AF108" i="1"/>
  <c r="CT108" i="1"/>
  <c r="AG108" i="1"/>
  <c r="CU108" i="1"/>
  <c r="T108" i="1"/>
  <c r="AH108" i="1"/>
  <c r="CV108" i="1"/>
  <c r="U108" i="1"/>
  <c r="AI108" i="1"/>
  <c r="AJ108" i="1"/>
  <c r="BJ108" i="1"/>
  <c r="CQ108" i="1"/>
  <c r="CS108" i="1"/>
  <c r="CW108" i="1"/>
  <c r="CX108" i="1"/>
  <c r="DU108" i="1"/>
  <c r="DV108" i="1"/>
  <c r="DW108" i="1"/>
  <c r="DX108" i="1"/>
  <c r="DY108" i="1"/>
  <c r="DZ108" i="1"/>
  <c r="EA108" i="1"/>
  <c r="EB108" i="1"/>
  <c r="EC108" i="1"/>
  <c r="ED108" i="1"/>
  <c r="EE108" i="1"/>
  <c r="EF108" i="1"/>
  <c r="EG108" i="1"/>
  <c r="EH108" i="1"/>
  <c r="EI108" i="1"/>
  <c r="EJ108" i="1"/>
  <c r="EK108" i="1"/>
  <c r="EL108" i="1"/>
  <c r="EM108" i="1"/>
  <c r="FR108" i="1"/>
  <c r="GL108" i="1"/>
  <c r="GO108" i="1"/>
  <c r="GP108" i="1"/>
  <c r="C109" i="1"/>
  <c r="D109" i="1"/>
  <c r="P109" i="1"/>
  <c r="R109" i="1"/>
  <c r="GK109" i="1"/>
  <c r="S109" i="1"/>
  <c r="AC109" i="1"/>
  <c r="CQ109" i="1"/>
  <c r="AD109" i="1"/>
  <c r="CR109" i="1"/>
  <c r="Q109" i="1"/>
  <c r="AE109" i="1"/>
  <c r="AF109" i="1"/>
  <c r="CT109" i="1"/>
  <c r="AG109" i="1"/>
  <c r="AH109" i="1"/>
  <c r="AI109" i="1"/>
  <c r="CW109" i="1"/>
  <c r="V109" i="1"/>
  <c r="AJ109" i="1"/>
  <c r="CS109" i="1"/>
  <c r="CU109" i="1"/>
  <c r="T109" i="1"/>
  <c r="CV109" i="1"/>
  <c r="U109" i="1"/>
  <c r="CX109" i="1"/>
  <c r="W109" i="1"/>
  <c r="FR109" i="1"/>
  <c r="GL109" i="1"/>
  <c r="GO109" i="1"/>
  <c r="GP109" i="1"/>
  <c r="C110" i="1"/>
  <c r="D110" i="1"/>
  <c r="F110" i="1"/>
  <c r="G110" i="1"/>
  <c r="H110" i="1"/>
  <c r="I110" i="1"/>
  <c r="J110" i="1"/>
  <c r="S110" i="1"/>
  <c r="T110" i="1"/>
  <c r="U110" i="1"/>
  <c r="AC110" i="1"/>
  <c r="AE110" i="1"/>
  <c r="CS110" i="1"/>
  <c r="AF110" i="1"/>
  <c r="CT110" i="1"/>
  <c r="AG110" i="1"/>
  <c r="CU110" i="1"/>
  <c r="AH110" i="1"/>
  <c r="AI110" i="1"/>
  <c r="AJ110" i="1"/>
  <c r="BJ110" i="1"/>
  <c r="CQ110" i="1"/>
  <c r="CV110" i="1"/>
  <c r="CW110" i="1"/>
  <c r="V110" i="1"/>
  <c r="CX110" i="1"/>
  <c r="W110" i="1"/>
  <c r="DU110" i="1"/>
  <c r="DV110" i="1"/>
  <c r="DW110" i="1"/>
  <c r="DX110" i="1"/>
  <c r="DY110" i="1"/>
  <c r="DZ110" i="1"/>
  <c r="EA110" i="1"/>
  <c r="EB110" i="1"/>
  <c r="EC110" i="1"/>
  <c r="ED110" i="1"/>
  <c r="EE110" i="1"/>
  <c r="EF110" i="1"/>
  <c r="EG110" i="1"/>
  <c r="EH110" i="1"/>
  <c r="EI110" i="1"/>
  <c r="EJ110" i="1"/>
  <c r="EK110" i="1"/>
  <c r="EL110" i="1"/>
  <c r="EM110" i="1"/>
  <c r="FR110" i="1"/>
  <c r="GL110" i="1"/>
  <c r="GO110" i="1"/>
  <c r="GP110" i="1"/>
  <c r="AC111" i="1"/>
  <c r="CQ111" i="1"/>
  <c r="AD111" i="1"/>
  <c r="CR111" i="1"/>
  <c r="AE111" i="1"/>
  <c r="AF111" i="1"/>
  <c r="CT111" i="1"/>
  <c r="AG111" i="1"/>
  <c r="AH111" i="1"/>
  <c r="AI111" i="1"/>
  <c r="AJ111" i="1"/>
  <c r="CS111" i="1"/>
  <c r="CU111" i="1"/>
  <c r="CV111" i="1"/>
  <c r="CW111" i="1"/>
  <c r="CX111" i="1"/>
  <c r="FR111" i="1"/>
  <c r="GL111" i="1"/>
  <c r="GO111" i="1"/>
  <c r="GP111" i="1"/>
  <c r="F112" i="1"/>
  <c r="G112" i="1"/>
  <c r="H112" i="1"/>
  <c r="J112" i="1"/>
  <c r="AC112" i="1"/>
  <c r="AE112" i="1"/>
  <c r="AD112" i="1"/>
  <c r="AF112" i="1"/>
  <c r="AG112" i="1"/>
  <c r="CU112" i="1"/>
  <c r="AH112" i="1"/>
  <c r="CV112" i="1"/>
  <c r="AI112" i="1"/>
  <c r="AJ112" i="1"/>
  <c r="BJ112" i="1"/>
  <c r="CQ112" i="1"/>
  <c r="CR112" i="1"/>
  <c r="CT112" i="1"/>
  <c r="CW112" i="1"/>
  <c r="CX112" i="1"/>
  <c r="DU112" i="1"/>
  <c r="DV112" i="1"/>
  <c r="DW112" i="1"/>
  <c r="DX112" i="1"/>
  <c r="DY112" i="1"/>
  <c r="DZ112" i="1"/>
  <c r="EA112" i="1"/>
  <c r="EB112" i="1"/>
  <c r="EC112" i="1"/>
  <c r="ED112" i="1"/>
  <c r="EE112" i="1"/>
  <c r="EF112" i="1"/>
  <c r="EG112" i="1"/>
  <c r="EH112" i="1"/>
  <c r="EI112" i="1"/>
  <c r="EJ112" i="1"/>
  <c r="EK112" i="1"/>
  <c r="EL112" i="1"/>
  <c r="EM112" i="1"/>
  <c r="FR112" i="1"/>
  <c r="GL112" i="1"/>
  <c r="GO112" i="1"/>
  <c r="GP112" i="1"/>
  <c r="B114" i="1"/>
  <c r="C114" i="1"/>
  <c r="C73" i="1"/>
  <c r="D114" i="1"/>
  <c r="D73" i="1"/>
  <c r="F114" i="1"/>
  <c r="F73" i="1"/>
  <c r="G114" i="1"/>
  <c r="BB114" i="1"/>
  <c r="BB73" i="1"/>
  <c r="CO114" i="1"/>
  <c r="DB114" i="1"/>
  <c r="DC114" i="1"/>
  <c r="CP114" i="1"/>
  <c r="CP73" i="1"/>
  <c r="P119" i="1"/>
  <c r="D136" i="1"/>
  <c r="B138" i="1"/>
  <c r="C138" i="1"/>
  <c r="D138" i="1"/>
  <c r="E138" i="1"/>
  <c r="Z138" i="1"/>
  <c r="AA138" i="1"/>
  <c r="AM138" i="1"/>
  <c r="AN138" i="1"/>
  <c r="AO138" i="1"/>
  <c r="AV138" i="1"/>
  <c r="AW138" i="1"/>
  <c r="AX138" i="1"/>
  <c r="AY138" i="1"/>
  <c r="AZ138" i="1"/>
  <c r="BA138" i="1"/>
  <c r="BG138" i="1"/>
  <c r="BH138" i="1"/>
  <c r="BI138" i="1"/>
  <c r="BJ138" i="1"/>
  <c r="BK138" i="1"/>
  <c r="BL138" i="1"/>
  <c r="BM138" i="1"/>
  <c r="BN138" i="1"/>
  <c r="BZ138" i="1"/>
  <c r="CA138" i="1"/>
  <c r="CM138" i="1"/>
  <c r="CN138" i="1"/>
  <c r="CV138" i="1"/>
  <c r="CW138" i="1"/>
  <c r="CX138" i="1"/>
  <c r="CY138" i="1"/>
  <c r="CZ138" i="1"/>
  <c r="DA138" i="1"/>
  <c r="DB138" i="1"/>
  <c r="DI138" i="1"/>
  <c r="DJ138" i="1"/>
  <c r="DK138" i="1"/>
  <c r="DL138" i="1"/>
  <c r="DM138" i="1"/>
  <c r="DN138" i="1"/>
  <c r="C140" i="1"/>
  <c r="D140" i="1"/>
  <c r="Q140" i="1"/>
  <c r="W140" i="1"/>
  <c r="AB140" i="1"/>
  <c r="AC140" i="1"/>
  <c r="CQ140" i="1"/>
  <c r="P140" i="1"/>
  <c r="AE140" i="1"/>
  <c r="AD140" i="1"/>
  <c r="CR140" i="1"/>
  <c r="AF140" i="1"/>
  <c r="AG140" i="1"/>
  <c r="CU140" i="1"/>
  <c r="T140" i="1"/>
  <c r="AH140" i="1"/>
  <c r="CV140" i="1"/>
  <c r="U140" i="1"/>
  <c r="AI140" i="1"/>
  <c r="CW140" i="1"/>
  <c r="V140" i="1"/>
  <c r="AJ140" i="1"/>
  <c r="CX140" i="1"/>
  <c r="CT140" i="1"/>
  <c r="S140" i="1"/>
  <c r="FR140" i="1"/>
  <c r="GL140" i="1"/>
  <c r="GO140" i="1"/>
  <c r="GP140" i="1"/>
  <c r="C141" i="1"/>
  <c r="D141" i="1"/>
  <c r="F141" i="1"/>
  <c r="G141" i="1"/>
  <c r="H141" i="1"/>
  <c r="I141" i="1"/>
  <c r="J141" i="1"/>
  <c r="S141" i="1"/>
  <c r="T141" i="1"/>
  <c r="U141" i="1"/>
  <c r="AC141" i="1"/>
  <c r="AE141" i="1"/>
  <c r="CS141" i="1"/>
  <c r="R141" i="1"/>
  <c r="GK141" i="1"/>
  <c r="AF141" i="1"/>
  <c r="AG141" i="1"/>
  <c r="AH141" i="1"/>
  <c r="AI141" i="1"/>
  <c r="AJ141" i="1"/>
  <c r="CX141" i="1"/>
  <c r="W141" i="1"/>
  <c r="BJ141" i="1"/>
  <c r="CQ141" i="1"/>
  <c r="CT141" i="1"/>
  <c r="CU141" i="1"/>
  <c r="CV141" i="1"/>
  <c r="CW141" i="1"/>
  <c r="V141" i="1"/>
  <c r="DU141" i="1"/>
  <c r="DV141" i="1"/>
  <c r="DW141" i="1"/>
  <c r="DX141" i="1"/>
  <c r="DY141" i="1"/>
  <c r="DZ141" i="1"/>
  <c r="EA141" i="1"/>
  <c r="EB141" i="1"/>
  <c r="EC141" i="1"/>
  <c r="ED141" i="1"/>
  <c r="EE141" i="1"/>
  <c r="EF141" i="1"/>
  <c r="EG141" i="1"/>
  <c r="EH141" i="1"/>
  <c r="EI141" i="1"/>
  <c r="EJ141" i="1"/>
  <c r="EK141" i="1"/>
  <c r="EL141" i="1"/>
  <c r="EM141" i="1"/>
  <c r="FR141" i="1"/>
  <c r="DC145" i="1"/>
  <c r="GL141" i="1"/>
  <c r="GO141" i="1"/>
  <c r="GP141" i="1"/>
  <c r="AB142" i="1"/>
  <c r="AC142" i="1"/>
  <c r="CQ142" i="1"/>
  <c r="AE142" i="1"/>
  <c r="AD142" i="1"/>
  <c r="CR142" i="1"/>
  <c r="AF142" i="1"/>
  <c r="AG142" i="1"/>
  <c r="CU142" i="1"/>
  <c r="AH142" i="1"/>
  <c r="CV142" i="1"/>
  <c r="AI142" i="1"/>
  <c r="AJ142" i="1"/>
  <c r="CX142" i="1"/>
  <c r="CT142" i="1"/>
  <c r="CW142" i="1"/>
  <c r="FR142" i="1"/>
  <c r="GL142" i="1"/>
  <c r="GO142" i="1"/>
  <c r="GP142" i="1"/>
  <c r="F143" i="1"/>
  <c r="G143" i="1"/>
  <c r="H143" i="1"/>
  <c r="I143" i="1"/>
  <c r="J143" i="1"/>
  <c r="AC143" i="1"/>
  <c r="AD143" i="1"/>
  <c r="AE143" i="1"/>
  <c r="AF143" i="1"/>
  <c r="CT143" i="1"/>
  <c r="AG143" i="1"/>
  <c r="CU143" i="1"/>
  <c r="AH143" i="1"/>
  <c r="AI143" i="1"/>
  <c r="AJ143" i="1"/>
  <c r="BJ143" i="1"/>
  <c r="CQ143" i="1"/>
  <c r="CS143" i="1"/>
  <c r="CV143" i="1"/>
  <c r="CW143" i="1"/>
  <c r="CX143" i="1"/>
  <c r="DU143" i="1"/>
  <c r="DV143" i="1"/>
  <c r="DW143" i="1"/>
  <c r="DX143" i="1"/>
  <c r="DY143" i="1"/>
  <c r="DZ143" i="1"/>
  <c r="EA143" i="1"/>
  <c r="EB143" i="1"/>
  <c r="EC143" i="1"/>
  <c r="ED143" i="1"/>
  <c r="EE143" i="1"/>
  <c r="EF143" i="1"/>
  <c r="EG143" i="1"/>
  <c r="EH143" i="1"/>
  <c r="EI143" i="1"/>
  <c r="EJ143" i="1"/>
  <c r="EK143" i="1"/>
  <c r="EL143" i="1"/>
  <c r="EM143" i="1"/>
  <c r="FR143" i="1"/>
  <c r="GL143" i="1"/>
  <c r="GO143" i="1"/>
  <c r="GP143" i="1"/>
  <c r="B145" i="1"/>
  <c r="C145" i="1"/>
  <c r="D145" i="1"/>
  <c r="F145" i="1"/>
  <c r="F138" i="1"/>
  <c r="G145" i="1"/>
  <c r="AO145" i="1"/>
  <c r="F149" i="1"/>
  <c r="AU145" i="1"/>
  <c r="AU138" i="1"/>
  <c r="BB145" i="1"/>
  <c r="BB138" i="1"/>
  <c r="BC145" i="1"/>
  <c r="BD145" i="1"/>
  <c r="BG145" i="1"/>
  <c r="AT145" i="1"/>
  <c r="BH145" i="1"/>
  <c r="DB145" i="1"/>
  <c r="CO145" i="1"/>
  <c r="DG145" i="1"/>
  <c r="DH145" i="1"/>
  <c r="F157" i="1"/>
  <c r="D167" i="1"/>
  <c r="D169" i="1"/>
  <c r="E169" i="1"/>
  <c r="Z169" i="1"/>
  <c r="AA169" i="1"/>
  <c r="AM169" i="1"/>
  <c r="AN169" i="1"/>
  <c r="AO169" i="1"/>
  <c r="AV169" i="1"/>
  <c r="AW169" i="1"/>
  <c r="AX169" i="1"/>
  <c r="AY169" i="1"/>
  <c r="AZ169" i="1"/>
  <c r="BA169" i="1"/>
  <c r="BI169" i="1"/>
  <c r="BJ169" i="1"/>
  <c r="BK169" i="1"/>
  <c r="BL169" i="1"/>
  <c r="BM169" i="1"/>
  <c r="BN169" i="1"/>
  <c r="BZ169" i="1"/>
  <c r="CA169" i="1"/>
  <c r="CM169" i="1"/>
  <c r="CN169" i="1"/>
  <c r="CV169" i="1"/>
  <c r="CW169" i="1"/>
  <c r="CX169" i="1"/>
  <c r="CY169" i="1"/>
  <c r="CZ169" i="1"/>
  <c r="DA169" i="1"/>
  <c r="DI169" i="1"/>
  <c r="DJ169" i="1"/>
  <c r="DK169" i="1"/>
  <c r="DL169" i="1"/>
  <c r="DM169" i="1"/>
  <c r="DN169" i="1"/>
  <c r="C171" i="1"/>
  <c r="D171" i="1"/>
  <c r="P171" i="1"/>
  <c r="V171" i="1"/>
  <c r="AC171" i="1"/>
  <c r="AD171" i="1"/>
  <c r="AB171" i="1"/>
  <c r="AE171" i="1"/>
  <c r="AF171" i="1"/>
  <c r="AG171" i="1"/>
  <c r="AH171" i="1"/>
  <c r="AI171" i="1"/>
  <c r="CW171" i="1"/>
  <c r="AJ171" i="1"/>
  <c r="CX171" i="1"/>
  <c r="W171" i="1"/>
  <c r="CQ171" i="1"/>
  <c r="CS171" i="1"/>
  <c r="R171" i="1"/>
  <c r="CT171" i="1"/>
  <c r="S171" i="1"/>
  <c r="CU171" i="1"/>
  <c r="T171" i="1"/>
  <c r="CV171" i="1"/>
  <c r="U171" i="1"/>
  <c r="FR171" i="1"/>
  <c r="GL171" i="1"/>
  <c r="GO171" i="1"/>
  <c r="GP171" i="1"/>
  <c r="C172" i="1"/>
  <c r="D172" i="1"/>
  <c r="F172" i="1"/>
  <c r="G172" i="1"/>
  <c r="H172" i="1"/>
  <c r="I172" i="1"/>
  <c r="J172" i="1"/>
  <c r="R172" i="1"/>
  <c r="S172" i="1"/>
  <c r="AC172" i="1"/>
  <c r="CQ172" i="1"/>
  <c r="AD172" i="1"/>
  <c r="AE172" i="1"/>
  <c r="AF172" i="1"/>
  <c r="AG172" i="1"/>
  <c r="AH172" i="1"/>
  <c r="AI172" i="1"/>
  <c r="AJ172" i="1"/>
  <c r="BJ172" i="1"/>
  <c r="CS172" i="1"/>
  <c r="CT172" i="1"/>
  <c r="CU172" i="1"/>
  <c r="T172" i="1"/>
  <c r="CV172" i="1"/>
  <c r="U172" i="1"/>
  <c r="CW172" i="1"/>
  <c r="V172" i="1"/>
  <c r="CX172" i="1"/>
  <c r="W172" i="1"/>
  <c r="DU172" i="1"/>
  <c r="DV172" i="1"/>
  <c r="DW172" i="1"/>
  <c r="DX172" i="1"/>
  <c r="DY172" i="1"/>
  <c r="DZ172" i="1"/>
  <c r="EA172" i="1"/>
  <c r="EB172" i="1"/>
  <c r="EC172" i="1"/>
  <c r="ED172" i="1"/>
  <c r="EE172" i="1"/>
  <c r="EF172" i="1"/>
  <c r="EG172" i="1"/>
  <c r="EH172" i="1"/>
  <c r="EI172" i="1"/>
  <c r="EJ172" i="1"/>
  <c r="EK172" i="1"/>
  <c r="EL172" i="1"/>
  <c r="EM172" i="1"/>
  <c r="FR172" i="1"/>
  <c r="GL172" i="1"/>
  <c r="GO172" i="1"/>
  <c r="GP172" i="1"/>
  <c r="I173" i="1"/>
  <c r="P173" i="1"/>
  <c r="AB173" i="1"/>
  <c r="AC173" i="1"/>
  <c r="AD173" i="1"/>
  <c r="CR173" i="1"/>
  <c r="AE173" i="1"/>
  <c r="AF173" i="1"/>
  <c r="AG173" i="1"/>
  <c r="CU173" i="1"/>
  <c r="AH173" i="1"/>
  <c r="CV173" i="1"/>
  <c r="U173" i="1"/>
  <c r="AI173" i="1"/>
  <c r="CW173" i="1"/>
  <c r="AJ173" i="1"/>
  <c r="CX173" i="1"/>
  <c r="CQ173" i="1"/>
  <c r="CS173" i="1"/>
  <c r="CT173" i="1"/>
  <c r="FR173" i="1"/>
  <c r="BC182" i="1"/>
  <c r="GL173" i="1"/>
  <c r="GO173" i="1"/>
  <c r="GP173" i="1"/>
  <c r="BH182" i="1"/>
  <c r="F174" i="1"/>
  <c r="G174" i="1"/>
  <c r="H174" i="1"/>
  <c r="J174" i="1"/>
  <c r="I174" i="1"/>
  <c r="R174" i="1"/>
  <c r="GK174" i="1"/>
  <c r="S174" i="1"/>
  <c r="CZ174" i="1"/>
  <c r="Y174" i="1"/>
  <c r="T174" i="1"/>
  <c r="AC174" i="1"/>
  <c r="AE174" i="1"/>
  <c r="CS174" i="1"/>
  <c r="AF174" i="1"/>
  <c r="AG174" i="1"/>
  <c r="CU174" i="1"/>
  <c r="AH174" i="1"/>
  <c r="AI174" i="1"/>
  <c r="AJ174" i="1"/>
  <c r="CX174" i="1"/>
  <c r="W174" i="1"/>
  <c r="BJ174" i="1"/>
  <c r="CQ174" i="1"/>
  <c r="CT174" i="1"/>
  <c r="CV174" i="1"/>
  <c r="U174" i="1"/>
  <c r="CW174" i="1"/>
  <c r="V174" i="1"/>
  <c r="DU174" i="1"/>
  <c r="DV174" i="1"/>
  <c r="DW174" i="1"/>
  <c r="DX174" i="1"/>
  <c r="DY174" i="1"/>
  <c r="DZ174" i="1"/>
  <c r="EA174" i="1"/>
  <c r="EB174" i="1"/>
  <c r="EC174" i="1"/>
  <c r="ED174" i="1"/>
  <c r="EE174" i="1"/>
  <c r="EF174" i="1"/>
  <c r="EG174" i="1"/>
  <c r="EH174" i="1"/>
  <c r="EI174" i="1"/>
  <c r="EJ174" i="1"/>
  <c r="EK174" i="1"/>
  <c r="EL174" i="1"/>
  <c r="EM174" i="1"/>
  <c r="FR174" i="1"/>
  <c r="GL174" i="1"/>
  <c r="GO174" i="1"/>
  <c r="GP174" i="1"/>
  <c r="I175" i="1"/>
  <c r="P175" i="1"/>
  <c r="Q175" i="1"/>
  <c r="W175" i="1"/>
  <c r="AC175" i="1"/>
  <c r="AE175" i="1"/>
  <c r="AD175" i="1"/>
  <c r="CR175" i="1"/>
  <c r="AF175" i="1"/>
  <c r="AG175" i="1"/>
  <c r="CU175" i="1"/>
  <c r="T175" i="1"/>
  <c r="AH175" i="1"/>
  <c r="AI175" i="1"/>
  <c r="AJ175" i="1"/>
  <c r="CX175" i="1"/>
  <c r="CQ175" i="1"/>
  <c r="CT175" i="1"/>
  <c r="S175" i="1"/>
  <c r="CV175" i="1"/>
  <c r="U175" i="1"/>
  <c r="CW175" i="1"/>
  <c r="V175" i="1"/>
  <c r="FR175" i="1"/>
  <c r="GL175" i="1"/>
  <c r="BD182" i="1"/>
  <c r="AQ182" i="1"/>
  <c r="F188" i="1"/>
  <c r="GO175" i="1"/>
  <c r="GP175" i="1"/>
  <c r="F176" i="1"/>
  <c r="G176" i="1"/>
  <c r="H176" i="1"/>
  <c r="I176" i="1"/>
  <c r="J176" i="1"/>
  <c r="U176" i="1"/>
  <c r="W176" i="1"/>
  <c r="AC176" i="1"/>
  <c r="AD176" i="1"/>
  <c r="AE176" i="1"/>
  <c r="AF176" i="1"/>
  <c r="CT176" i="1"/>
  <c r="AG176" i="1"/>
  <c r="CU176" i="1"/>
  <c r="T176" i="1"/>
  <c r="AH176" i="1"/>
  <c r="AI176" i="1"/>
  <c r="CW176" i="1"/>
  <c r="V176" i="1"/>
  <c r="AJ176" i="1"/>
  <c r="BJ176" i="1"/>
  <c r="CQ176" i="1"/>
  <c r="CR176" i="1"/>
  <c r="Q176" i="1"/>
  <c r="CS176" i="1"/>
  <c r="CV176" i="1"/>
  <c r="CX176" i="1"/>
  <c r="DU176" i="1"/>
  <c r="DV176" i="1"/>
  <c r="DW176" i="1"/>
  <c r="DX176" i="1"/>
  <c r="DY176" i="1"/>
  <c r="DZ176" i="1"/>
  <c r="EA176" i="1"/>
  <c r="EB176" i="1"/>
  <c r="EC176" i="1"/>
  <c r="ED176" i="1"/>
  <c r="EE176" i="1"/>
  <c r="EF176" i="1"/>
  <c r="EG176" i="1"/>
  <c r="EH176" i="1"/>
  <c r="EI176" i="1"/>
  <c r="EJ176" i="1"/>
  <c r="EK176" i="1"/>
  <c r="EL176" i="1"/>
  <c r="EM176" i="1"/>
  <c r="FR176" i="1"/>
  <c r="GL176" i="1"/>
  <c r="GO176" i="1"/>
  <c r="GP176" i="1"/>
  <c r="C177" i="1"/>
  <c r="Q177" i="1"/>
  <c r="R177" i="1"/>
  <c r="GK177" i="1"/>
  <c r="S177" i="1"/>
  <c r="CZ177" i="1"/>
  <c r="Y177" i="1"/>
  <c r="AB177" i="1"/>
  <c r="AC177" i="1"/>
  <c r="CQ177" i="1"/>
  <c r="P177" i="1"/>
  <c r="CP177" i="1"/>
  <c r="O177" i="1"/>
  <c r="AD177" i="1"/>
  <c r="CR177" i="1"/>
  <c r="AE177" i="1"/>
  <c r="AF177" i="1"/>
  <c r="AG177" i="1"/>
  <c r="CU177" i="1"/>
  <c r="T177" i="1"/>
  <c r="AH177" i="1"/>
  <c r="AI177" i="1"/>
  <c r="AJ177" i="1"/>
  <c r="CS177" i="1"/>
  <c r="CT177" i="1"/>
  <c r="CV177" i="1"/>
  <c r="U177" i="1"/>
  <c r="CW177" i="1"/>
  <c r="V177" i="1"/>
  <c r="CX177" i="1"/>
  <c r="W177" i="1"/>
  <c r="FR177" i="1"/>
  <c r="GL177" i="1"/>
  <c r="GN177" i="1"/>
  <c r="GP177" i="1"/>
  <c r="C178" i="1"/>
  <c r="F178" i="1"/>
  <c r="G178" i="1"/>
  <c r="H178" i="1"/>
  <c r="I178" i="1"/>
  <c r="J178" i="1"/>
  <c r="P178" i="1"/>
  <c r="V178" i="1"/>
  <c r="AC178" i="1"/>
  <c r="AE178" i="1"/>
  <c r="AD178" i="1"/>
  <c r="AF178" i="1"/>
  <c r="AG178" i="1"/>
  <c r="CU178" i="1"/>
  <c r="T178" i="1"/>
  <c r="AH178" i="1"/>
  <c r="CV178" i="1"/>
  <c r="U178" i="1"/>
  <c r="AI178" i="1"/>
  <c r="AJ178" i="1"/>
  <c r="CX178" i="1"/>
  <c r="W178" i="1"/>
  <c r="BJ178" i="1"/>
  <c r="CQ178" i="1"/>
  <c r="CR178" i="1"/>
  <c r="CS178" i="1"/>
  <c r="CT178" i="1"/>
  <c r="CW178" i="1"/>
  <c r="DU178" i="1"/>
  <c r="DV178" i="1"/>
  <c r="DW178" i="1"/>
  <c r="DX178" i="1"/>
  <c r="DY178" i="1"/>
  <c r="DZ178" i="1"/>
  <c r="EA178" i="1"/>
  <c r="EB178" i="1"/>
  <c r="EC178" i="1"/>
  <c r="ED178" i="1"/>
  <c r="EE178" i="1"/>
  <c r="EF178" i="1"/>
  <c r="EG178" i="1"/>
  <c r="EH178" i="1"/>
  <c r="EI178" i="1"/>
  <c r="EJ178" i="1"/>
  <c r="EK178" i="1"/>
  <c r="EL178" i="1"/>
  <c r="EM178" i="1"/>
  <c r="FR178" i="1"/>
  <c r="GL178" i="1"/>
  <c r="GN178" i="1"/>
  <c r="GP178" i="1"/>
  <c r="AC179" i="1"/>
  <c r="CQ179" i="1"/>
  <c r="AD179" i="1"/>
  <c r="CR179" i="1"/>
  <c r="AE179" i="1"/>
  <c r="CS179" i="1"/>
  <c r="AF179" i="1"/>
  <c r="AG179" i="1"/>
  <c r="AH179" i="1"/>
  <c r="CV179" i="1"/>
  <c r="AI179" i="1"/>
  <c r="AJ179" i="1"/>
  <c r="CT179" i="1"/>
  <c r="CU179" i="1"/>
  <c r="CW179" i="1"/>
  <c r="CX179" i="1"/>
  <c r="FR179" i="1"/>
  <c r="GL179" i="1"/>
  <c r="GN179" i="1"/>
  <c r="GP179" i="1"/>
  <c r="F180" i="1"/>
  <c r="G180" i="1"/>
  <c r="H180" i="1"/>
  <c r="J180" i="1"/>
  <c r="AC180" i="1"/>
  <c r="AE180" i="1"/>
  <c r="AD180" i="1"/>
  <c r="CR180" i="1"/>
  <c r="AF180" i="1"/>
  <c r="AG180" i="1"/>
  <c r="AH180" i="1"/>
  <c r="AI180" i="1"/>
  <c r="CW180" i="1"/>
  <c r="AJ180" i="1"/>
  <c r="CX180" i="1"/>
  <c r="BJ180" i="1"/>
  <c r="CQ180" i="1"/>
  <c r="CS180" i="1"/>
  <c r="CT180" i="1"/>
  <c r="CU180" i="1"/>
  <c r="CV180" i="1"/>
  <c r="DU180" i="1"/>
  <c r="DV180" i="1"/>
  <c r="DW180" i="1"/>
  <c r="DX180" i="1"/>
  <c r="DY180" i="1"/>
  <c r="DZ180" i="1"/>
  <c r="EA180" i="1"/>
  <c r="EB180" i="1"/>
  <c r="EC180" i="1"/>
  <c r="ED180" i="1"/>
  <c r="EE180" i="1"/>
  <c r="EF180" i="1"/>
  <c r="EG180" i="1"/>
  <c r="EH180" i="1"/>
  <c r="EI180" i="1"/>
  <c r="EJ180" i="1"/>
  <c r="EK180" i="1"/>
  <c r="EL180" i="1"/>
  <c r="EM180" i="1"/>
  <c r="FR180" i="1"/>
  <c r="GL180" i="1"/>
  <c r="GN180" i="1"/>
  <c r="GP180" i="1"/>
  <c r="B182" i="1"/>
  <c r="B169" i="1"/>
  <c r="C182" i="1"/>
  <c r="C169" i="1"/>
  <c r="D182" i="1"/>
  <c r="F182" i="1"/>
  <c r="F169" i="1"/>
  <c r="G182" i="1"/>
  <c r="AO182" i="1"/>
  <c r="BB182" i="1"/>
  <c r="BB169" i="1"/>
  <c r="CQ182" i="1"/>
  <c r="CQ169" i="1"/>
  <c r="DB182" i="1"/>
  <c r="DC182" i="1"/>
  <c r="DD182" i="1"/>
  <c r="DD169" i="1"/>
  <c r="F186" i="1"/>
  <c r="P188" i="1"/>
  <c r="D204" i="1"/>
  <c r="D206" i="1"/>
  <c r="E206" i="1"/>
  <c r="Z206" i="1"/>
  <c r="AA206" i="1"/>
  <c r="AM206" i="1"/>
  <c r="AN206" i="1"/>
  <c r="AV206" i="1"/>
  <c r="AW206" i="1"/>
  <c r="AX206" i="1"/>
  <c r="AY206" i="1"/>
  <c r="AZ206" i="1"/>
  <c r="BA206" i="1"/>
  <c r="BG206" i="1"/>
  <c r="BI206" i="1"/>
  <c r="BJ206" i="1"/>
  <c r="BK206" i="1"/>
  <c r="BL206" i="1"/>
  <c r="BM206" i="1"/>
  <c r="BN206" i="1"/>
  <c r="BZ206" i="1"/>
  <c r="CA206" i="1"/>
  <c r="CM206" i="1"/>
  <c r="CN206" i="1"/>
  <c r="CV206" i="1"/>
  <c r="CW206" i="1"/>
  <c r="CX206" i="1"/>
  <c r="CY206" i="1"/>
  <c r="CZ206" i="1"/>
  <c r="DA206" i="1"/>
  <c r="DI206" i="1"/>
  <c r="DJ206" i="1"/>
  <c r="DK206" i="1"/>
  <c r="DL206" i="1"/>
  <c r="DM206" i="1"/>
  <c r="DN206" i="1"/>
  <c r="C208" i="1"/>
  <c r="D208" i="1"/>
  <c r="R208" i="1"/>
  <c r="GK208" i="1"/>
  <c r="S208" i="1"/>
  <c r="CZ208" i="1"/>
  <c r="Y208" i="1"/>
  <c r="AC208" i="1"/>
  <c r="AB208" i="1"/>
  <c r="AD208" i="1"/>
  <c r="CR208" i="1"/>
  <c r="Q208" i="1"/>
  <c r="AE208" i="1"/>
  <c r="AF208" i="1"/>
  <c r="AG208" i="1"/>
  <c r="CU208" i="1"/>
  <c r="T208" i="1"/>
  <c r="AH208" i="1"/>
  <c r="AI208" i="1"/>
  <c r="CW208" i="1"/>
  <c r="V208" i="1"/>
  <c r="AJ208" i="1"/>
  <c r="CS208" i="1"/>
  <c r="CT208" i="1"/>
  <c r="CV208" i="1"/>
  <c r="U208" i="1"/>
  <c r="CX208" i="1"/>
  <c r="W208" i="1"/>
  <c r="CY208" i="1"/>
  <c r="X208" i="1"/>
  <c r="FR208" i="1"/>
  <c r="GL208" i="1"/>
  <c r="GO208" i="1"/>
  <c r="GP208" i="1"/>
  <c r="C209" i="1"/>
  <c r="D209" i="1"/>
  <c r="F209" i="1"/>
  <c r="G209" i="1"/>
  <c r="H209" i="1"/>
  <c r="I209" i="1"/>
  <c r="J209" i="1"/>
  <c r="T209" i="1"/>
  <c r="U209" i="1"/>
  <c r="W209" i="1"/>
  <c r="AC209" i="1"/>
  <c r="AE209" i="1"/>
  <c r="AD209" i="1"/>
  <c r="AF209" i="1"/>
  <c r="CT209" i="1"/>
  <c r="AG209" i="1"/>
  <c r="CU209" i="1"/>
  <c r="AH209" i="1"/>
  <c r="AI209" i="1"/>
  <c r="CW209" i="1"/>
  <c r="V209" i="1"/>
  <c r="AJ209" i="1"/>
  <c r="BJ209" i="1"/>
  <c r="CQ209" i="1"/>
  <c r="CS209" i="1"/>
  <c r="CV209" i="1"/>
  <c r="CX209" i="1"/>
  <c r="DU209" i="1"/>
  <c r="DV209" i="1"/>
  <c r="DW209" i="1"/>
  <c r="DX209" i="1"/>
  <c r="DY209" i="1"/>
  <c r="DZ209" i="1"/>
  <c r="EA209" i="1"/>
  <c r="EB209" i="1"/>
  <c r="EC209" i="1"/>
  <c r="ED209" i="1"/>
  <c r="EE209" i="1"/>
  <c r="EF209" i="1"/>
  <c r="EG209" i="1"/>
  <c r="EH209" i="1"/>
  <c r="EI209" i="1"/>
  <c r="EJ209" i="1"/>
  <c r="EK209" i="1"/>
  <c r="EL209" i="1"/>
  <c r="EM209" i="1"/>
  <c r="FR209" i="1"/>
  <c r="GL209" i="1"/>
  <c r="GO209" i="1"/>
  <c r="GP209" i="1"/>
  <c r="AB210" i="1"/>
  <c r="AC210" i="1"/>
  <c r="CQ210" i="1"/>
  <c r="AD210" i="1"/>
  <c r="CR210" i="1"/>
  <c r="AE210" i="1"/>
  <c r="AF210" i="1"/>
  <c r="AG210" i="1"/>
  <c r="CU210" i="1"/>
  <c r="AH210" i="1"/>
  <c r="AI210" i="1"/>
  <c r="AJ210" i="1"/>
  <c r="CS210" i="1"/>
  <c r="CT210" i="1"/>
  <c r="CV210" i="1"/>
  <c r="CW210" i="1"/>
  <c r="CX210" i="1"/>
  <c r="FR210" i="1"/>
  <c r="GL210" i="1"/>
  <c r="GO210" i="1"/>
  <c r="GP210" i="1"/>
  <c r="F211" i="1"/>
  <c r="G211" i="1"/>
  <c r="H211" i="1"/>
  <c r="J211" i="1"/>
  <c r="AC211" i="1"/>
  <c r="AD211" i="1"/>
  <c r="AE211" i="1"/>
  <c r="AF211" i="1"/>
  <c r="AG211" i="1"/>
  <c r="AH211" i="1"/>
  <c r="CV211" i="1"/>
  <c r="AI211" i="1"/>
  <c r="CW211" i="1"/>
  <c r="AJ211" i="1"/>
  <c r="BJ211" i="1"/>
  <c r="CR211" i="1"/>
  <c r="CS211" i="1"/>
  <c r="CT211" i="1"/>
  <c r="CU211" i="1"/>
  <c r="CX211" i="1"/>
  <c r="DU211" i="1"/>
  <c r="DV211" i="1"/>
  <c r="DW211" i="1"/>
  <c r="DX211" i="1"/>
  <c r="DY211" i="1"/>
  <c r="DZ211" i="1"/>
  <c r="EA211" i="1"/>
  <c r="EB211" i="1"/>
  <c r="EC211" i="1"/>
  <c r="ED211" i="1"/>
  <c r="EE211" i="1"/>
  <c r="EF211" i="1"/>
  <c r="EG211" i="1"/>
  <c r="EH211" i="1"/>
  <c r="EI211" i="1"/>
  <c r="EJ211" i="1"/>
  <c r="EK211" i="1"/>
  <c r="EL211" i="1"/>
  <c r="EM211" i="1"/>
  <c r="FR211" i="1"/>
  <c r="GL211" i="1"/>
  <c r="GO211" i="1"/>
  <c r="GP211" i="1"/>
  <c r="C212" i="1"/>
  <c r="D212" i="1"/>
  <c r="R212" i="1"/>
  <c r="GK212" i="1"/>
  <c r="S212" i="1"/>
  <c r="T212" i="1"/>
  <c r="AC212" i="1"/>
  <c r="CQ212" i="1"/>
  <c r="P212" i="1"/>
  <c r="AD212" i="1"/>
  <c r="CR212" i="1"/>
  <c r="Q212" i="1"/>
  <c r="AE212" i="1"/>
  <c r="CS212" i="1"/>
  <c r="AF212" i="1"/>
  <c r="AG212" i="1"/>
  <c r="AH212" i="1"/>
  <c r="CV212" i="1"/>
  <c r="U212" i="1"/>
  <c r="AI212" i="1"/>
  <c r="AJ212" i="1"/>
  <c r="CP212" i="1"/>
  <c r="O212" i="1"/>
  <c r="CT212" i="1"/>
  <c r="CU212" i="1"/>
  <c r="CW212" i="1"/>
  <c r="V212" i="1"/>
  <c r="CX212" i="1"/>
  <c r="W212" i="1"/>
  <c r="CY212" i="1"/>
  <c r="X212" i="1"/>
  <c r="CZ212" i="1"/>
  <c r="Y212" i="1"/>
  <c r="FR212" i="1"/>
  <c r="GL212" i="1"/>
  <c r="GO212" i="1"/>
  <c r="GP212" i="1"/>
  <c r="C213" i="1"/>
  <c r="D213" i="1"/>
  <c r="F213" i="1"/>
  <c r="G213" i="1"/>
  <c r="H213" i="1"/>
  <c r="I213" i="1"/>
  <c r="J213" i="1"/>
  <c r="P213" i="1"/>
  <c r="S213" i="1"/>
  <c r="U213" i="1"/>
  <c r="AC213" i="1"/>
  <c r="AE213" i="1"/>
  <c r="AD213" i="1"/>
  <c r="AF213" i="1"/>
  <c r="CT213" i="1"/>
  <c r="AG213" i="1"/>
  <c r="CU213" i="1"/>
  <c r="T213" i="1"/>
  <c r="AH213" i="1"/>
  <c r="CV213" i="1"/>
  <c r="AI213" i="1"/>
  <c r="AJ213" i="1"/>
  <c r="CX213" i="1"/>
  <c r="W213" i="1"/>
  <c r="BJ213" i="1"/>
  <c r="CQ213" i="1"/>
  <c r="CR213" i="1"/>
  <c r="CS213" i="1"/>
  <c r="CW213" i="1"/>
  <c r="V213" i="1"/>
  <c r="DU213" i="1"/>
  <c r="DV213" i="1"/>
  <c r="DW213" i="1"/>
  <c r="DX213" i="1"/>
  <c r="DY213" i="1"/>
  <c r="DZ213" i="1"/>
  <c r="EA213" i="1"/>
  <c r="EB213" i="1"/>
  <c r="EC213" i="1"/>
  <c r="ED213" i="1"/>
  <c r="EE213" i="1"/>
  <c r="EF213" i="1"/>
  <c r="EG213" i="1"/>
  <c r="EH213" i="1"/>
  <c r="EI213" i="1"/>
  <c r="EJ213" i="1"/>
  <c r="EK213" i="1"/>
  <c r="EL213" i="1"/>
  <c r="EM213" i="1"/>
  <c r="FR213" i="1"/>
  <c r="GL213" i="1"/>
  <c r="GO213" i="1"/>
  <c r="GP213" i="1"/>
  <c r="AC214" i="1"/>
  <c r="AD214" i="1"/>
  <c r="AB214" i="1"/>
  <c r="AE214" i="1"/>
  <c r="CS214" i="1"/>
  <c r="AF214" i="1"/>
  <c r="AG214" i="1"/>
  <c r="AH214" i="1"/>
  <c r="CV214" i="1"/>
  <c r="AI214" i="1"/>
  <c r="AJ214" i="1"/>
  <c r="CX214" i="1"/>
  <c r="CQ214" i="1"/>
  <c r="CR214" i="1"/>
  <c r="CT214" i="1"/>
  <c r="CU214" i="1"/>
  <c r="CW214" i="1"/>
  <c r="FR214" i="1"/>
  <c r="GL214" i="1"/>
  <c r="GO214" i="1"/>
  <c r="GP214" i="1"/>
  <c r="F215" i="1"/>
  <c r="G215" i="1"/>
  <c r="H215" i="1"/>
  <c r="I215" i="1"/>
  <c r="J215" i="1"/>
  <c r="AB215" i="1"/>
  <c r="AC215" i="1"/>
  <c r="AE215" i="1"/>
  <c r="AD215" i="1"/>
  <c r="CR215" i="1"/>
  <c r="Q215" i="1"/>
  <c r="AF215" i="1"/>
  <c r="AG215" i="1"/>
  <c r="AH215" i="1"/>
  <c r="AI215" i="1"/>
  <c r="CW215" i="1"/>
  <c r="AJ215" i="1"/>
  <c r="CX215" i="1"/>
  <c r="BJ215" i="1"/>
  <c r="CQ215" i="1"/>
  <c r="CS215" i="1"/>
  <c r="R215" i="1"/>
  <c r="GK215" i="1"/>
  <c r="CT215" i="1"/>
  <c r="CU215" i="1"/>
  <c r="CV215" i="1"/>
  <c r="DU215" i="1"/>
  <c r="DV215" i="1"/>
  <c r="DW215" i="1"/>
  <c r="DX215" i="1"/>
  <c r="DY215" i="1"/>
  <c r="DZ215" i="1"/>
  <c r="EA215" i="1"/>
  <c r="EB215" i="1"/>
  <c r="EC215" i="1"/>
  <c r="ED215" i="1"/>
  <c r="EE215" i="1"/>
  <c r="EF215" i="1"/>
  <c r="EG215" i="1"/>
  <c r="EH215" i="1"/>
  <c r="EI215" i="1"/>
  <c r="EJ215" i="1"/>
  <c r="EK215" i="1"/>
  <c r="EL215" i="1"/>
  <c r="EM215" i="1"/>
  <c r="FR215" i="1"/>
  <c r="GL215" i="1"/>
  <c r="GO215" i="1"/>
  <c r="GP215" i="1"/>
  <c r="C216" i="1"/>
  <c r="D216" i="1"/>
  <c r="T216" i="1"/>
  <c r="AC216" i="1"/>
  <c r="AD216" i="1"/>
  <c r="CR216" i="1"/>
  <c r="Q216" i="1"/>
  <c r="AE216" i="1"/>
  <c r="AF216" i="1"/>
  <c r="CT216" i="1"/>
  <c r="S216" i="1"/>
  <c r="CY216" i="1"/>
  <c r="X216" i="1"/>
  <c r="AG216" i="1"/>
  <c r="AH216" i="1"/>
  <c r="AI216" i="1"/>
  <c r="CW216" i="1"/>
  <c r="V216" i="1"/>
  <c r="AJ216" i="1"/>
  <c r="CS216" i="1"/>
  <c r="R216" i="1"/>
  <c r="GK216" i="1"/>
  <c r="CU216" i="1"/>
  <c r="CV216" i="1"/>
  <c r="U216" i="1"/>
  <c r="CX216" i="1"/>
  <c r="W216" i="1"/>
  <c r="FR216" i="1"/>
  <c r="GL216" i="1"/>
  <c r="GO216" i="1"/>
  <c r="GP216" i="1"/>
  <c r="C217" i="1"/>
  <c r="D217" i="1"/>
  <c r="F217" i="1"/>
  <c r="G217" i="1"/>
  <c r="H217" i="1"/>
  <c r="I217" i="1"/>
  <c r="J217" i="1"/>
  <c r="Q217" i="1"/>
  <c r="S217" i="1"/>
  <c r="AC217" i="1"/>
  <c r="AD217" i="1"/>
  <c r="AE217" i="1"/>
  <c r="AF217" i="1"/>
  <c r="CT217" i="1"/>
  <c r="AG217" i="1"/>
  <c r="AH217" i="1"/>
  <c r="CV217" i="1"/>
  <c r="U217" i="1"/>
  <c r="AI217" i="1"/>
  <c r="AJ217" i="1"/>
  <c r="BJ217" i="1"/>
  <c r="CR217" i="1"/>
  <c r="CS217" i="1"/>
  <c r="CU217" i="1"/>
  <c r="T217" i="1"/>
  <c r="CW217" i="1"/>
  <c r="V217" i="1"/>
  <c r="CX217" i="1"/>
  <c r="W217" i="1"/>
  <c r="CZ217" i="1"/>
  <c r="Y217" i="1"/>
  <c r="DU217" i="1"/>
  <c r="DV217" i="1"/>
  <c r="DW217" i="1"/>
  <c r="DX217" i="1"/>
  <c r="DY217" i="1"/>
  <c r="DZ217" i="1"/>
  <c r="EA217" i="1"/>
  <c r="EB217" i="1"/>
  <c r="EC217" i="1"/>
  <c r="ED217" i="1"/>
  <c r="EE217" i="1"/>
  <c r="EF217" i="1"/>
  <c r="EG217" i="1"/>
  <c r="EH217" i="1"/>
  <c r="EI217" i="1"/>
  <c r="EJ217" i="1"/>
  <c r="EK217" i="1"/>
  <c r="EL217" i="1"/>
  <c r="EM217" i="1"/>
  <c r="FR217" i="1"/>
  <c r="GL217" i="1"/>
  <c r="GO217" i="1"/>
  <c r="GP217" i="1"/>
  <c r="DH233" i="1"/>
  <c r="DH206" i="1"/>
  <c r="I218" i="1"/>
  <c r="T218" i="1"/>
  <c r="V218" i="1"/>
  <c r="AC218" i="1"/>
  <c r="AE218" i="1"/>
  <c r="AD218" i="1"/>
  <c r="CR218" i="1"/>
  <c r="Q218" i="1"/>
  <c r="AF218" i="1"/>
  <c r="AG218" i="1"/>
  <c r="CU218" i="1"/>
  <c r="AH218" i="1"/>
  <c r="CV218" i="1"/>
  <c r="U218" i="1"/>
  <c r="AI218" i="1"/>
  <c r="CW218" i="1"/>
  <c r="AJ218" i="1"/>
  <c r="CQ218" i="1"/>
  <c r="P218" i="1"/>
  <c r="CT218" i="1"/>
  <c r="S218" i="1"/>
  <c r="CX218" i="1"/>
  <c r="W218" i="1"/>
  <c r="FR218" i="1"/>
  <c r="GL218" i="1"/>
  <c r="GO218" i="1"/>
  <c r="GP218" i="1"/>
  <c r="F219" i="1"/>
  <c r="G219" i="1"/>
  <c r="H219" i="1"/>
  <c r="I219" i="1"/>
  <c r="J219" i="1"/>
  <c r="S219" i="1"/>
  <c r="T219" i="1"/>
  <c r="AC219" i="1"/>
  <c r="AE219" i="1"/>
  <c r="AF219" i="1"/>
  <c r="AG219" i="1"/>
  <c r="AH219" i="1"/>
  <c r="AI219" i="1"/>
  <c r="AJ219" i="1"/>
  <c r="BJ219" i="1"/>
  <c r="CQ219" i="1"/>
  <c r="CT219" i="1"/>
  <c r="CU219" i="1"/>
  <c r="CV219" i="1"/>
  <c r="U219" i="1"/>
  <c r="CW219" i="1"/>
  <c r="CX219" i="1"/>
  <c r="DU219" i="1"/>
  <c r="DV219" i="1"/>
  <c r="DW219" i="1"/>
  <c r="DX219" i="1"/>
  <c r="DY219" i="1"/>
  <c r="DZ219" i="1"/>
  <c r="EA219" i="1"/>
  <c r="EB219" i="1"/>
  <c r="EC219" i="1"/>
  <c r="ED219" i="1"/>
  <c r="EE219" i="1"/>
  <c r="EF219" i="1"/>
  <c r="EG219" i="1"/>
  <c r="EH219" i="1"/>
  <c r="EI219" i="1"/>
  <c r="EJ219" i="1"/>
  <c r="EK219" i="1"/>
  <c r="EL219" i="1"/>
  <c r="EM219" i="1"/>
  <c r="FR219" i="1"/>
  <c r="DC233" i="1"/>
  <c r="GL219" i="1"/>
  <c r="GO219" i="1"/>
  <c r="GP219" i="1"/>
  <c r="C220" i="1"/>
  <c r="D220" i="1"/>
  <c r="P220" i="1"/>
  <c r="AC220" i="1"/>
  <c r="AD220" i="1"/>
  <c r="AB220" i="1"/>
  <c r="AE220" i="1"/>
  <c r="AF220" i="1"/>
  <c r="AG220" i="1"/>
  <c r="AH220" i="1"/>
  <c r="CV220" i="1"/>
  <c r="U220" i="1"/>
  <c r="AI220" i="1"/>
  <c r="CW220" i="1"/>
  <c r="V220" i="1"/>
  <c r="AJ220" i="1"/>
  <c r="CX220" i="1"/>
  <c r="W220" i="1"/>
  <c r="CQ220" i="1"/>
  <c r="CS220" i="1"/>
  <c r="R220" i="1"/>
  <c r="GK220" i="1"/>
  <c r="CT220" i="1"/>
  <c r="S220" i="1"/>
  <c r="CU220" i="1"/>
  <c r="T220" i="1"/>
  <c r="FR220" i="1"/>
  <c r="GL220" i="1"/>
  <c r="GO220" i="1"/>
  <c r="GP220" i="1"/>
  <c r="C221" i="1"/>
  <c r="D221" i="1"/>
  <c r="F221" i="1"/>
  <c r="G221" i="1"/>
  <c r="H221" i="1"/>
  <c r="I221" i="1"/>
  <c r="J221" i="1"/>
  <c r="R221" i="1"/>
  <c r="S221" i="1"/>
  <c r="T221" i="1"/>
  <c r="AC221" i="1"/>
  <c r="CQ221" i="1"/>
  <c r="AD221" i="1"/>
  <c r="CR221" i="1"/>
  <c r="AE221" i="1"/>
  <c r="AF221" i="1"/>
  <c r="AG221" i="1"/>
  <c r="AH221" i="1"/>
  <c r="AI221" i="1"/>
  <c r="AJ221" i="1"/>
  <c r="CX221" i="1"/>
  <c r="W221" i="1"/>
  <c r="BJ221" i="1"/>
  <c r="CS221" i="1"/>
  <c r="CT221" i="1"/>
  <c r="CU221" i="1"/>
  <c r="CV221" i="1"/>
  <c r="U221" i="1"/>
  <c r="CW221" i="1"/>
  <c r="V221" i="1"/>
  <c r="DU221" i="1"/>
  <c r="DV221" i="1"/>
  <c r="DW221" i="1"/>
  <c r="DX221" i="1"/>
  <c r="DY221" i="1"/>
  <c r="DZ221" i="1"/>
  <c r="EA221" i="1"/>
  <c r="EB221" i="1"/>
  <c r="EC221" i="1"/>
  <c r="ED221" i="1"/>
  <c r="EE221" i="1"/>
  <c r="EF221" i="1"/>
  <c r="EG221" i="1"/>
  <c r="EH221" i="1"/>
  <c r="EI221" i="1"/>
  <c r="EJ221" i="1"/>
  <c r="EK221" i="1"/>
  <c r="EL221" i="1"/>
  <c r="EM221" i="1"/>
  <c r="FR221" i="1"/>
  <c r="GL221" i="1"/>
  <c r="GO221" i="1"/>
  <c r="GP221" i="1"/>
  <c r="I222" i="1"/>
  <c r="P222" i="1"/>
  <c r="AC222" i="1"/>
  <c r="AD222" i="1"/>
  <c r="AB222" i="1"/>
  <c r="AE222" i="1"/>
  <c r="AF222" i="1"/>
  <c r="AG222" i="1"/>
  <c r="AH222" i="1"/>
  <c r="CV222" i="1"/>
  <c r="AI222" i="1"/>
  <c r="CW222" i="1"/>
  <c r="AJ222" i="1"/>
  <c r="CX222" i="1"/>
  <c r="CQ222" i="1"/>
  <c r="CS222" i="1"/>
  <c r="CT222" i="1"/>
  <c r="CU222" i="1"/>
  <c r="FR222" i="1"/>
  <c r="GL222" i="1"/>
  <c r="GO222" i="1"/>
  <c r="GP222" i="1"/>
  <c r="F223" i="1"/>
  <c r="G223" i="1"/>
  <c r="H223" i="1"/>
  <c r="J223" i="1"/>
  <c r="I223" i="1"/>
  <c r="S223" i="1"/>
  <c r="AC223" i="1"/>
  <c r="AD223" i="1"/>
  <c r="AE223" i="1"/>
  <c r="CS223" i="1"/>
  <c r="AF223" i="1"/>
  <c r="CT223" i="1"/>
  <c r="AG223" i="1"/>
  <c r="AH223" i="1"/>
  <c r="AI223" i="1"/>
  <c r="AJ223" i="1"/>
  <c r="BJ223" i="1"/>
  <c r="CQ223" i="1"/>
  <c r="CR223" i="1"/>
  <c r="CU223" i="1"/>
  <c r="CV223" i="1"/>
  <c r="CW223" i="1"/>
  <c r="V223" i="1"/>
  <c r="CX223" i="1"/>
  <c r="DU223" i="1"/>
  <c r="DV223" i="1"/>
  <c r="DW223" i="1"/>
  <c r="DX223" i="1"/>
  <c r="DY223" i="1"/>
  <c r="DZ223" i="1"/>
  <c r="EA223" i="1"/>
  <c r="EB223" i="1"/>
  <c r="EC223" i="1"/>
  <c r="ED223" i="1"/>
  <c r="EE223" i="1"/>
  <c r="EF223" i="1"/>
  <c r="EG223" i="1"/>
  <c r="EH223" i="1"/>
  <c r="EI223" i="1"/>
  <c r="EJ223" i="1"/>
  <c r="EK223" i="1"/>
  <c r="EL223" i="1"/>
  <c r="EM223" i="1"/>
  <c r="FR223" i="1"/>
  <c r="GL223" i="1"/>
  <c r="GO223" i="1"/>
  <c r="GP223" i="1"/>
  <c r="C224" i="1"/>
  <c r="D224" i="1"/>
  <c r="AB224" i="1"/>
  <c r="AC224" i="1"/>
  <c r="CQ224" i="1"/>
  <c r="P224" i="1"/>
  <c r="CP224" i="1"/>
  <c r="O224" i="1"/>
  <c r="AE224" i="1"/>
  <c r="AD224" i="1"/>
  <c r="CR224" i="1"/>
  <c r="Q224" i="1"/>
  <c r="AF224" i="1"/>
  <c r="AG224" i="1"/>
  <c r="AH224" i="1"/>
  <c r="CV224" i="1"/>
  <c r="U224" i="1"/>
  <c r="AI224" i="1"/>
  <c r="CW224" i="1"/>
  <c r="V224" i="1"/>
  <c r="AJ224" i="1"/>
  <c r="CX224" i="1"/>
  <c r="W224" i="1"/>
  <c r="CT224" i="1"/>
  <c r="S224" i="1"/>
  <c r="CU224" i="1"/>
  <c r="T224" i="1"/>
  <c r="FR224" i="1"/>
  <c r="GL224" i="1"/>
  <c r="GO224" i="1"/>
  <c r="GP224" i="1"/>
  <c r="C225" i="1"/>
  <c r="D225" i="1"/>
  <c r="F225" i="1"/>
  <c r="G225" i="1"/>
  <c r="H225" i="1"/>
  <c r="I225" i="1"/>
  <c r="J225" i="1"/>
  <c r="AC225" i="1"/>
  <c r="AD225" i="1"/>
  <c r="CR225" i="1"/>
  <c r="AE225" i="1"/>
  <c r="CS225" i="1"/>
  <c r="AF225" i="1"/>
  <c r="AG225" i="1"/>
  <c r="AH225" i="1"/>
  <c r="AI225" i="1"/>
  <c r="AJ225" i="1"/>
  <c r="CX225" i="1"/>
  <c r="W225" i="1"/>
  <c r="BJ225" i="1"/>
  <c r="CT225" i="1"/>
  <c r="CU225" i="1"/>
  <c r="CV225" i="1"/>
  <c r="U225" i="1"/>
  <c r="CW225" i="1"/>
  <c r="DU225" i="1"/>
  <c r="DV225" i="1"/>
  <c r="DW225" i="1"/>
  <c r="DX225" i="1"/>
  <c r="DY225" i="1"/>
  <c r="DZ225" i="1"/>
  <c r="EA225" i="1"/>
  <c r="EB225" i="1"/>
  <c r="EC225" i="1"/>
  <c r="ED225" i="1"/>
  <c r="EE225" i="1"/>
  <c r="EF225" i="1"/>
  <c r="EG225" i="1"/>
  <c r="EH225" i="1"/>
  <c r="EI225" i="1"/>
  <c r="EJ225" i="1"/>
  <c r="EK225" i="1"/>
  <c r="EL225" i="1"/>
  <c r="EM225" i="1"/>
  <c r="FR225" i="1"/>
  <c r="GL225" i="1"/>
  <c r="GO225" i="1"/>
  <c r="GP225" i="1"/>
  <c r="AB226" i="1"/>
  <c r="AC226" i="1"/>
  <c r="CQ226" i="1"/>
  <c r="AE226" i="1"/>
  <c r="AD226" i="1"/>
  <c r="CR226" i="1"/>
  <c r="AF226" i="1"/>
  <c r="AG226" i="1"/>
  <c r="AH226" i="1"/>
  <c r="CV226" i="1"/>
  <c r="AI226" i="1"/>
  <c r="CW226" i="1"/>
  <c r="AJ226" i="1"/>
  <c r="CX226" i="1"/>
  <c r="CT226" i="1"/>
  <c r="CU226" i="1"/>
  <c r="FR226" i="1"/>
  <c r="GL226" i="1"/>
  <c r="GO226" i="1"/>
  <c r="GP226" i="1"/>
  <c r="F227" i="1"/>
  <c r="G227" i="1"/>
  <c r="H227" i="1"/>
  <c r="J227" i="1"/>
  <c r="I227" i="1"/>
  <c r="AC227" i="1"/>
  <c r="AE227" i="1"/>
  <c r="AD227" i="1"/>
  <c r="AF227" i="1"/>
  <c r="CT227" i="1"/>
  <c r="AG227" i="1"/>
  <c r="CU227" i="1"/>
  <c r="T227" i="1"/>
  <c r="AH227" i="1"/>
  <c r="AI227" i="1"/>
  <c r="AJ227" i="1"/>
  <c r="BJ227" i="1"/>
  <c r="CQ227" i="1"/>
  <c r="CS227" i="1"/>
  <c r="CV227" i="1"/>
  <c r="CW227" i="1"/>
  <c r="CX227" i="1"/>
  <c r="DU227" i="1"/>
  <c r="DV227" i="1"/>
  <c r="DW227" i="1"/>
  <c r="DX227" i="1"/>
  <c r="DY227" i="1"/>
  <c r="DZ227" i="1"/>
  <c r="EA227" i="1"/>
  <c r="EB227" i="1"/>
  <c r="EC227" i="1"/>
  <c r="ED227" i="1"/>
  <c r="EE227" i="1"/>
  <c r="EF227" i="1"/>
  <c r="EG227" i="1"/>
  <c r="EH227" i="1"/>
  <c r="EI227" i="1"/>
  <c r="EJ227" i="1"/>
  <c r="EK227" i="1"/>
  <c r="EL227" i="1"/>
  <c r="EM227" i="1"/>
  <c r="FR227" i="1"/>
  <c r="GL227" i="1"/>
  <c r="GO227" i="1"/>
  <c r="GP227" i="1"/>
  <c r="C228" i="1"/>
  <c r="D228" i="1"/>
  <c r="R228" i="1"/>
  <c r="GK228" i="1"/>
  <c r="AC228" i="1"/>
  <c r="CQ228" i="1"/>
  <c r="P228" i="1"/>
  <c r="CP228" i="1"/>
  <c r="O228" i="1"/>
  <c r="AD228" i="1"/>
  <c r="CR228" i="1"/>
  <c r="Q228" i="1"/>
  <c r="AE228" i="1"/>
  <c r="AF228" i="1"/>
  <c r="CT228" i="1"/>
  <c r="S228" i="1"/>
  <c r="AG228" i="1"/>
  <c r="AH228" i="1"/>
  <c r="CV228" i="1"/>
  <c r="U228" i="1"/>
  <c r="AI228" i="1"/>
  <c r="CW228" i="1"/>
  <c r="V228" i="1"/>
  <c r="AJ228" i="1"/>
  <c r="CX228" i="1"/>
  <c r="W228" i="1"/>
  <c r="CS228" i="1"/>
  <c r="CU228" i="1"/>
  <c r="T228" i="1"/>
  <c r="FR228" i="1"/>
  <c r="GL228" i="1"/>
  <c r="GO228" i="1"/>
  <c r="GP228" i="1"/>
  <c r="C229" i="1"/>
  <c r="D229" i="1"/>
  <c r="F229" i="1"/>
  <c r="G229" i="1"/>
  <c r="H229" i="1"/>
  <c r="I229" i="1"/>
  <c r="J229" i="1"/>
  <c r="S229" i="1"/>
  <c r="T229" i="1"/>
  <c r="U229" i="1"/>
  <c r="AC229" i="1"/>
  <c r="AD229" i="1"/>
  <c r="CR229" i="1"/>
  <c r="AE229" i="1"/>
  <c r="CS229" i="1"/>
  <c r="AF229" i="1"/>
  <c r="CT229" i="1"/>
  <c r="AG229" i="1"/>
  <c r="AH229" i="1"/>
  <c r="AI229" i="1"/>
  <c r="AJ229" i="1"/>
  <c r="BJ229" i="1"/>
  <c r="CU229" i="1"/>
  <c r="CV229" i="1"/>
  <c r="CW229" i="1"/>
  <c r="V229" i="1"/>
  <c r="CX229" i="1"/>
  <c r="W229" i="1"/>
  <c r="CY229" i="1"/>
  <c r="X229" i="1"/>
  <c r="CZ229" i="1"/>
  <c r="Y229" i="1"/>
  <c r="DU229" i="1"/>
  <c r="DV229" i="1"/>
  <c r="DW229" i="1"/>
  <c r="DX229" i="1"/>
  <c r="DY229" i="1"/>
  <c r="DZ229" i="1"/>
  <c r="EA229" i="1"/>
  <c r="EB229" i="1"/>
  <c r="EC229" i="1"/>
  <c r="ED229" i="1"/>
  <c r="EE229" i="1"/>
  <c r="EF229" i="1"/>
  <c r="EG229" i="1"/>
  <c r="EH229" i="1"/>
  <c r="EI229" i="1"/>
  <c r="EJ229" i="1"/>
  <c r="EK229" i="1"/>
  <c r="EL229" i="1"/>
  <c r="EM229" i="1"/>
  <c r="FR229" i="1"/>
  <c r="GL229" i="1"/>
  <c r="GO229" i="1"/>
  <c r="GP229" i="1"/>
  <c r="AB230" i="1"/>
  <c r="AC230" i="1"/>
  <c r="CQ230" i="1"/>
  <c r="AD230" i="1"/>
  <c r="CR230" i="1"/>
  <c r="AE230" i="1"/>
  <c r="AF230" i="1"/>
  <c r="CT230" i="1"/>
  <c r="AG230" i="1"/>
  <c r="AH230" i="1"/>
  <c r="CV230" i="1"/>
  <c r="AI230" i="1"/>
  <c r="AJ230" i="1"/>
  <c r="CS230" i="1"/>
  <c r="CU230" i="1"/>
  <c r="CW230" i="1"/>
  <c r="CX230" i="1"/>
  <c r="FR230" i="1"/>
  <c r="GL230" i="1"/>
  <c r="GO230" i="1"/>
  <c r="BG233" i="1"/>
  <c r="AT233" i="1"/>
  <c r="AT206" i="1"/>
  <c r="GP230" i="1"/>
  <c r="F231" i="1"/>
  <c r="G231" i="1"/>
  <c r="H231" i="1"/>
  <c r="I231" i="1"/>
  <c r="J231" i="1"/>
  <c r="P231" i="1"/>
  <c r="V231" i="1"/>
  <c r="W231" i="1"/>
  <c r="AC231" i="1"/>
  <c r="AE231" i="1"/>
  <c r="AD231" i="1"/>
  <c r="AF231" i="1"/>
  <c r="CT231" i="1"/>
  <c r="AG231" i="1"/>
  <c r="CU231" i="1"/>
  <c r="T231" i="1"/>
  <c r="AH231" i="1"/>
  <c r="CV231" i="1"/>
  <c r="U231" i="1"/>
  <c r="AI231" i="1"/>
  <c r="AJ231" i="1"/>
  <c r="BJ231" i="1"/>
  <c r="CQ231" i="1"/>
  <c r="CR231" i="1"/>
  <c r="CS231" i="1"/>
  <c r="CW231" i="1"/>
  <c r="CX231" i="1"/>
  <c r="DU231" i="1"/>
  <c r="DV231" i="1"/>
  <c r="DW231" i="1"/>
  <c r="DX231" i="1"/>
  <c r="DY231" i="1"/>
  <c r="DZ231" i="1"/>
  <c r="EA231" i="1"/>
  <c r="EB231" i="1"/>
  <c r="EC231" i="1"/>
  <c r="ED231" i="1"/>
  <c r="EE231" i="1"/>
  <c r="EF231" i="1"/>
  <c r="EG231" i="1"/>
  <c r="EH231" i="1"/>
  <c r="EI231" i="1"/>
  <c r="EJ231" i="1"/>
  <c r="EK231" i="1"/>
  <c r="EL231" i="1"/>
  <c r="EM231" i="1"/>
  <c r="FR231" i="1"/>
  <c r="GL231" i="1"/>
  <c r="GO231" i="1"/>
  <c r="GP231" i="1"/>
  <c r="B233" i="1"/>
  <c r="B206" i="1"/>
  <c r="C233" i="1"/>
  <c r="C206" i="1"/>
  <c r="D233" i="1"/>
  <c r="F233" i="1"/>
  <c r="F206" i="1"/>
  <c r="G233" i="1"/>
  <c r="BB233" i="1"/>
  <c r="BB206" i="1"/>
  <c r="CO233" i="1"/>
  <c r="CU233" i="1"/>
  <c r="DB233" i="1"/>
  <c r="DB206" i="1"/>
  <c r="D255" i="1"/>
  <c r="B257" i="1"/>
  <c r="E257" i="1"/>
  <c r="Z257" i="1"/>
  <c r="AA257" i="1"/>
  <c r="AM257" i="1"/>
  <c r="AN257" i="1"/>
  <c r="AV257" i="1"/>
  <c r="AW257" i="1"/>
  <c r="AX257" i="1"/>
  <c r="AY257" i="1"/>
  <c r="AZ257" i="1"/>
  <c r="BA257" i="1"/>
  <c r="BI257" i="1"/>
  <c r="BJ257" i="1"/>
  <c r="BK257" i="1"/>
  <c r="BL257" i="1"/>
  <c r="BM257" i="1"/>
  <c r="BN257" i="1"/>
  <c r="BZ257" i="1"/>
  <c r="CA257" i="1"/>
  <c r="CM257" i="1"/>
  <c r="CN257" i="1"/>
  <c r="CV257" i="1"/>
  <c r="CW257" i="1"/>
  <c r="CX257" i="1"/>
  <c r="CY257" i="1"/>
  <c r="CZ257" i="1"/>
  <c r="DA257" i="1"/>
  <c r="DB257" i="1"/>
  <c r="DI257" i="1"/>
  <c r="DJ257" i="1"/>
  <c r="DK257" i="1"/>
  <c r="DL257" i="1"/>
  <c r="DM257" i="1"/>
  <c r="DN257" i="1"/>
  <c r="C259" i="1"/>
  <c r="D259" i="1"/>
  <c r="I259" i="1"/>
  <c r="I260" i="1"/>
  <c r="P259" i="1"/>
  <c r="W259" i="1"/>
  <c r="AC259" i="1"/>
  <c r="AD259" i="1"/>
  <c r="AE259" i="1"/>
  <c r="AF259" i="1"/>
  <c r="CT259" i="1"/>
  <c r="S259" i="1"/>
  <c r="AG259" i="1"/>
  <c r="CU259" i="1"/>
  <c r="T259" i="1"/>
  <c r="AH259" i="1"/>
  <c r="CV259" i="1"/>
  <c r="U259" i="1"/>
  <c r="AI259" i="1"/>
  <c r="CW259" i="1"/>
  <c r="V259" i="1"/>
  <c r="AJ259" i="1"/>
  <c r="CX259" i="1"/>
  <c r="CQ259" i="1"/>
  <c r="CS259" i="1"/>
  <c r="R259" i="1"/>
  <c r="FR259" i="1"/>
  <c r="GK259" i="1"/>
  <c r="GL259" i="1"/>
  <c r="GO259" i="1"/>
  <c r="GP259" i="1"/>
  <c r="C260" i="1"/>
  <c r="D260" i="1"/>
  <c r="F260" i="1"/>
  <c r="G260" i="1"/>
  <c r="H260" i="1"/>
  <c r="J260" i="1"/>
  <c r="Q260" i="1"/>
  <c r="R260" i="1"/>
  <c r="S260" i="1"/>
  <c r="AB260" i="1"/>
  <c r="AC260" i="1"/>
  <c r="CQ260" i="1"/>
  <c r="AD260" i="1"/>
  <c r="CR260" i="1"/>
  <c r="AE260" i="1"/>
  <c r="AF260" i="1"/>
  <c r="AG260" i="1"/>
  <c r="AH260" i="1"/>
  <c r="AI260" i="1"/>
  <c r="CW260" i="1"/>
  <c r="V260" i="1"/>
  <c r="AJ260" i="1"/>
  <c r="CX260" i="1"/>
  <c r="W260" i="1"/>
  <c r="BJ260" i="1"/>
  <c r="CS260" i="1"/>
  <c r="CT260" i="1"/>
  <c r="CU260" i="1"/>
  <c r="T260" i="1"/>
  <c r="CV260" i="1"/>
  <c r="U260" i="1"/>
  <c r="DU260" i="1"/>
  <c r="DV260" i="1"/>
  <c r="DW260" i="1"/>
  <c r="DX260" i="1"/>
  <c r="DY260" i="1"/>
  <c r="DZ260" i="1"/>
  <c r="EA260" i="1"/>
  <c r="EB260" i="1"/>
  <c r="EC260" i="1"/>
  <c r="ED260" i="1"/>
  <c r="EE260" i="1"/>
  <c r="EF260" i="1"/>
  <c r="EG260" i="1"/>
  <c r="EH260" i="1"/>
  <c r="EI260" i="1"/>
  <c r="EJ260" i="1"/>
  <c r="EK260" i="1"/>
  <c r="EL260" i="1"/>
  <c r="EM260" i="1"/>
  <c r="FR260" i="1"/>
  <c r="GK260" i="1"/>
  <c r="GL260" i="1"/>
  <c r="GO260" i="1"/>
  <c r="GP260" i="1"/>
  <c r="I261" i="1"/>
  <c r="P261" i="1"/>
  <c r="V261" i="1"/>
  <c r="W261" i="1"/>
  <c r="AC261" i="1"/>
  <c r="AD261" i="1"/>
  <c r="AE261" i="1"/>
  <c r="AF261" i="1"/>
  <c r="AG261" i="1"/>
  <c r="CU261" i="1"/>
  <c r="T261" i="1"/>
  <c r="AH261" i="1"/>
  <c r="CV261" i="1"/>
  <c r="U261" i="1"/>
  <c r="AI261" i="1"/>
  <c r="CW261" i="1"/>
  <c r="AJ261" i="1"/>
  <c r="CX261" i="1"/>
  <c r="CQ261" i="1"/>
  <c r="CS261" i="1"/>
  <c r="CT261" i="1"/>
  <c r="S261" i="1"/>
  <c r="FR261" i="1"/>
  <c r="GL261" i="1"/>
  <c r="GO261" i="1"/>
  <c r="GP261" i="1"/>
  <c r="F262" i="1"/>
  <c r="G262" i="1"/>
  <c r="H262" i="1"/>
  <c r="I262" i="1"/>
  <c r="J262" i="1"/>
  <c r="AC262" i="1"/>
  <c r="AD262" i="1"/>
  <c r="CR262" i="1"/>
  <c r="AE262" i="1"/>
  <c r="CS262" i="1"/>
  <c r="AF262" i="1"/>
  <c r="CT262" i="1"/>
  <c r="AG262" i="1"/>
  <c r="AH262" i="1"/>
  <c r="AI262" i="1"/>
  <c r="AJ262" i="1"/>
  <c r="BJ262" i="1"/>
  <c r="CU262" i="1"/>
  <c r="CV262" i="1"/>
  <c r="CW262" i="1"/>
  <c r="CX262" i="1"/>
  <c r="DU262" i="1"/>
  <c r="DV262" i="1"/>
  <c r="DW262" i="1"/>
  <c r="DX262" i="1"/>
  <c r="DY262" i="1"/>
  <c r="DZ262" i="1"/>
  <c r="EA262" i="1"/>
  <c r="EB262" i="1"/>
  <c r="EC262" i="1"/>
  <c r="ED262" i="1"/>
  <c r="EE262" i="1"/>
  <c r="EF262" i="1"/>
  <c r="EG262" i="1"/>
  <c r="EH262" i="1"/>
  <c r="EI262" i="1"/>
  <c r="EJ262" i="1"/>
  <c r="EK262" i="1"/>
  <c r="EL262" i="1"/>
  <c r="EM262" i="1"/>
  <c r="FR262" i="1"/>
  <c r="GL262" i="1"/>
  <c r="GO262" i="1"/>
  <c r="GP262" i="1"/>
  <c r="AC263" i="1"/>
  <c r="AD263" i="1"/>
  <c r="CR263" i="1"/>
  <c r="AE263" i="1"/>
  <c r="AF263" i="1"/>
  <c r="CT263" i="1"/>
  <c r="AG263" i="1"/>
  <c r="AH263" i="1"/>
  <c r="CV263" i="1"/>
  <c r="AI263" i="1"/>
  <c r="CW263" i="1"/>
  <c r="AJ263" i="1"/>
  <c r="CX263" i="1"/>
  <c r="CS263" i="1"/>
  <c r="CU263" i="1"/>
  <c r="FR263" i="1"/>
  <c r="GL263" i="1"/>
  <c r="GO263" i="1"/>
  <c r="GP263" i="1"/>
  <c r="F264" i="1"/>
  <c r="G264" i="1"/>
  <c r="H264" i="1"/>
  <c r="J264" i="1"/>
  <c r="I264" i="1"/>
  <c r="AC264" i="1"/>
  <c r="AE264" i="1"/>
  <c r="AF264" i="1"/>
  <c r="CT264" i="1"/>
  <c r="AG264" i="1"/>
  <c r="CU264" i="1"/>
  <c r="AH264" i="1"/>
  <c r="CV264" i="1"/>
  <c r="AI264" i="1"/>
  <c r="AJ264" i="1"/>
  <c r="BJ264" i="1"/>
  <c r="CQ264" i="1"/>
  <c r="CW264" i="1"/>
  <c r="CX264" i="1"/>
  <c r="DU264" i="1"/>
  <c r="DV264" i="1"/>
  <c r="DW264" i="1"/>
  <c r="DX264" i="1"/>
  <c r="DY264" i="1"/>
  <c r="DZ264" i="1"/>
  <c r="EA264" i="1"/>
  <c r="EB264" i="1"/>
  <c r="EC264" i="1"/>
  <c r="ED264" i="1"/>
  <c r="EE264" i="1"/>
  <c r="EF264" i="1"/>
  <c r="EG264" i="1"/>
  <c r="EH264" i="1"/>
  <c r="EI264" i="1"/>
  <c r="EJ264" i="1"/>
  <c r="EK264" i="1"/>
  <c r="EL264" i="1"/>
  <c r="EM264" i="1"/>
  <c r="FR264" i="1"/>
  <c r="GL264" i="1"/>
  <c r="GO264" i="1"/>
  <c r="GP264" i="1"/>
  <c r="AC265" i="1"/>
  <c r="AE265" i="1"/>
  <c r="CS265" i="1"/>
  <c r="AF265" i="1"/>
  <c r="CT265" i="1"/>
  <c r="AG265" i="1"/>
  <c r="AH265" i="1"/>
  <c r="CV265" i="1"/>
  <c r="AI265" i="1"/>
  <c r="AJ265" i="1"/>
  <c r="CX265" i="1"/>
  <c r="CQ265" i="1"/>
  <c r="CU265" i="1"/>
  <c r="CW265" i="1"/>
  <c r="FR265" i="1"/>
  <c r="GL265" i="1"/>
  <c r="GO265" i="1"/>
  <c r="BG284" i="1"/>
  <c r="AT284" i="1"/>
  <c r="GP265" i="1"/>
  <c r="F266" i="1"/>
  <c r="G266" i="1"/>
  <c r="H266" i="1"/>
  <c r="J266" i="1"/>
  <c r="AB266" i="1"/>
  <c r="AC266" i="1"/>
  <c r="AE266" i="1"/>
  <c r="AD266" i="1"/>
  <c r="CR266" i="1"/>
  <c r="AF266" i="1"/>
  <c r="AG266" i="1"/>
  <c r="AH266" i="1"/>
  <c r="AI266" i="1"/>
  <c r="CW266" i="1"/>
  <c r="AJ266" i="1"/>
  <c r="CX266" i="1"/>
  <c r="BJ266" i="1"/>
  <c r="CQ266" i="1"/>
  <c r="CS266" i="1"/>
  <c r="CT266" i="1"/>
  <c r="CU266" i="1"/>
  <c r="CV266" i="1"/>
  <c r="DU266" i="1"/>
  <c r="DV266" i="1"/>
  <c r="DW266" i="1"/>
  <c r="DX266" i="1"/>
  <c r="DY266" i="1"/>
  <c r="DZ266" i="1"/>
  <c r="EA266" i="1"/>
  <c r="EB266" i="1"/>
  <c r="EC266" i="1"/>
  <c r="ED266" i="1"/>
  <c r="EE266" i="1"/>
  <c r="EF266" i="1"/>
  <c r="EG266" i="1"/>
  <c r="EH266" i="1"/>
  <c r="EI266" i="1"/>
  <c r="EJ266" i="1"/>
  <c r="EK266" i="1"/>
  <c r="EL266" i="1"/>
  <c r="EM266" i="1"/>
  <c r="FR266" i="1"/>
  <c r="DC284" i="1"/>
  <c r="GL266" i="1"/>
  <c r="GO266" i="1"/>
  <c r="GP266" i="1"/>
  <c r="I267" i="1"/>
  <c r="V267" i="1"/>
  <c r="AC267" i="1"/>
  <c r="AD267" i="1"/>
  <c r="AE267" i="1"/>
  <c r="AF267" i="1"/>
  <c r="AG267" i="1"/>
  <c r="CU267" i="1"/>
  <c r="T267" i="1"/>
  <c r="AH267" i="1"/>
  <c r="CV267" i="1"/>
  <c r="U267" i="1"/>
  <c r="AI267" i="1"/>
  <c r="AJ267" i="1"/>
  <c r="CX267" i="1"/>
  <c r="W267" i="1"/>
  <c r="CQ267" i="1"/>
  <c r="P267" i="1"/>
  <c r="CP267" i="1"/>
  <c r="O267" i="1"/>
  <c r="CR267" i="1"/>
  <c r="Q267" i="1"/>
  <c r="CS267" i="1"/>
  <c r="R267" i="1"/>
  <c r="CT267" i="1"/>
  <c r="S267" i="1"/>
  <c r="CW267" i="1"/>
  <c r="CY267" i="1"/>
  <c r="X267" i="1"/>
  <c r="CZ267" i="1"/>
  <c r="Y267" i="1"/>
  <c r="FR267" i="1"/>
  <c r="GK267" i="1"/>
  <c r="GL267" i="1"/>
  <c r="GO267" i="1"/>
  <c r="GP267" i="1"/>
  <c r="F268" i="1"/>
  <c r="G268" i="1"/>
  <c r="H268" i="1"/>
  <c r="J268" i="1"/>
  <c r="AC268" i="1"/>
  <c r="CQ268" i="1"/>
  <c r="AD268" i="1"/>
  <c r="CR268" i="1"/>
  <c r="AE268" i="1"/>
  <c r="AF268" i="1"/>
  <c r="AG268" i="1"/>
  <c r="AH268" i="1"/>
  <c r="AI268" i="1"/>
  <c r="AJ268" i="1"/>
  <c r="BJ268" i="1"/>
  <c r="CS268" i="1"/>
  <c r="CT268" i="1"/>
  <c r="CU268" i="1"/>
  <c r="CV268" i="1"/>
  <c r="CW268" i="1"/>
  <c r="CX268" i="1"/>
  <c r="DU268" i="1"/>
  <c r="DV268" i="1"/>
  <c r="DW268" i="1"/>
  <c r="DX268" i="1"/>
  <c r="DY268" i="1"/>
  <c r="DZ268" i="1"/>
  <c r="EA268" i="1"/>
  <c r="EB268" i="1"/>
  <c r="EC268" i="1"/>
  <c r="ED268" i="1"/>
  <c r="EE268" i="1"/>
  <c r="EF268" i="1"/>
  <c r="EG268" i="1"/>
  <c r="EH268" i="1"/>
  <c r="EI268" i="1"/>
  <c r="EJ268" i="1"/>
  <c r="EK268" i="1"/>
  <c r="EL268" i="1"/>
  <c r="EM268" i="1"/>
  <c r="FR268" i="1"/>
  <c r="GL268" i="1"/>
  <c r="GO268" i="1"/>
  <c r="GP268" i="1"/>
  <c r="C269" i="1"/>
  <c r="D269" i="1"/>
  <c r="I269" i="1"/>
  <c r="AC269" i="1"/>
  <c r="AE269" i="1"/>
  <c r="AD269" i="1"/>
  <c r="AF269" i="1"/>
  <c r="AG269" i="1"/>
  <c r="CU269" i="1"/>
  <c r="T269" i="1"/>
  <c r="AH269" i="1"/>
  <c r="CV269" i="1"/>
  <c r="U269" i="1"/>
  <c r="AI269" i="1"/>
  <c r="AJ269" i="1"/>
  <c r="CX269" i="1"/>
  <c r="W269" i="1"/>
  <c r="CQ269" i="1"/>
  <c r="P269" i="1"/>
  <c r="CS269" i="1"/>
  <c r="R269" i="1"/>
  <c r="GK269" i="1"/>
  <c r="CT269" i="1"/>
  <c r="CW269" i="1"/>
  <c r="FR269" i="1"/>
  <c r="GL269" i="1"/>
  <c r="GO269" i="1"/>
  <c r="GP269" i="1"/>
  <c r="C270" i="1"/>
  <c r="D270" i="1"/>
  <c r="F270" i="1"/>
  <c r="G270" i="1"/>
  <c r="H270" i="1"/>
  <c r="J270" i="1"/>
  <c r="AB270" i="1"/>
  <c r="AC270" i="1"/>
  <c r="AE270" i="1"/>
  <c r="AD270" i="1"/>
  <c r="CR270" i="1"/>
  <c r="AF270" i="1"/>
  <c r="AG270" i="1"/>
  <c r="AH270" i="1"/>
  <c r="AI270" i="1"/>
  <c r="CW270" i="1"/>
  <c r="AJ270" i="1"/>
  <c r="CX270" i="1"/>
  <c r="BJ270" i="1"/>
  <c r="CQ270" i="1"/>
  <c r="CS270" i="1"/>
  <c r="CT270" i="1"/>
  <c r="CU270" i="1"/>
  <c r="CV270" i="1"/>
  <c r="DU270" i="1"/>
  <c r="DV270" i="1"/>
  <c r="DW270" i="1"/>
  <c r="DX270" i="1"/>
  <c r="DY270" i="1"/>
  <c r="DZ270" i="1"/>
  <c r="EA270" i="1"/>
  <c r="EB270" i="1"/>
  <c r="EC270" i="1"/>
  <c r="ED270" i="1"/>
  <c r="EE270" i="1"/>
  <c r="EF270" i="1"/>
  <c r="EG270" i="1"/>
  <c r="EH270" i="1"/>
  <c r="EI270" i="1"/>
  <c r="EJ270" i="1"/>
  <c r="EK270" i="1"/>
  <c r="EL270" i="1"/>
  <c r="EM270" i="1"/>
  <c r="FR270" i="1"/>
  <c r="GL270" i="1"/>
  <c r="GO270" i="1"/>
  <c r="GP270" i="1"/>
  <c r="AC271" i="1"/>
  <c r="AD271" i="1"/>
  <c r="AE271" i="1"/>
  <c r="AF271" i="1"/>
  <c r="AG271" i="1"/>
  <c r="CU271" i="1"/>
  <c r="AH271" i="1"/>
  <c r="CV271" i="1"/>
  <c r="AI271" i="1"/>
  <c r="AJ271" i="1"/>
  <c r="CX271" i="1"/>
  <c r="CQ271" i="1"/>
  <c r="CR271" i="1"/>
  <c r="CS271" i="1"/>
  <c r="CT271" i="1"/>
  <c r="CW271" i="1"/>
  <c r="FR271" i="1"/>
  <c r="GL271" i="1"/>
  <c r="GO271" i="1"/>
  <c r="GP271" i="1"/>
  <c r="F272" i="1"/>
  <c r="G272" i="1"/>
  <c r="H272" i="1"/>
  <c r="J272" i="1"/>
  <c r="AB272" i="1"/>
  <c r="AC272" i="1"/>
  <c r="CQ272" i="1"/>
  <c r="AD272" i="1"/>
  <c r="CR272" i="1"/>
  <c r="AE272" i="1"/>
  <c r="AF272" i="1"/>
  <c r="AG272" i="1"/>
  <c r="AH272" i="1"/>
  <c r="AI272" i="1"/>
  <c r="AJ272" i="1"/>
  <c r="CX272" i="1"/>
  <c r="BJ272" i="1"/>
  <c r="CS272" i="1"/>
  <c r="CT272" i="1"/>
  <c r="CU272" i="1"/>
  <c r="CV272" i="1"/>
  <c r="CW272" i="1"/>
  <c r="DU272" i="1"/>
  <c r="DV272" i="1"/>
  <c r="DW272" i="1"/>
  <c r="DX272" i="1"/>
  <c r="DY272" i="1"/>
  <c r="DZ272" i="1"/>
  <c r="EA272" i="1"/>
  <c r="EB272" i="1"/>
  <c r="EC272" i="1"/>
  <c r="ED272" i="1"/>
  <c r="EE272" i="1"/>
  <c r="EF272" i="1"/>
  <c r="EG272" i="1"/>
  <c r="EH272" i="1"/>
  <c r="EI272" i="1"/>
  <c r="EJ272" i="1"/>
  <c r="EK272" i="1"/>
  <c r="EL272" i="1"/>
  <c r="EM272" i="1"/>
  <c r="FR272" i="1"/>
  <c r="GL272" i="1"/>
  <c r="GO272" i="1"/>
  <c r="GP272" i="1"/>
  <c r="AC273" i="1"/>
  <c r="AD273" i="1"/>
  <c r="AE273" i="1"/>
  <c r="AF273" i="1"/>
  <c r="CT273" i="1"/>
  <c r="AG273" i="1"/>
  <c r="AH273" i="1"/>
  <c r="CV273" i="1"/>
  <c r="AI273" i="1"/>
  <c r="CW273" i="1"/>
  <c r="AJ273" i="1"/>
  <c r="CX273" i="1"/>
  <c r="CQ273" i="1"/>
  <c r="CS273" i="1"/>
  <c r="CU273" i="1"/>
  <c r="FR273" i="1"/>
  <c r="GL273" i="1"/>
  <c r="GO273" i="1"/>
  <c r="GP273" i="1"/>
  <c r="F274" i="1"/>
  <c r="G274" i="1"/>
  <c r="H274" i="1"/>
  <c r="J274" i="1"/>
  <c r="AC274" i="1"/>
  <c r="AE274" i="1"/>
  <c r="CS274" i="1"/>
  <c r="AF274" i="1"/>
  <c r="CT274" i="1"/>
  <c r="AG274" i="1"/>
  <c r="AH274" i="1"/>
  <c r="AI274" i="1"/>
  <c r="AJ274" i="1"/>
  <c r="BJ274" i="1"/>
  <c r="CQ274" i="1"/>
  <c r="CU274" i="1"/>
  <c r="CV274" i="1"/>
  <c r="CW274" i="1"/>
  <c r="CX274" i="1"/>
  <c r="DU274" i="1"/>
  <c r="DV274" i="1"/>
  <c r="DW274" i="1"/>
  <c r="DX274" i="1"/>
  <c r="DY274" i="1"/>
  <c r="DZ274" i="1"/>
  <c r="EA274" i="1"/>
  <c r="EB274" i="1"/>
  <c r="EC274" i="1"/>
  <c r="ED274" i="1"/>
  <c r="EE274" i="1"/>
  <c r="EF274" i="1"/>
  <c r="EG274" i="1"/>
  <c r="EH274" i="1"/>
  <c r="EI274" i="1"/>
  <c r="EJ274" i="1"/>
  <c r="EK274" i="1"/>
  <c r="EL274" i="1"/>
  <c r="EM274" i="1"/>
  <c r="FR274" i="1"/>
  <c r="GL274" i="1"/>
  <c r="GO274" i="1"/>
  <c r="GP274" i="1"/>
  <c r="C275" i="1"/>
  <c r="D275" i="1"/>
  <c r="I275" i="1"/>
  <c r="I276" i="1"/>
  <c r="P275" i="1"/>
  <c r="V275" i="1"/>
  <c r="W275" i="1"/>
  <c r="AC275" i="1"/>
  <c r="AD275" i="1"/>
  <c r="AE275" i="1"/>
  <c r="AF275" i="1"/>
  <c r="CT275" i="1"/>
  <c r="S275" i="1"/>
  <c r="AG275" i="1"/>
  <c r="AH275" i="1"/>
  <c r="AI275" i="1"/>
  <c r="CW275" i="1"/>
  <c r="AJ275" i="1"/>
  <c r="CX275" i="1"/>
  <c r="CQ275" i="1"/>
  <c r="CS275" i="1"/>
  <c r="R275" i="1"/>
  <c r="GK275" i="1"/>
  <c r="CU275" i="1"/>
  <c r="T275" i="1"/>
  <c r="CV275" i="1"/>
  <c r="U275" i="1"/>
  <c r="FR275" i="1"/>
  <c r="GL275" i="1"/>
  <c r="GO275" i="1"/>
  <c r="GP275" i="1"/>
  <c r="C276" i="1"/>
  <c r="D276" i="1"/>
  <c r="F276" i="1"/>
  <c r="G276" i="1"/>
  <c r="H276" i="1"/>
  <c r="J276" i="1"/>
  <c r="R276" i="1"/>
  <c r="S276" i="1"/>
  <c r="T276" i="1"/>
  <c r="AC276" i="1"/>
  <c r="CQ276" i="1"/>
  <c r="AD276" i="1"/>
  <c r="AE276" i="1"/>
  <c r="AF276" i="1"/>
  <c r="AG276" i="1"/>
  <c r="AH276" i="1"/>
  <c r="AI276" i="1"/>
  <c r="AJ276" i="1"/>
  <c r="BJ276" i="1"/>
  <c r="CS276" i="1"/>
  <c r="CT276" i="1"/>
  <c r="CU276" i="1"/>
  <c r="CV276" i="1"/>
  <c r="U276" i="1"/>
  <c r="CW276" i="1"/>
  <c r="V276" i="1"/>
  <c r="CX276" i="1"/>
  <c r="W276" i="1"/>
  <c r="DU276" i="1"/>
  <c r="DV276" i="1"/>
  <c r="DW276" i="1"/>
  <c r="DX276" i="1"/>
  <c r="DY276" i="1"/>
  <c r="DZ276" i="1"/>
  <c r="EA276" i="1"/>
  <c r="EB276" i="1"/>
  <c r="EC276" i="1"/>
  <c r="ED276" i="1"/>
  <c r="EE276" i="1"/>
  <c r="EF276" i="1"/>
  <c r="EG276" i="1"/>
  <c r="EH276" i="1"/>
  <c r="EI276" i="1"/>
  <c r="EJ276" i="1"/>
  <c r="EK276" i="1"/>
  <c r="EL276" i="1"/>
  <c r="EM276" i="1"/>
  <c r="FR276" i="1"/>
  <c r="GL276" i="1"/>
  <c r="GO276" i="1"/>
  <c r="GP276" i="1"/>
  <c r="I277" i="1"/>
  <c r="AC277" i="1"/>
  <c r="AD277" i="1"/>
  <c r="AE277" i="1"/>
  <c r="AF277" i="1"/>
  <c r="CT277" i="1"/>
  <c r="S277" i="1"/>
  <c r="AG277" i="1"/>
  <c r="AH277" i="1"/>
  <c r="AI277" i="1"/>
  <c r="CW277" i="1"/>
  <c r="V277" i="1"/>
  <c r="AJ277" i="1"/>
  <c r="CX277" i="1"/>
  <c r="W277" i="1"/>
  <c r="CQ277" i="1"/>
  <c r="P277" i="1"/>
  <c r="CS277" i="1"/>
  <c r="R277" i="1"/>
  <c r="GK277" i="1"/>
  <c r="CU277" i="1"/>
  <c r="T277" i="1"/>
  <c r="CV277" i="1"/>
  <c r="FR277" i="1"/>
  <c r="GL277" i="1"/>
  <c r="GO277" i="1"/>
  <c r="GP277" i="1"/>
  <c r="F278" i="1"/>
  <c r="G278" i="1"/>
  <c r="H278" i="1"/>
  <c r="J278" i="1"/>
  <c r="I278" i="1"/>
  <c r="T278" i="1"/>
  <c r="AC278" i="1"/>
  <c r="AD278" i="1"/>
  <c r="CR278" i="1"/>
  <c r="Q278" i="1"/>
  <c r="AE278" i="1"/>
  <c r="CS278" i="1"/>
  <c r="AF278" i="1"/>
  <c r="CT278" i="1"/>
  <c r="AG278" i="1"/>
  <c r="AH278" i="1"/>
  <c r="AI278" i="1"/>
  <c r="AJ278" i="1"/>
  <c r="BJ278" i="1"/>
  <c r="CQ278" i="1"/>
  <c r="CU278" i="1"/>
  <c r="CV278" i="1"/>
  <c r="CW278" i="1"/>
  <c r="CX278" i="1"/>
  <c r="DU278" i="1"/>
  <c r="DV278" i="1"/>
  <c r="DW278" i="1"/>
  <c r="DX278" i="1"/>
  <c r="DY278" i="1"/>
  <c r="DZ278" i="1"/>
  <c r="EA278" i="1"/>
  <c r="EB278" i="1"/>
  <c r="EC278" i="1"/>
  <c r="ED278" i="1"/>
  <c r="EE278" i="1"/>
  <c r="EF278" i="1"/>
  <c r="EG278" i="1"/>
  <c r="EH278" i="1"/>
  <c r="EI278" i="1"/>
  <c r="EJ278" i="1"/>
  <c r="EK278" i="1"/>
  <c r="EL278" i="1"/>
  <c r="EM278" i="1"/>
  <c r="FR278" i="1"/>
  <c r="GL278" i="1"/>
  <c r="GO278" i="1"/>
  <c r="GP278" i="1"/>
  <c r="C279" i="1"/>
  <c r="D279" i="1"/>
  <c r="I279" i="1"/>
  <c r="U279" i="1"/>
  <c r="V279" i="1"/>
  <c r="W279" i="1"/>
  <c r="AC279" i="1"/>
  <c r="AD279" i="1"/>
  <c r="CR279" i="1"/>
  <c r="Q279" i="1"/>
  <c r="AE279" i="1"/>
  <c r="AF279" i="1"/>
  <c r="AG279" i="1"/>
  <c r="AH279" i="1"/>
  <c r="AI279" i="1"/>
  <c r="CW279" i="1"/>
  <c r="AJ279" i="1"/>
  <c r="CQ279" i="1"/>
  <c r="P279" i="1"/>
  <c r="CS279" i="1"/>
  <c r="R279" i="1"/>
  <c r="CT279" i="1"/>
  <c r="S279" i="1"/>
  <c r="CU279" i="1"/>
  <c r="T279" i="1"/>
  <c r="CV279" i="1"/>
  <c r="CX279" i="1"/>
  <c r="FR279" i="1"/>
  <c r="GK279" i="1"/>
  <c r="GL279" i="1"/>
  <c r="BD284" i="1"/>
  <c r="GO279" i="1"/>
  <c r="GP279" i="1"/>
  <c r="C280" i="1"/>
  <c r="D280" i="1"/>
  <c r="F280" i="1"/>
  <c r="G280" i="1"/>
  <c r="H280" i="1"/>
  <c r="I280" i="1"/>
  <c r="J280" i="1"/>
  <c r="R280" i="1"/>
  <c r="S280" i="1"/>
  <c r="T280" i="1"/>
  <c r="AB280" i="1"/>
  <c r="AC280" i="1"/>
  <c r="CQ280" i="1"/>
  <c r="AD280" i="1"/>
  <c r="CR280" i="1"/>
  <c r="AE280" i="1"/>
  <c r="AF280" i="1"/>
  <c r="AG280" i="1"/>
  <c r="AH280" i="1"/>
  <c r="AI280" i="1"/>
  <c r="AJ280" i="1"/>
  <c r="BJ280" i="1"/>
  <c r="CS280" i="1"/>
  <c r="CT280" i="1"/>
  <c r="CU280" i="1"/>
  <c r="CV280" i="1"/>
  <c r="U280" i="1"/>
  <c r="CW280" i="1"/>
  <c r="V280" i="1"/>
  <c r="CX280" i="1"/>
  <c r="W280" i="1"/>
  <c r="DU280" i="1"/>
  <c r="DV280" i="1"/>
  <c r="DW280" i="1"/>
  <c r="DX280" i="1"/>
  <c r="DY280" i="1"/>
  <c r="DZ280" i="1"/>
  <c r="EA280" i="1"/>
  <c r="EB280" i="1"/>
  <c r="EC280" i="1"/>
  <c r="ED280" i="1"/>
  <c r="EE280" i="1"/>
  <c r="EF280" i="1"/>
  <c r="EG280" i="1"/>
  <c r="EH280" i="1"/>
  <c r="EI280" i="1"/>
  <c r="EJ280" i="1"/>
  <c r="EK280" i="1"/>
  <c r="EL280" i="1"/>
  <c r="EM280" i="1"/>
  <c r="FR280" i="1"/>
  <c r="GK280" i="1"/>
  <c r="GL280" i="1"/>
  <c r="GO280" i="1"/>
  <c r="GP280" i="1"/>
  <c r="I281" i="1"/>
  <c r="P281" i="1"/>
  <c r="AC281" i="1"/>
  <c r="AD281" i="1"/>
  <c r="CR281" i="1"/>
  <c r="Q281" i="1"/>
  <c r="AE281" i="1"/>
  <c r="AF281" i="1"/>
  <c r="CT281" i="1"/>
  <c r="S281" i="1"/>
  <c r="AG281" i="1"/>
  <c r="CU281" i="1"/>
  <c r="T281" i="1"/>
  <c r="AH281" i="1"/>
  <c r="CV281" i="1"/>
  <c r="U281" i="1"/>
  <c r="AI281" i="1"/>
  <c r="CW281" i="1"/>
  <c r="V281" i="1"/>
  <c r="AJ281" i="1"/>
  <c r="CX281" i="1"/>
  <c r="W281" i="1"/>
  <c r="CQ281" i="1"/>
  <c r="CS281" i="1"/>
  <c r="R281" i="1"/>
  <c r="FR281" i="1"/>
  <c r="GK281" i="1"/>
  <c r="GL281" i="1"/>
  <c r="GO281" i="1"/>
  <c r="GP281" i="1"/>
  <c r="F282" i="1"/>
  <c r="G282" i="1"/>
  <c r="H282" i="1"/>
  <c r="I282" i="1"/>
  <c r="J282" i="1"/>
  <c r="AC282" i="1"/>
  <c r="AE282" i="1"/>
  <c r="AF282" i="1"/>
  <c r="CT282" i="1"/>
  <c r="AG282" i="1"/>
  <c r="AH282" i="1"/>
  <c r="AI282" i="1"/>
  <c r="AJ282" i="1"/>
  <c r="BJ282" i="1"/>
  <c r="CQ282" i="1"/>
  <c r="CU282" i="1"/>
  <c r="CV282" i="1"/>
  <c r="CW282" i="1"/>
  <c r="CX282" i="1"/>
  <c r="DU282" i="1"/>
  <c r="DV282" i="1"/>
  <c r="DW282" i="1"/>
  <c r="DX282" i="1"/>
  <c r="DY282" i="1"/>
  <c r="DZ282" i="1"/>
  <c r="EA282" i="1"/>
  <c r="EB282" i="1"/>
  <c r="EC282" i="1"/>
  <c r="ED282" i="1"/>
  <c r="EE282" i="1"/>
  <c r="EF282" i="1"/>
  <c r="EG282" i="1"/>
  <c r="EH282" i="1"/>
  <c r="EI282" i="1"/>
  <c r="EJ282" i="1"/>
  <c r="EK282" i="1"/>
  <c r="EL282" i="1"/>
  <c r="EM282" i="1"/>
  <c r="FR282" i="1"/>
  <c r="GL282" i="1"/>
  <c r="GO282" i="1"/>
  <c r="GP282" i="1"/>
  <c r="B284" i="1"/>
  <c r="C284" i="1"/>
  <c r="C257" i="1"/>
  <c r="D284" i="1"/>
  <c r="D257" i="1"/>
  <c r="F284" i="1"/>
  <c r="F257" i="1"/>
  <c r="G284" i="1"/>
  <c r="AO284" i="1"/>
  <c r="BB284" i="1"/>
  <c r="BB257" i="1"/>
  <c r="CT284" i="1"/>
  <c r="P295" i="1"/>
  <c r="CU284" i="1"/>
  <c r="CU257" i="1"/>
  <c r="DB284" i="1"/>
  <c r="CO284" i="1"/>
  <c r="DG284" i="1"/>
  <c r="DG257" i="1"/>
  <c r="DH284" i="1"/>
  <c r="DH257" i="1"/>
  <c r="D306" i="1"/>
  <c r="B308" i="1"/>
  <c r="E308" i="1"/>
  <c r="Z308" i="1"/>
  <c r="AA308" i="1"/>
  <c r="AM308" i="1"/>
  <c r="AN308" i="1"/>
  <c r="AU308" i="1"/>
  <c r="AV308" i="1"/>
  <c r="AW308" i="1"/>
  <c r="AX308" i="1"/>
  <c r="AY308" i="1"/>
  <c r="AZ308" i="1"/>
  <c r="BA308" i="1"/>
  <c r="BI308" i="1"/>
  <c r="BJ308" i="1"/>
  <c r="BK308" i="1"/>
  <c r="BL308" i="1"/>
  <c r="BM308" i="1"/>
  <c r="BN308" i="1"/>
  <c r="BV308" i="1"/>
  <c r="BZ308" i="1"/>
  <c r="CA308" i="1"/>
  <c r="CM308" i="1"/>
  <c r="CN308" i="1"/>
  <c r="CV308" i="1"/>
  <c r="CW308" i="1"/>
  <c r="CX308" i="1"/>
  <c r="CY308" i="1"/>
  <c r="CZ308" i="1"/>
  <c r="DA308" i="1"/>
  <c r="DB308" i="1"/>
  <c r="DI308" i="1"/>
  <c r="DJ308" i="1"/>
  <c r="DK308" i="1"/>
  <c r="DL308" i="1"/>
  <c r="DM308" i="1"/>
  <c r="DN308" i="1"/>
  <c r="C310" i="1"/>
  <c r="D310" i="1"/>
  <c r="V310" i="1"/>
  <c r="W310" i="1"/>
  <c r="AC310" i="1"/>
  <c r="AE310" i="1"/>
  <c r="AD310" i="1"/>
  <c r="CR310" i="1"/>
  <c r="Q310" i="1"/>
  <c r="AD315" i="1"/>
  <c r="AF310" i="1"/>
  <c r="CT310" i="1"/>
  <c r="S310" i="1"/>
  <c r="AG310" i="1"/>
  <c r="AH310" i="1"/>
  <c r="CV310" i="1"/>
  <c r="U310" i="1"/>
  <c r="AI310" i="1"/>
  <c r="AJ310" i="1"/>
  <c r="CU310" i="1"/>
  <c r="T310" i="1"/>
  <c r="AG315" i="1"/>
  <c r="CW310" i="1"/>
  <c r="CX310" i="1"/>
  <c r="FR310" i="1"/>
  <c r="GL310" i="1"/>
  <c r="GO310" i="1"/>
  <c r="GP310" i="1"/>
  <c r="C311" i="1"/>
  <c r="D311" i="1"/>
  <c r="F311" i="1"/>
  <c r="G311" i="1"/>
  <c r="H311" i="1"/>
  <c r="I311" i="1"/>
  <c r="J311" i="1"/>
  <c r="P311" i="1"/>
  <c r="Q311" i="1"/>
  <c r="R311" i="1"/>
  <c r="AC311" i="1"/>
  <c r="CQ311" i="1"/>
  <c r="AE311" i="1"/>
  <c r="AD311" i="1"/>
  <c r="CR311" i="1"/>
  <c r="AF311" i="1"/>
  <c r="AG311" i="1"/>
  <c r="AH311" i="1"/>
  <c r="CV311" i="1"/>
  <c r="U311" i="1"/>
  <c r="AI311" i="1"/>
  <c r="AJ311" i="1"/>
  <c r="CX311" i="1"/>
  <c r="W311" i="1"/>
  <c r="BJ311" i="1"/>
  <c r="CS311" i="1"/>
  <c r="CT311" i="1"/>
  <c r="CU311" i="1"/>
  <c r="T311" i="1"/>
  <c r="CW311" i="1"/>
  <c r="V311" i="1"/>
  <c r="DU311" i="1"/>
  <c r="DV311" i="1"/>
  <c r="DW311" i="1"/>
  <c r="DX311" i="1"/>
  <c r="DY311" i="1"/>
  <c r="DZ311" i="1"/>
  <c r="EA311" i="1"/>
  <c r="EB311" i="1"/>
  <c r="EC311" i="1"/>
  <c r="ED311" i="1"/>
  <c r="EE311" i="1"/>
  <c r="EF311" i="1"/>
  <c r="EG311" i="1"/>
  <c r="EH311" i="1"/>
  <c r="EI311" i="1"/>
  <c r="EJ311" i="1"/>
  <c r="EK311" i="1"/>
  <c r="EL311" i="1"/>
  <c r="EM311" i="1"/>
  <c r="FR311" i="1"/>
  <c r="DC315" i="1"/>
  <c r="GK311" i="1"/>
  <c r="GL311" i="1"/>
  <c r="GO311" i="1"/>
  <c r="GP311" i="1"/>
  <c r="I312" i="1"/>
  <c r="S312" i="1"/>
  <c r="U312" i="1"/>
  <c r="V312" i="1"/>
  <c r="W312" i="1"/>
  <c r="AC312" i="1"/>
  <c r="AE312" i="1"/>
  <c r="AD312" i="1"/>
  <c r="CR312" i="1"/>
  <c r="Q312" i="1"/>
  <c r="AF312" i="1"/>
  <c r="AG312" i="1"/>
  <c r="AH312" i="1"/>
  <c r="CV312" i="1"/>
  <c r="AI312" i="1"/>
  <c r="AJ312" i="1"/>
  <c r="CS312" i="1"/>
  <c r="R312" i="1"/>
  <c r="GK312" i="1"/>
  <c r="CT312" i="1"/>
  <c r="CU312" i="1"/>
  <c r="T312" i="1"/>
  <c r="CW312" i="1"/>
  <c r="CX312" i="1"/>
  <c r="FR312" i="1"/>
  <c r="GL312" i="1"/>
  <c r="GO312" i="1"/>
  <c r="GP312" i="1"/>
  <c r="F313" i="1"/>
  <c r="G313" i="1"/>
  <c r="H313" i="1"/>
  <c r="I313" i="1"/>
  <c r="J313" i="1"/>
  <c r="S313" i="1"/>
  <c r="T313" i="1"/>
  <c r="AC313" i="1"/>
  <c r="AE313" i="1"/>
  <c r="CS313" i="1"/>
  <c r="AF313" i="1"/>
  <c r="AG313" i="1"/>
  <c r="AH313" i="1"/>
  <c r="AI313" i="1"/>
  <c r="AJ313" i="1"/>
  <c r="BJ313" i="1"/>
  <c r="CQ313" i="1"/>
  <c r="CT313" i="1"/>
  <c r="CU313" i="1"/>
  <c r="CV313" i="1"/>
  <c r="U313" i="1"/>
  <c r="CW313" i="1"/>
  <c r="V313" i="1"/>
  <c r="CX313" i="1"/>
  <c r="W313" i="1"/>
  <c r="DU313" i="1"/>
  <c r="DV313" i="1"/>
  <c r="DW313" i="1"/>
  <c r="DX313" i="1"/>
  <c r="DY313" i="1"/>
  <c r="DZ313" i="1"/>
  <c r="EA313" i="1"/>
  <c r="EB313" i="1"/>
  <c r="EC313" i="1"/>
  <c r="ED313" i="1"/>
  <c r="EE313" i="1"/>
  <c r="EF313" i="1"/>
  <c r="EG313" i="1"/>
  <c r="EH313" i="1"/>
  <c r="EI313" i="1"/>
  <c r="EJ313" i="1"/>
  <c r="EK313" i="1"/>
  <c r="EL313" i="1"/>
  <c r="EM313" i="1"/>
  <c r="FR313" i="1"/>
  <c r="GL313" i="1"/>
  <c r="DD315" i="1"/>
  <c r="DD308" i="1"/>
  <c r="GO313" i="1"/>
  <c r="GP313" i="1"/>
  <c r="DH315" i="1"/>
  <c r="B315" i="1"/>
  <c r="C315" i="1"/>
  <c r="C308" i="1"/>
  <c r="D315" i="1"/>
  <c r="D308" i="1"/>
  <c r="F315" i="1"/>
  <c r="F308" i="1"/>
  <c r="G315" i="1"/>
  <c r="G308" i="1"/>
  <c r="V315" i="1"/>
  <c r="AI315" i="1"/>
  <c r="AI308" i="1"/>
  <c r="AO315" i="1"/>
  <c r="F319" i="1"/>
  <c r="AU315" i="1"/>
  <c r="BB315" i="1"/>
  <c r="BB308" i="1"/>
  <c r="BC315" i="1"/>
  <c r="BC308" i="1"/>
  <c r="BD315" i="1"/>
  <c r="AQ315" i="1"/>
  <c r="BG315" i="1"/>
  <c r="BH315" i="1"/>
  <c r="BH308" i="1"/>
  <c r="CI315" i="1"/>
  <c r="BV315" i="1"/>
  <c r="P330" i="1"/>
  <c r="CJ315" i="1"/>
  <c r="CJ308" i="1"/>
  <c r="CO315" i="1"/>
  <c r="CQ315" i="1"/>
  <c r="DB315" i="1"/>
  <c r="DG315" i="1"/>
  <c r="F327" i="1"/>
  <c r="D336" i="1"/>
  <c r="E338" i="1"/>
  <c r="G338" i="1"/>
  <c r="Z338" i="1"/>
  <c r="AA338" i="1"/>
  <c r="AM338" i="1"/>
  <c r="AN338" i="1"/>
  <c r="AV338" i="1"/>
  <c r="AW338" i="1"/>
  <c r="AX338" i="1"/>
  <c r="AY338" i="1"/>
  <c r="AZ338" i="1"/>
  <c r="BA338" i="1"/>
  <c r="BI338" i="1"/>
  <c r="BJ338" i="1"/>
  <c r="BK338" i="1"/>
  <c r="BL338" i="1"/>
  <c r="BM338" i="1"/>
  <c r="BN338" i="1"/>
  <c r="BZ338" i="1"/>
  <c r="CA338" i="1"/>
  <c r="CM338" i="1"/>
  <c r="CN338" i="1"/>
  <c r="CV338" i="1"/>
  <c r="CW338" i="1"/>
  <c r="CX338" i="1"/>
  <c r="CY338" i="1"/>
  <c r="CZ338" i="1"/>
  <c r="DA338" i="1"/>
  <c r="DB338" i="1"/>
  <c r="DI338" i="1"/>
  <c r="DJ338" i="1"/>
  <c r="DK338" i="1"/>
  <c r="DL338" i="1"/>
  <c r="DM338" i="1"/>
  <c r="DN338" i="1"/>
  <c r="C340" i="1"/>
  <c r="W340" i="1"/>
  <c r="AC340" i="1"/>
  <c r="CQ340" i="1"/>
  <c r="P340" i="1"/>
  <c r="AE340" i="1"/>
  <c r="AD340" i="1"/>
  <c r="CR340" i="1"/>
  <c r="Q340" i="1"/>
  <c r="AF340" i="1"/>
  <c r="AG340" i="1"/>
  <c r="AH340" i="1"/>
  <c r="AI340" i="1"/>
  <c r="CW340" i="1"/>
  <c r="V340" i="1"/>
  <c r="AJ340" i="1"/>
  <c r="CS340" i="1"/>
  <c r="R340" i="1"/>
  <c r="CT340" i="1"/>
  <c r="S340" i="1"/>
  <c r="CU340" i="1"/>
  <c r="T340" i="1"/>
  <c r="CV340" i="1"/>
  <c r="U340" i="1"/>
  <c r="CX340" i="1"/>
  <c r="FR340" i="1"/>
  <c r="GL340" i="1"/>
  <c r="GN340" i="1"/>
  <c r="GP340" i="1"/>
  <c r="C341" i="1"/>
  <c r="F341" i="1"/>
  <c r="G341" i="1"/>
  <c r="H341" i="1"/>
  <c r="I341" i="1"/>
  <c r="J341" i="1"/>
  <c r="T341" i="1"/>
  <c r="U341" i="1"/>
  <c r="AC341" i="1"/>
  <c r="AB341" i="1"/>
  <c r="AD341" i="1"/>
  <c r="CR341" i="1"/>
  <c r="AE341" i="1"/>
  <c r="CS341" i="1"/>
  <c r="AF341" i="1"/>
  <c r="CT341" i="1"/>
  <c r="AG341" i="1"/>
  <c r="CU341" i="1"/>
  <c r="AH341" i="1"/>
  <c r="AI341" i="1"/>
  <c r="AJ341" i="1"/>
  <c r="BJ341" i="1"/>
  <c r="CQ341" i="1"/>
  <c r="CV341" i="1"/>
  <c r="CW341" i="1"/>
  <c r="V341" i="1"/>
  <c r="CX341" i="1"/>
  <c r="W341" i="1"/>
  <c r="DU341" i="1"/>
  <c r="DV341" i="1"/>
  <c r="DW341" i="1"/>
  <c r="DX341" i="1"/>
  <c r="DY341" i="1"/>
  <c r="DZ341" i="1"/>
  <c r="EA341" i="1"/>
  <c r="EB341" i="1"/>
  <c r="EC341" i="1"/>
  <c r="ED341" i="1"/>
  <c r="EE341" i="1"/>
  <c r="EF341" i="1"/>
  <c r="EG341" i="1"/>
  <c r="EH341" i="1"/>
  <c r="EI341" i="1"/>
  <c r="EJ341" i="1"/>
  <c r="EK341" i="1"/>
  <c r="EL341" i="1"/>
  <c r="EM341" i="1"/>
  <c r="FR341" i="1"/>
  <c r="GL341" i="1"/>
  <c r="GN341" i="1"/>
  <c r="GP341" i="1"/>
  <c r="AB342" i="1"/>
  <c r="AC342" i="1"/>
  <c r="AD342" i="1"/>
  <c r="CR342" i="1"/>
  <c r="AE342" i="1"/>
  <c r="AF342" i="1"/>
  <c r="AG342" i="1"/>
  <c r="AH342" i="1"/>
  <c r="AI342" i="1"/>
  <c r="AJ342" i="1"/>
  <c r="CX342" i="1"/>
  <c r="CQ342" i="1"/>
  <c r="CS342" i="1"/>
  <c r="CT342" i="1"/>
  <c r="CU342" i="1"/>
  <c r="CV342" i="1"/>
  <c r="CW342" i="1"/>
  <c r="FR342" i="1"/>
  <c r="GL342" i="1"/>
  <c r="GN342" i="1"/>
  <c r="GP342" i="1"/>
  <c r="F343" i="1"/>
  <c r="G343" i="1"/>
  <c r="H343" i="1"/>
  <c r="J343" i="1"/>
  <c r="AC343" i="1"/>
  <c r="AE343" i="1"/>
  <c r="AD343" i="1"/>
  <c r="AF343" i="1"/>
  <c r="CT343" i="1"/>
  <c r="AG343" i="1"/>
  <c r="CU343" i="1"/>
  <c r="AH343" i="1"/>
  <c r="CV343" i="1"/>
  <c r="AI343" i="1"/>
  <c r="CW343" i="1"/>
  <c r="AJ343" i="1"/>
  <c r="BJ343" i="1"/>
  <c r="CQ343" i="1"/>
  <c r="CR343" i="1"/>
  <c r="CS343" i="1"/>
  <c r="CX343" i="1"/>
  <c r="DU343" i="1"/>
  <c r="DV343" i="1"/>
  <c r="DW343" i="1"/>
  <c r="DX343" i="1"/>
  <c r="DY343" i="1"/>
  <c r="DZ343" i="1"/>
  <c r="EA343" i="1"/>
  <c r="EB343" i="1"/>
  <c r="EC343" i="1"/>
  <c r="ED343" i="1"/>
  <c r="EE343" i="1"/>
  <c r="EF343" i="1"/>
  <c r="EG343" i="1"/>
  <c r="EH343" i="1"/>
  <c r="EI343" i="1"/>
  <c r="EJ343" i="1"/>
  <c r="EK343" i="1"/>
  <c r="EL343" i="1"/>
  <c r="EM343" i="1"/>
  <c r="FR343" i="1"/>
  <c r="GL343" i="1"/>
  <c r="GN343" i="1"/>
  <c r="GP343" i="1"/>
  <c r="C344" i="1"/>
  <c r="R344" i="1"/>
  <c r="GK344" i="1"/>
  <c r="T344" i="1"/>
  <c r="AC344" i="1"/>
  <c r="AD344" i="1"/>
  <c r="CR344" i="1"/>
  <c r="Q344" i="1"/>
  <c r="AE344" i="1"/>
  <c r="AF344" i="1"/>
  <c r="CT344" i="1"/>
  <c r="S344" i="1"/>
  <c r="AG344" i="1"/>
  <c r="AH344" i="1"/>
  <c r="AI344" i="1"/>
  <c r="AJ344" i="1"/>
  <c r="CQ344" i="1"/>
  <c r="P344" i="1"/>
  <c r="CP344" i="1"/>
  <c r="O344" i="1"/>
  <c r="CS344" i="1"/>
  <c r="CU344" i="1"/>
  <c r="CV344" i="1"/>
  <c r="U344" i="1"/>
  <c r="CW344" i="1"/>
  <c r="V344" i="1"/>
  <c r="CX344" i="1"/>
  <c r="W344" i="1"/>
  <c r="FR344" i="1"/>
  <c r="GL344" i="1"/>
  <c r="GN344" i="1"/>
  <c r="GP344" i="1"/>
  <c r="C345" i="1"/>
  <c r="F345" i="1"/>
  <c r="G345" i="1"/>
  <c r="H345" i="1"/>
  <c r="I345" i="1"/>
  <c r="J345" i="1"/>
  <c r="P345" i="1"/>
  <c r="AC345" i="1"/>
  <c r="AE345" i="1"/>
  <c r="AD345" i="1"/>
  <c r="AF345" i="1"/>
  <c r="AG345" i="1"/>
  <c r="CU345" i="1"/>
  <c r="T345" i="1"/>
  <c r="AH345" i="1"/>
  <c r="CV345" i="1"/>
  <c r="U345" i="1"/>
  <c r="AI345" i="1"/>
  <c r="CW345" i="1"/>
  <c r="V345" i="1"/>
  <c r="AJ345" i="1"/>
  <c r="CX345" i="1"/>
  <c r="W345" i="1"/>
  <c r="BJ345" i="1"/>
  <c r="CQ345" i="1"/>
  <c r="CS345" i="1"/>
  <c r="CT345" i="1"/>
  <c r="DU345" i="1"/>
  <c r="DV345" i="1"/>
  <c r="DW345" i="1"/>
  <c r="DX345" i="1"/>
  <c r="DY345" i="1"/>
  <c r="DZ345" i="1"/>
  <c r="EA345" i="1"/>
  <c r="EB345" i="1"/>
  <c r="EC345" i="1"/>
  <c r="ED345" i="1"/>
  <c r="EE345" i="1"/>
  <c r="EF345" i="1"/>
  <c r="EG345" i="1"/>
  <c r="EH345" i="1"/>
  <c r="EI345" i="1"/>
  <c r="EJ345" i="1"/>
  <c r="EK345" i="1"/>
  <c r="EL345" i="1"/>
  <c r="EM345" i="1"/>
  <c r="FR345" i="1"/>
  <c r="GL345" i="1"/>
  <c r="GN345" i="1"/>
  <c r="GP345" i="1"/>
  <c r="DH371" i="1"/>
  <c r="AC346" i="1"/>
  <c r="AE346" i="1"/>
  <c r="CS346" i="1"/>
  <c r="AF346" i="1"/>
  <c r="AG346" i="1"/>
  <c r="CU346" i="1"/>
  <c r="AH346" i="1"/>
  <c r="AI346" i="1"/>
  <c r="AJ346" i="1"/>
  <c r="CQ346" i="1"/>
  <c r="CT346" i="1"/>
  <c r="CV346" i="1"/>
  <c r="CW346" i="1"/>
  <c r="CX346" i="1"/>
  <c r="FR346" i="1"/>
  <c r="GL346" i="1"/>
  <c r="GN346" i="1"/>
  <c r="GP346" i="1"/>
  <c r="BH371" i="1"/>
  <c r="F347" i="1"/>
  <c r="G347" i="1"/>
  <c r="H347" i="1"/>
  <c r="J347" i="1"/>
  <c r="AB347" i="1"/>
  <c r="AC347" i="1"/>
  <c r="CQ347" i="1"/>
  <c r="AD347" i="1"/>
  <c r="CR347" i="1"/>
  <c r="AE347" i="1"/>
  <c r="AF347" i="1"/>
  <c r="AG347" i="1"/>
  <c r="AH347" i="1"/>
  <c r="AI347" i="1"/>
  <c r="CW347" i="1"/>
  <c r="AJ347" i="1"/>
  <c r="CX347" i="1"/>
  <c r="BJ347" i="1"/>
  <c r="CS347" i="1"/>
  <c r="CT347" i="1"/>
  <c r="CU347" i="1"/>
  <c r="CV347" i="1"/>
  <c r="DU347" i="1"/>
  <c r="DV347" i="1"/>
  <c r="DW347" i="1"/>
  <c r="DX347" i="1"/>
  <c r="DY347" i="1"/>
  <c r="DZ347" i="1"/>
  <c r="EA347" i="1"/>
  <c r="EB347" i="1"/>
  <c r="EC347" i="1"/>
  <c r="ED347" i="1"/>
  <c r="EE347" i="1"/>
  <c r="EF347" i="1"/>
  <c r="EG347" i="1"/>
  <c r="EH347" i="1"/>
  <c r="EI347" i="1"/>
  <c r="EJ347" i="1"/>
  <c r="EK347" i="1"/>
  <c r="EL347" i="1"/>
  <c r="EM347" i="1"/>
  <c r="FR347" i="1"/>
  <c r="GL347" i="1"/>
  <c r="GN347" i="1"/>
  <c r="GP347" i="1"/>
  <c r="P348" i="1"/>
  <c r="V348" i="1"/>
  <c r="AC348" i="1"/>
  <c r="AE348" i="1"/>
  <c r="AD348" i="1"/>
  <c r="AF348" i="1"/>
  <c r="AG348" i="1"/>
  <c r="AH348" i="1"/>
  <c r="CV348" i="1"/>
  <c r="U348" i="1"/>
  <c r="AI348" i="1"/>
  <c r="AJ348" i="1"/>
  <c r="CX348" i="1"/>
  <c r="W348" i="1"/>
  <c r="CQ348" i="1"/>
  <c r="CS348" i="1"/>
  <c r="R348" i="1"/>
  <c r="GK348" i="1"/>
  <c r="CT348" i="1"/>
  <c r="S348" i="1"/>
  <c r="CU348" i="1"/>
  <c r="T348" i="1"/>
  <c r="CW348" i="1"/>
  <c r="FR348" i="1"/>
  <c r="GL348" i="1"/>
  <c r="GN348" i="1"/>
  <c r="GP348" i="1"/>
  <c r="F349" i="1"/>
  <c r="G349" i="1"/>
  <c r="H349" i="1"/>
  <c r="I349" i="1"/>
  <c r="J349" i="1"/>
  <c r="T349" i="1"/>
  <c r="U349" i="1"/>
  <c r="AC349" i="1"/>
  <c r="AD349" i="1"/>
  <c r="CR349" i="1"/>
  <c r="AE349" i="1"/>
  <c r="CS349" i="1"/>
  <c r="AF349" i="1"/>
  <c r="CT349" i="1"/>
  <c r="AG349" i="1"/>
  <c r="CU349" i="1"/>
  <c r="AH349" i="1"/>
  <c r="AI349" i="1"/>
  <c r="AJ349" i="1"/>
  <c r="BJ349" i="1"/>
  <c r="CQ349" i="1"/>
  <c r="CV349" i="1"/>
  <c r="CW349" i="1"/>
  <c r="V349" i="1"/>
  <c r="CX349" i="1"/>
  <c r="W349" i="1"/>
  <c r="DU349" i="1"/>
  <c r="DV349" i="1"/>
  <c r="DW349" i="1"/>
  <c r="DX349" i="1"/>
  <c r="DY349" i="1"/>
  <c r="DZ349" i="1"/>
  <c r="EA349" i="1"/>
  <c r="EB349" i="1"/>
  <c r="EC349" i="1"/>
  <c r="ED349" i="1"/>
  <c r="EE349" i="1"/>
  <c r="EF349" i="1"/>
  <c r="EG349" i="1"/>
  <c r="EH349" i="1"/>
  <c r="EI349" i="1"/>
  <c r="EJ349" i="1"/>
  <c r="EK349" i="1"/>
  <c r="EL349" i="1"/>
  <c r="EM349" i="1"/>
  <c r="FR349" i="1"/>
  <c r="GL349" i="1"/>
  <c r="GN349" i="1"/>
  <c r="GP349" i="1"/>
  <c r="C350" i="1"/>
  <c r="D350" i="1"/>
  <c r="P350" i="1"/>
  <c r="W350" i="1"/>
  <c r="AC350" i="1"/>
  <c r="CQ350" i="1"/>
  <c r="AE350" i="1"/>
  <c r="AD350" i="1"/>
  <c r="CR350" i="1"/>
  <c r="Q350" i="1"/>
  <c r="AF350" i="1"/>
  <c r="AG350" i="1"/>
  <c r="AH350" i="1"/>
  <c r="AI350" i="1"/>
  <c r="CW350" i="1"/>
  <c r="V350" i="1"/>
  <c r="AJ350" i="1"/>
  <c r="CS350" i="1"/>
  <c r="R350" i="1"/>
  <c r="GK350" i="1"/>
  <c r="CT350" i="1"/>
  <c r="S350" i="1"/>
  <c r="CU350" i="1"/>
  <c r="T350" i="1"/>
  <c r="CV350" i="1"/>
  <c r="U350" i="1"/>
  <c r="CX350" i="1"/>
  <c r="FR350" i="1"/>
  <c r="GL350" i="1"/>
  <c r="GN350" i="1"/>
  <c r="GP350" i="1"/>
  <c r="C351" i="1"/>
  <c r="D351" i="1"/>
  <c r="F351" i="1"/>
  <c r="G351" i="1"/>
  <c r="H351" i="1"/>
  <c r="I351" i="1"/>
  <c r="J351" i="1"/>
  <c r="S351" i="1"/>
  <c r="T351" i="1"/>
  <c r="AC351" i="1"/>
  <c r="AD351" i="1"/>
  <c r="CR351" i="1"/>
  <c r="AE351" i="1"/>
  <c r="CS351" i="1"/>
  <c r="AF351" i="1"/>
  <c r="CT351" i="1"/>
  <c r="AG351" i="1"/>
  <c r="AH351" i="1"/>
  <c r="AI351" i="1"/>
  <c r="AJ351" i="1"/>
  <c r="BJ351" i="1"/>
  <c r="CU351" i="1"/>
  <c r="CV351" i="1"/>
  <c r="U351" i="1"/>
  <c r="CW351" i="1"/>
  <c r="V351" i="1"/>
  <c r="CX351" i="1"/>
  <c r="W351" i="1"/>
  <c r="DU351" i="1"/>
  <c r="DV351" i="1"/>
  <c r="DW351" i="1"/>
  <c r="DX351" i="1"/>
  <c r="DY351" i="1"/>
  <c r="DZ351" i="1"/>
  <c r="EA351" i="1"/>
  <c r="EB351" i="1"/>
  <c r="EC351" i="1"/>
  <c r="ED351" i="1"/>
  <c r="EE351" i="1"/>
  <c r="EF351" i="1"/>
  <c r="EG351" i="1"/>
  <c r="EH351" i="1"/>
  <c r="EI351" i="1"/>
  <c r="EJ351" i="1"/>
  <c r="EK351" i="1"/>
  <c r="EL351" i="1"/>
  <c r="EM351" i="1"/>
  <c r="FR351" i="1"/>
  <c r="GL351" i="1"/>
  <c r="GN351" i="1"/>
  <c r="GP351" i="1"/>
  <c r="I352" i="1"/>
  <c r="P352" i="1"/>
  <c r="Q352" i="1"/>
  <c r="W352" i="1"/>
  <c r="AC352" i="1"/>
  <c r="CQ352" i="1"/>
  <c r="AE352" i="1"/>
  <c r="AD352" i="1"/>
  <c r="CR352" i="1"/>
  <c r="AF352" i="1"/>
  <c r="AG352" i="1"/>
  <c r="AH352" i="1"/>
  <c r="CV352" i="1"/>
  <c r="U352" i="1"/>
  <c r="AI352" i="1"/>
  <c r="CW352" i="1"/>
  <c r="V352" i="1"/>
  <c r="AJ352" i="1"/>
  <c r="CS352" i="1"/>
  <c r="R352" i="1"/>
  <c r="GK352" i="1"/>
  <c r="CT352" i="1"/>
  <c r="S352" i="1"/>
  <c r="CU352" i="1"/>
  <c r="T352" i="1"/>
  <c r="CX352" i="1"/>
  <c r="FR352" i="1"/>
  <c r="GL352" i="1"/>
  <c r="GN352" i="1"/>
  <c r="GP352" i="1"/>
  <c r="F353" i="1"/>
  <c r="G353" i="1"/>
  <c r="H353" i="1"/>
  <c r="J353" i="1"/>
  <c r="I353" i="1"/>
  <c r="AC353" i="1"/>
  <c r="AE353" i="1"/>
  <c r="CS353" i="1"/>
  <c r="AF353" i="1"/>
  <c r="CT353" i="1"/>
  <c r="AG353" i="1"/>
  <c r="CU353" i="1"/>
  <c r="AH353" i="1"/>
  <c r="CV353" i="1"/>
  <c r="AI353" i="1"/>
  <c r="AJ353" i="1"/>
  <c r="BJ353" i="1"/>
  <c r="CQ353" i="1"/>
  <c r="CW353" i="1"/>
  <c r="CX353" i="1"/>
  <c r="DU353" i="1"/>
  <c r="DV353" i="1"/>
  <c r="DW353" i="1"/>
  <c r="DX353" i="1"/>
  <c r="DY353" i="1"/>
  <c r="DZ353" i="1"/>
  <c r="EA353" i="1"/>
  <c r="EB353" i="1"/>
  <c r="EC353" i="1"/>
  <c r="ED353" i="1"/>
  <c r="EE353" i="1"/>
  <c r="EF353" i="1"/>
  <c r="EG353" i="1"/>
  <c r="EH353" i="1"/>
  <c r="EI353" i="1"/>
  <c r="EJ353" i="1"/>
  <c r="EK353" i="1"/>
  <c r="EL353" i="1"/>
  <c r="EM353" i="1"/>
  <c r="FR353" i="1"/>
  <c r="GL353" i="1"/>
  <c r="DD371" i="1"/>
  <c r="GN353" i="1"/>
  <c r="GP353" i="1"/>
  <c r="R354" i="1"/>
  <c r="GK354" i="1"/>
  <c r="T354" i="1"/>
  <c r="AC354" i="1"/>
  <c r="AB354" i="1"/>
  <c r="AD354" i="1"/>
  <c r="CR354" i="1"/>
  <c r="Q354" i="1"/>
  <c r="AE354" i="1"/>
  <c r="AF354" i="1"/>
  <c r="CT354" i="1"/>
  <c r="S354" i="1"/>
  <c r="AG354" i="1"/>
  <c r="AH354" i="1"/>
  <c r="AI354" i="1"/>
  <c r="AJ354" i="1"/>
  <c r="CX354" i="1"/>
  <c r="W354" i="1"/>
  <c r="CQ354" i="1"/>
  <c r="P354" i="1"/>
  <c r="CS354" i="1"/>
  <c r="CU354" i="1"/>
  <c r="CV354" i="1"/>
  <c r="U354" i="1"/>
  <c r="CW354" i="1"/>
  <c r="V354" i="1"/>
  <c r="FR354" i="1"/>
  <c r="GL354" i="1"/>
  <c r="GN354" i="1"/>
  <c r="GP354" i="1"/>
  <c r="F355" i="1"/>
  <c r="G355" i="1"/>
  <c r="H355" i="1"/>
  <c r="I355" i="1"/>
  <c r="J355" i="1"/>
  <c r="AC355" i="1"/>
  <c r="CQ355" i="1"/>
  <c r="AE355" i="1"/>
  <c r="AD355" i="1"/>
  <c r="CR355" i="1"/>
  <c r="AF355" i="1"/>
  <c r="AG355" i="1"/>
  <c r="AH355" i="1"/>
  <c r="CV355" i="1"/>
  <c r="U355" i="1"/>
  <c r="AI355" i="1"/>
  <c r="CW355" i="1"/>
  <c r="V355" i="1"/>
  <c r="AJ355" i="1"/>
  <c r="CX355" i="1"/>
  <c r="W355" i="1"/>
  <c r="BJ355" i="1"/>
  <c r="CS355" i="1"/>
  <c r="CT355" i="1"/>
  <c r="CU355" i="1"/>
  <c r="T355" i="1"/>
  <c r="DU355" i="1"/>
  <c r="DV355" i="1"/>
  <c r="DW355" i="1"/>
  <c r="DX355" i="1"/>
  <c r="DY355" i="1"/>
  <c r="DZ355" i="1"/>
  <c r="EA355" i="1"/>
  <c r="EB355" i="1"/>
  <c r="EC355" i="1"/>
  <c r="ED355" i="1"/>
  <c r="EE355" i="1"/>
  <c r="EF355" i="1"/>
  <c r="EG355" i="1"/>
  <c r="EH355" i="1"/>
  <c r="EI355" i="1"/>
  <c r="EJ355" i="1"/>
  <c r="EK355" i="1"/>
  <c r="EL355" i="1"/>
  <c r="EM355" i="1"/>
  <c r="FR355" i="1"/>
  <c r="GL355" i="1"/>
  <c r="GN355" i="1"/>
  <c r="GP355" i="1"/>
  <c r="U356" i="1"/>
  <c r="V356" i="1"/>
  <c r="W356" i="1"/>
  <c r="AC356" i="1"/>
  <c r="AE356" i="1"/>
  <c r="AD356" i="1"/>
  <c r="CR356" i="1"/>
  <c r="Q356" i="1"/>
  <c r="AF356" i="1"/>
  <c r="CT356" i="1"/>
  <c r="S356" i="1"/>
  <c r="AG356" i="1"/>
  <c r="CU356" i="1"/>
  <c r="T356" i="1"/>
  <c r="AH356" i="1"/>
  <c r="AI356" i="1"/>
  <c r="CW356" i="1"/>
  <c r="AJ356" i="1"/>
  <c r="CQ356" i="1"/>
  <c r="P356" i="1"/>
  <c r="CS356" i="1"/>
  <c r="R356" i="1"/>
  <c r="GK356" i="1"/>
  <c r="CV356" i="1"/>
  <c r="CX356" i="1"/>
  <c r="FR356" i="1"/>
  <c r="GL356" i="1"/>
  <c r="GO356" i="1"/>
  <c r="GP356" i="1"/>
  <c r="F357" i="1"/>
  <c r="G357" i="1"/>
  <c r="H357" i="1"/>
  <c r="I357" i="1"/>
  <c r="J357" i="1"/>
  <c r="R357" i="1"/>
  <c r="S357" i="1"/>
  <c r="T357" i="1"/>
  <c r="AB357" i="1"/>
  <c r="AC357" i="1"/>
  <c r="CQ357" i="1"/>
  <c r="AD357" i="1"/>
  <c r="CR357" i="1"/>
  <c r="AE357" i="1"/>
  <c r="CS357" i="1"/>
  <c r="AF357" i="1"/>
  <c r="CT357" i="1"/>
  <c r="AG357" i="1"/>
  <c r="AH357" i="1"/>
  <c r="AI357" i="1"/>
  <c r="AJ357" i="1"/>
  <c r="BJ357" i="1"/>
  <c r="CU357" i="1"/>
  <c r="CV357" i="1"/>
  <c r="U357" i="1"/>
  <c r="CW357" i="1"/>
  <c r="V357" i="1"/>
  <c r="CX357" i="1"/>
  <c r="W357" i="1"/>
  <c r="DU357" i="1"/>
  <c r="DV357" i="1"/>
  <c r="DW357" i="1"/>
  <c r="DX357" i="1"/>
  <c r="DY357" i="1"/>
  <c r="DZ357" i="1"/>
  <c r="EA357" i="1"/>
  <c r="EB357" i="1"/>
  <c r="EC357" i="1"/>
  <c r="ED357" i="1"/>
  <c r="EE357" i="1"/>
  <c r="EF357" i="1"/>
  <c r="EG357" i="1"/>
  <c r="EH357" i="1"/>
  <c r="EI357" i="1"/>
  <c r="EJ357" i="1"/>
  <c r="EK357" i="1"/>
  <c r="EL357" i="1"/>
  <c r="EM357" i="1"/>
  <c r="FR357" i="1"/>
  <c r="GL357" i="1"/>
  <c r="GO357" i="1"/>
  <c r="GP357" i="1"/>
  <c r="C358" i="1"/>
  <c r="W358" i="1"/>
  <c r="AC358" i="1"/>
  <c r="CQ358" i="1"/>
  <c r="P358" i="1"/>
  <c r="AE358" i="1"/>
  <c r="AD358" i="1"/>
  <c r="CR358" i="1"/>
  <c r="Q358" i="1"/>
  <c r="AF358" i="1"/>
  <c r="AG358" i="1"/>
  <c r="AH358" i="1"/>
  <c r="AI358" i="1"/>
  <c r="CW358" i="1"/>
  <c r="V358" i="1"/>
  <c r="AJ358" i="1"/>
  <c r="CS358" i="1"/>
  <c r="R358" i="1"/>
  <c r="GK358" i="1"/>
  <c r="CT358" i="1"/>
  <c r="S358" i="1"/>
  <c r="CU358" i="1"/>
  <c r="T358" i="1"/>
  <c r="CV358" i="1"/>
  <c r="U358" i="1"/>
  <c r="CX358" i="1"/>
  <c r="FR358" i="1"/>
  <c r="GL358" i="1"/>
  <c r="GN358" i="1"/>
  <c r="GP358" i="1"/>
  <c r="C359" i="1"/>
  <c r="F359" i="1"/>
  <c r="G359" i="1"/>
  <c r="H359" i="1"/>
  <c r="I359" i="1"/>
  <c r="J359" i="1"/>
  <c r="S359" i="1"/>
  <c r="T359" i="1"/>
  <c r="AC359" i="1"/>
  <c r="CQ359" i="1"/>
  <c r="AE359" i="1"/>
  <c r="CS359" i="1"/>
  <c r="AF359" i="1"/>
  <c r="CT359" i="1"/>
  <c r="AG359" i="1"/>
  <c r="CU359" i="1"/>
  <c r="AH359" i="1"/>
  <c r="AI359" i="1"/>
  <c r="AJ359" i="1"/>
  <c r="BJ359" i="1"/>
  <c r="CV359" i="1"/>
  <c r="CW359" i="1"/>
  <c r="V359" i="1"/>
  <c r="CX359" i="1"/>
  <c r="W359" i="1"/>
  <c r="CY359" i="1"/>
  <c r="X359" i="1"/>
  <c r="DU359" i="1"/>
  <c r="DV359" i="1"/>
  <c r="DW359" i="1"/>
  <c r="DX359" i="1"/>
  <c r="DY359" i="1"/>
  <c r="DZ359" i="1"/>
  <c r="EA359" i="1"/>
  <c r="EB359" i="1"/>
  <c r="EC359" i="1"/>
  <c r="ED359" i="1"/>
  <c r="EE359" i="1"/>
  <c r="EF359" i="1"/>
  <c r="EG359" i="1"/>
  <c r="EH359" i="1"/>
  <c r="EI359" i="1"/>
  <c r="EJ359" i="1"/>
  <c r="EK359" i="1"/>
  <c r="EL359" i="1"/>
  <c r="EM359" i="1"/>
  <c r="FR359" i="1"/>
  <c r="GL359" i="1"/>
  <c r="GN359" i="1"/>
  <c r="GP359" i="1"/>
  <c r="AB360" i="1"/>
  <c r="AC360" i="1"/>
  <c r="AD360" i="1"/>
  <c r="CR360" i="1"/>
  <c r="AE360" i="1"/>
  <c r="AF360" i="1"/>
  <c r="AG360" i="1"/>
  <c r="AH360" i="1"/>
  <c r="CV360" i="1"/>
  <c r="AI360" i="1"/>
  <c r="CW360" i="1"/>
  <c r="AJ360" i="1"/>
  <c r="CX360" i="1"/>
  <c r="CQ360" i="1"/>
  <c r="CS360" i="1"/>
  <c r="CT360" i="1"/>
  <c r="CU360" i="1"/>
  <c r="FR360" i="1"/>
  <c r="GL360" i="1"/>
  <c r="GN360" i="1"/>
  <c r="GP360" i="1"/>
  <c r="F361" i="1"/>
  <c r="G361" i="1"/>
  <c r="H361" i="1"/>
  <c r="J361" i="1"/>
  <c r="I361" i="1"/>
  <c r="AC361" i="1"/>
  <c r="AE361" i="1"/>
  <c r="AD361" i="1"/>
  <c r="CR361" i="1"/>
  <c r="Q361" i="1"/>
  <c r="AF361" i="1"/>
  <c r="CT361" i="1"/>
  <c r="AG361" i="1"/>
  <c r="CU361" i="1"/>
  <c r="AH361" i="1"/>
  <c r="CV361" i="1"/>
  <c r="U361" i="1"/>
  <c r="AI361" i="1"/>
  <c r="CW361" i="1"/>
  <c r="AJ361" i="1"/>
  <c r="BJ361" i="1"/>
  <c r="CQ361" i="1"/>
  <c r="CS361" i="1"/>
  <c r="CX361" i="1"/>
  <c r="DU361" i="1"/>
  <c r="DV361" i="1"/>
  <c r="DW361" i="1"/>
  <c r="DX361" i="1"/>
  <c r="DY361" i="1"/>
  <c r="DZ361" i="1"/>
  <c r="EA361" i="1"/>
  <c r="EB361" i="1"/>
  <c r="EC361" i="1"/>
  <c r="ED361" i="1"/>
  <c r="EE361" i="1"/>
  <c r="EF361" i="1"/>
  <c r="EG361" i="1"/>
  <c r="EH361" i="1"/>
  <c r="EI361" i="1"/>
  <c r="EJ361" i="1"/>
  <c r="EK361" i="1"/>
  <c r="EL361" i="1"/>
  <c r="EM361" i="1"/>
  <c r="FR361" i="1"/>
  <c r="GL361" i="1"/>
  <c r="GN361" i="1"/>
  <c r="GP361" i="1"/>
  <c r="C362" i="1"/>
  <c r="R362" i="1"/>
  <c r="GK362" i="1"/>
  <c r="S362" i="1"/>
  <c r="CZ362" i="1"/>
  <c r="Y362" i="1"/>
  <c r="T362" i="1"/>
  <c r="AC362" i="1"/>
  <c r="CQ362" i="1"/>
  <c r="P362" i="1"/>
  <c r="CP362" i="1"/>
  <c r="O362" i="1"/>
  <c r="AD362" i="1"/>
  <c r="CR362" i="1"/>
  <c r="Q362" i="1"/>
  <c r="AE362" i="1"/>
  <c r="AF362" i="1"/>
  <c r="CT362" i="1"/>
  <c r="AG362" i="1"/>
  <c r="AH362" i="1"/>
  <c r="AI362" i="1"/>
  <c r="AJ362" i="1"/>
  <c r="CX362" i="1"/>
  <c r="W362" i="1"/>
  <c r="CS362" i="1"/>
  <c r="CU362" i="1"/>
  <c r="CV362" i="1"/>
  <c r="U362" i="1"/>
  <c r="CW362" i="1"/>
  <c r="V362" i="1"/>
  <c r="CY362" i="1"/>
  <c r="X362" i="1"/>
  <c r="FR362" i="1"/>
  <c r="GL362" i="1"/>
  <c r="GN362" i="1"/>
  <c r="GP362" i="1"/>
  <c r="C363" i="1"/>
  <c r="F363" i="1"/>
  <c r="G363" i="1"/>
  <c r="H363" i="1"/>
  <c r="I363" i="1"/>
  <c r="J363" i="1"/>
  <c r="P363" i="1"/>
  <c r="V363" i="1"/>
  <c r="AC363" i="1"/>
  <c r="AE363" i="1"/>
  <c r="AD363" i="1"/>
  <c r="AB363" i="1"/>
  <c r="AF363" i="1"/>
  <c r="CT363" i="1"/>
  <c r="AG363" i="1"/>
  <c r="CU363" i="1"/>
  <c r="T363" i="1"/>
  <c r="AH363" i="1"/>
  <c r="CV363" i="1"/>
  <c r="U363" i="1"/>
  <c r="AI363" i="1"/>
  <c r="CW363" i="1"/>
  <c r="AJ363" i="1"/>
  <c r="CX363" i="1"/>
  <c r="W363" i="1"/>
  <c r="BJ363" i="1"/>
  <c r="CQ363" i="1"/>
  <c r="CR363" i="1"/>
  <c r="CS363" i="1"/>
  <c r="DU363" i="1"/>
  <c r="DV363" i="1"/>
  <c r="DW363" i="1"/>
  <c r="DX363" i="1"/>
  <c r="DY363" i="1"/>
  <c r="DZ363" i="1"/>
  <c r="EA363" i="1"/>
  <c r="EB363" i="1"/>
  <c r="EC363" i="1"/>
  <c r="ED363" i="1"/>
  <c r="EE363" i="1"/>
  <c r="EF363" i="1"/>
  <c r="EG363" i="1"/>
  <c r="EH363" i="1"/>
  <c r="EI363" i="1"/>
  <c r="EJ363" i="1"/>
  <c r="EK363" i="1"/>
  <c r="EL363" i="1"/>
  <c r="EM363" i="1"/>
  <c r="FR363" i="1"/>
  <c r="GL363" i="1"/>
  <c r="GN363" i="1"/>
  <c r="GP363" i="1"/>
  <c r="AC364" i="1"/>
  <c r="AB364" i="1"/>
  <c r="AD364" i="1"/>
  <c r="CR364" i="1"/>
  <c r="AE364" i="1"/>
  <c r="CS364" i="1"/>
  <c r="AF364" i="1"/>
  <c r="AG364" i="1"/>
  <c r="CU364" i="1"/>
  <c r="AH364" i="1"/>
  <c r="AI364" i="1"/>
  <c r="AJ364" i="1"/>
  <c r="CT364" i="1"/>
  <c r="CV364" i="1"/>
  <c r="CW364" i="1"/>
  <c r="CX364" i="1"/>
  <c r="FR364" i="1"/>
  <c r="GL364" i="1"/>
  <c r="GN364" i="1"/>
  <c r="GP364" i="1"/>
  <c r="F365" i="1"/>
  <c r="G365" i="1"/>
  <c r="H365" i="1"/>
  <c r="J365" i="1"/>
  <c r="AB365" i="1"/>
  <c r="AC365" i="1"/>
  <c r="CQ365" i="1"/>
  <c r="AD365" i="1"/>
  <c r="CR365" i="1"/>
  <c r="AE365" i="1"/>
  <c r="AF365" i="1"/>
  <c r="AG365" i="1"/>
  <c r="AH365" i="1"/>
  <c r="CV365" i="1"/>
  <c r="AI365" i="1"/>
  <c r="CW365" i="1"/>
  <c r="AJ365" i="1"/>
  <c r="CX365" i="1"/>
  <c r="BJ365" i="1"/>
  <c r="CS365" i="1"/>
  <c r="CT365" i="1"/>
  <c r="CU365" i="1"/>
  <c r="DU365" i="1"/>
  <c r="DV365" i="1"/>
  <c r="DW365" i="1"/>
  <c r="DX365" i="1"/>
  <c r="DY365" i="1"/>
  <c r="DZ365" i="1"/>
  <c r="EA365" i="1"/>
  <c r="EB365" i="1"/>
  <c r="EC365" i="1"/>
  <c r="ED365" i="1"/>
  <c r="EE365" i="1"/>
  <c r="EF365" i="1"/>
  <c r="EG365" i="1"/>
  <c r="EH365" i="1"/>
  <c r="EI365" i="1"/>
  <c r="EJ365" i="1"/>
  <c r="EK365" i="1"/>
  <c r="EL365" i="1"/>
  <c r="EM365" i="1"/>
  <c r="FR365" i="1"/>
  <c r="GL365" i="1"/>
  <c r="GN365" i="1"/>
  <c r="GP365" i="1"/>
  <c r="C366" i="1"/>
  <c r="D366" i="1"/>
  <c r="T366" i="1"/>
  <c r="U366" i="1"/>
  <c r="V366" i="1"/>
  <c r="AC366" i="1"/>
  <c r="AB366" i="1"/>
  <c r="AD366" i="1"/>
  <c r="AE366" i="1"/>
  <c r="AF366" i="1"/>
  <c r="CT366" i="1"/>
  <c r="S366" i="1"/>
  <c r="AG366" i="1"/>
  <c r="AH366" i="1"/>
  <c r="CV366" i="1"/>
  <c r="AI366" i="1"/>
  <c r="AJ366" i="1"/>
  <c r="CQ366" i="1"/>
  <c r="P366" i="1"/>
  <c r="CP366" i="1"/>
  <c r="O366" i="1"/>
  <c r="CR366" i="1"/>
  <c r="Q366" i="1"/>
  <c r="CS366" i="1"/>
  <c r="R366" i="1"/>
  <c r="GK366" i="1"/>
  <c r="CU366" i="1"/>
  <c r="CW366" i="1"/>
  <c r="CX366" i="1"/>
  <c r="W366" i="1"/>
  <c r="CY366" i="1"/>
  <c r="X366" i="1"/>
  <c r="CZ366" i="1"/>
  <c r="Y366" i="1"/>
  <c r="FR366" i="1"/>
  <c r="GL366" i="1"/>
  <c r="GO366" i="1"/>
  <c r="GP366" i="1"/>
  <c r="C367" i="1"/>
  <c r="D367" i="1"/>
  <c r="F367" i="1"/>
  <c r="G367" i="1"/>
  <c r="H367" i="1"/>
  <c r="I367" i="1"/>
  <c r="J367" i="1"/>
  <c r="P367" i="1"/>
  <c r="Q367" i="1"/>
  <c r="AC367" i="1"/>
  <c r="CQ367" i="1"/>
  <c r="AE367" i="1"/>
  <c r="AD367" i="1"/>
  <c r="CR367" i="1"/>
  <c r="AF367" i="1"/>
  <c r="AG367" i="1"/>
  <c r="CU367" i="1"/>
  <c r="T367" i="1"/>
  <c r="AH367" i="1"/>
  <c r="CV367" i="1"/>
  <c r="U367" i="1"/>
  <c r="AI367" i="1"/>
  <c r="CW367" i="1"/>
  <c r="V367" i="1"/>
  <c r="AJ367" i="1"/>
  <c r="CX367" i="1"/>
  <c r="W367" i="1"/>
  <c r="BJ367" i="1"/>
  <c r="CS367" i="1"/>
  <c r="CT367" i="1"/>
  <c r="DU367" i="1"/>
  <c r="DV367" i="1"/>
  <c r="DW367" i="1"/>
  <c r="DX367" i="1"/>
  <c r="DY367" i="1"/>
  <c r="DZ367" i="1"/>
  <c r="EA367" i="1"/>
  <c r="EB367" i="1"/>
  <c r="EC367" i="1"/>
  <c r="ED367" i="1"/>
  <c r="EE367" i="1"/>
  <c r="EF367" i="1"/>
  <c r="EG367" i="1"/>
  <c r="EH367" i="1"/>
  <c r="EI367" i="1"/>
  <c r="EJ367" i="1"/>
  <c r="EK367" i="1"/>
  <c r="EL367" i="1"/>
  <c r="EM367" i="1"/>
  <c r="FR367" i="1"/>
  <c r="GL367" i="1"/>
  <c r="GO367" i="1"/>
  <c r="GP367" i="1"/>
  <c r="I368" i="1"/>
  <c r="T368" i="1"/>
  <c r="U368" i="1"/>
  <c r="V368" i="1"/>
  <c r="AC368" i="1"/>
  <c r="AB368" i="1"/>
  <c r="AD368" i="1"/>
  <c r="AE368" i="1"/>
  <c r="AF368" i="1"/>
  <c r="CT368" i="1"/>
  <c r="AG368" i="1"/>
  <c r="AH368" i="1"/>
  <c r="CV368" i="1"/>
  <c r="AI368" i="1"/>
  <c r="AJ368" i="1"/>
  <c r="CQ368" i="1"/>
  <c r="P368" i="1"/>
  <c r="CR368" i="1"/>
  <c r="Q368" i="1"/>
  <c r="CS368" i="1"/>
  <c r="R368" i="1"/>
  <c r="GK368" i="1"/>
  <c r="CU368" i="1"/>
  <c r="CW368" i="1"/>
  <c r="CX368" i="1"/>
  <c r="W368" i="1"/>
  <c r="FR368" i="1"/>
  <c r="GL368" i="1"/>
  <c r="GO368" i="1"/>
  <c r="GP368" i="1"/>
  <c r="F369" i="1"/>
  <c r="G369" i="1"/>
  <c r="H369" i="1"/>
  <c r="I369" i="1"/>
  <c r="J369" i="1"/>
  <c r="S369" i="1"/>
  <c r="AC369" i="1"/>
  <c r="CQ369" i="1"/>
  <c r="AE369" i="1"/>
  <c r="CS369" i="1"/>
  <c r="AF369" i="1"/>
  <c r="AG369" i="1"/>
  <c r="AH369" i="1"/>
  <c r="AI369" i="1"/>
  <c r="AJ369" i="1"/>
  <c r="CX369" i="1"/>
  <c r="W369" i="1"/>
  <c r="BJ369" i="1"/>
  <c r="CT369" i="1"/>
  <c r="CU369" i="1"/>
  <c r="T369" i="1"/>
  <c r="CV369" i="1"/>
  <c r="U369" i="1"/>
  <c r="CW369" i="1"/>
  <c r="V369" i="1"/>
  <c r="DU369" i="1"/>
  <c r="DV369" i="1"/>
  <c r="DW369" i="1"/>
  <c r="DX369" i="1"/>
  <c r="DY369" i="1"/>
  <c r="DZ369" i="1"/>
  <c r="EA369" i="1"/>
  <c r="EB369" i="1"/>
  <c r="EC369" i="1"/>
  <c r="ED369" i="1"/>
  <c r="EE369" i="1"/>
  <c r="EF369" i="1"/>
  <c r="EG369" i="1"/>
  <c r="EH369" i="1"/>
  <c r="EI369" i="1"/>
  <c r="EJ369" i="1"/>
  <c r="EK369" i="1"/>
  <c r="EL369" i="1"/>
  <c r="EM369" i="1"/>
  <c r="FR369" i="1"/>
  <c r="GL369" i="1"/>
  <c r="GO369" i="1"/>
  <c r="GP369" i="1"/>
  <c r="B371" i="1"/>
  <c r="B338" i="1"/>
  <c r="C371" i="1"/>
  <c r="C338" i="1"/>
  <c r="D371" i="1"/>
  <c r="D338" i="1"/>
  <c r="F371" i="1"/>
  <c r="F338" i="1"/>
  <c r="G371" i="1"/>
  <c r="BB371" i="1"/>
  <c r="CO371" i="1"/>
  <c r="CO338" i="1"/>
  <c r="DB371" i="1"/>
  <c r="P375" i="1"/>
  <c r="B393" i="1"/>
  <c r="B22" i="1"/>
  <c r="C393" i="1"/>
  <c r="C22" i="1"/>
  <c r="D393" i="1"/>
  <c r="D22" i="1"/>
  <c r="F393" i="1"/>
  <c r="F22" i="1"/>
  <c r="G393" i="1"/>
  <c r="B415" i="1"/>
  <c r="B18" i="1"/>
  <c r="C415" i="1"/>
  <c r="C18" i="1"/>
  <c r="D415" i="1"/>
  <c r="D18" i="1"/>
  <c r="F415" i="1"/>
  <c r="F18" i="1"/>
  <c r="G415" i="1"/>
  <c r="CY356" i="1"/>
  <c r="X356" i="1"/>
  <c r="CZ356" i="1"/>
  <c r="Y356" i="1"/>
  <c r="BH338" i="1"/>
  <c r="AU371" i="1"/>
  <c r="Q364" i="1"/>
  <c r="V360" i="1"/>
  <c r="CZ354" i="1"/>
  <c r="Y354" i="1"/>
  <c r="CY354" i="1"/>
  <c r="X354" i="1"/>
  <c r="DD338" i="1"/>
  <c r="CQ371" i="1"/>
  <c r="V353" i="1"/>
  <c r="GM344" i="1"/>
  <c r="GO344" i="1"/>
  <c r="S363" i="1"/>
  <c r="U360" i="1"/>
  <c r="V343" i="1"/>
  <c r="CI371" i="1"/>
  <c r="CP340" i="1"/>
  <c r="O340" i="1"/>
  <c r="P359" i="1"/>
  <c r="CP358" i="1"/>
  <c r="O358" i="1"/>
  <c r="CZ277" i="1"/>
  <c r="Y277" i="1"/>
  <c r="CY277" i="1"/>
  <c r="X277" i="1"/>
  <c r="W361" i="1"/>
  <c r="CP354" i="1"/>
  <c r="O354" i="1"/>
  <c r="U353" i="1"/>
  <c r="GM362" i="1"/>
  <c r="GO362" i="1"/>
  <c r="GN228" i="1"/>
  <c r="V361" i="1"/>
  <c r="CZ344" i="1"/>
  <c r="Y344" i="1"/>
  <c r="CY344" i="1"/>
  <c r="X344" i="1"/>
  <c r="CP350" i="1"/>
  <c r="O350" i="1"/>
  <c r="AB362" i="1"/>
  <c r="CY358" i="1"/>
  <c r="X358" i="1"/>
  <c r="CZ358" i="1"/>
  <c r="Y358" i="1"/>
  <c r="CZ357" i="1"/>
  <c r="Y357" i="1"/>
  <c r="CY357" i="1"/>
  <c r="X357" i="1"/>
  <c r="T353" i="1"/>
  <c r="AB351" i="1"/>
  <c r="CQ351" i="1"/>
  <c r="T315" i="1"/>
  <c r="AG308" i="1"/>
  <c r="W364" i="1"/>
  <c r="S361" i="1"/>
  <c r="AB356" i="1"/>
  <c r="S353" i="1"/>
  <c r="AB345" i="1"/>
  <c r="CR345" i="1"/>
  <c r="GK340" i="1"/>
  <c r="CS218" i="1"/>
  <c r="R218" i="1"/>
  <c r="GK218" i="1"/>
  <c r="I360" i="1"/>
  <c r="W360" i="1"/>
  <c r="CP356" i="1"/>
  <c r="O356" i="1"/>
  <c r="CY350" i="1"/>
  <c r="X350" i="1"/>
  <c r="CZ350" i="1"/>
  <c r="Y350" i="1"/>
  <c r="S282" i="1"/>
  <c r="GM366" i="1"/>
  <c r="GN366" i="1"/>
  <c r="CQ364" i="1"/>
  <c r="Q363" i="1"/>
  <c r="U359" i="1"/>
  <c r="R351" i="1"/>
  <c r="P349" i="1"/>
  <c r="R349" i="1"/>
  <c r="Q341" i="1"/>
  <c r="CO308" i="1"/>
  <c r="P319" i="1"/>
  <c r="S311" i="1"/>
  <c r="AD308" i="1"/>
  <c r="Q315" i="1"/>
  <c r="AO308" i="1"/>
  <c r="T282" i="1"/>
  <c r="U282" i="1"/>
  <c r="V282" i="1"/>
  <c r="GM267" i="1"/>
  <c r="GN267" i="1"/>
  <c r="V264" i="1"/>
  <c r="W264" i="1"/>
  <c r="V179" i="1"/>
  <c r="BH169" i="1"/>
  <c r="AU182" i="1"/>
  <c r="V173" i="1"/>
  <c r="CZ172" i="1"/>
  <c r="Y172" i="1"/>
  <c r="CY172" i="1"/>
  <c r="X172" i="1"/>
  <c r="GK171" i="1"/>
  <c r="W353" i="1"/>
  <c r="CZ348" i="1"/>
  <c r="Y348" i="1"/>
  <c r="CY348" i="1"/>
  <c r="X348" i="1"/>
  <c r="Q263" i="1"/>
  <c r="AB349" i="1"/>
  <c r="CY340" i="1"/>
  <c r="X340" i="1"/>
  <c r="CZ340" i="1"/>
  <c r="Y340" i="1"/>
  <c r="AB221" i="1"/>
  <c r="CY34" i="1"/>
  <c r="X34" i="1"/>
  <c r="CZ34" i="1"/>
  <c r="Y34" i="1"/>
  <c r="AF49" i="1"/>
  <c r="DC371" i="1"/>
  <c r="AB344" i="1"/>
  <c r="R353" i="1"/>
  <c r="GK353" i="1"/>
  <c r="CP279" i="1"/>
  <c r="O279" i="1"/>
  <c r="P265" i="1"/>
  <c r="CP265" i="1"/>
  <c r="O265" i="1"/>
  <c r="CP363" i="1"/>
  <c r="O363" i="1"/>
  <c r="P361" i="1"/>
  <c r="AB361" i="1"/>
  <c r="R359" i="1"/>
  <c r="GK357" i="1"/>
  <c r="AD353" i="1"/>
  <c r="CR353" i="1"/>
  <c r="Q353" i="1"/>
  <c r="V347" i="1"/>
  <c r="R346" i="1"/>
  <c r="GK346" i="1"/>
  <c r="I343" i="1"/>
  <c r="I342" i="1"/>
  <c r="BD371" i="1"/>
  <c r="CU315" i="1"/>
  <c r="DH308" i="1"/>
  <c r="CH315" i="1"/>
  <c r="AH315" i="1"/>
  <c r="CS282" i="1"/>
  <c r="AD282" i="1"/>
  <c r="CR282" i="1"/>
  <c r="Q282" i="1"/>
  <c r="CP281" i="1"/>
  <c r="O281" i="1"/>
  <c r="AB269" i="1"/>
  <c r="CR269" i="1"/>
  <c r="Q269" i="1"/>
  <c r="V227" i="1"/>
  <c r="U227" i="1"/>
  <c r="CY223" i="1"/>
  <c r="X223" i="1"/>
  <c r="CZ223" i="1"/>
  <c r="Y223" i="1"/>
  <c r="P219" i="1"/>
  <c r="S355" i="1"/>
  <c r="Q351" i="1"/>
  <c r="Q349" i="1"/>
  <c r="AO257" i="1"/>
  <c r="F288" i="1"/>
  <c r="P221" i="1"/>
  <c r="T111" i="1"/>
  <c r="W365" i="1"/>
  <c r="T361" i="1"/>
  <c r="R355" i="1"/>
  <c r="U342" i="1"/>
  <c r="CQ263" i="1"/>
  <c r="AB263" i="1"/>
  <c r="AB227" i="1"/>
  <c r="CR227" i="1"/>
  <c r="Q227" i="1"/>
  <c r="R361" i="1"/>
  <c r="GK361" i="1"/>
  <c r="BD257" i="1"/>
  <c r="AQ284" i="1"/>
  <c r="CZ275" i="1"/>
  <c r="Y275" i="1"/>
  <c r="CY275" i="1"/>
  <c r="X275" i="1"/>
  <c r="AD265" i="1"/>
  <c r="CR265" i="1"/>
  <c r="Q265" i="1"/>
  <c r="U230" i="1"/>
  <c r="U226" i="1"/>
  <c r="P353" i="1"/>
  <c r="AB343" i="1"/>
  <c r="CY312" i="1"/>
  <c r="X312" i="1"/>
  <c r="CZ312" i="1"/>
  <c r="Y312" i="1"/>
  <c r="BC284" i="1"/>
  <c r="AB228" i="1"/>
  <c r="CY369" i="1"/>
  <c r="X369" i="1"/>
  <c r="CZ369" i="1"/>
  <c r="Y369" i="1"/>
  <c r="S368" i="1"/>
  <c r="S367" i="1"/>
  <c r="AD359" i="1"/>
  <c r="CR359" i="1"/>
  <c r="Q357" i="1"/>
  <c r="Q355" i="1"/>
  <c r="AB353" i="1"/>
  <c r="CY352" i="1"/>
  <c r="X352" i="1"/>
  <c r="CZ352" i="1"/>
  <c r="Y352" i="1"/>
  <c r="AD346" i="1"/>
  <c r="CR346" i="1"/>
  <c r="S341" i="1"/>
  <c r="BC371" i="1"/>
  <c r="AT315" i="1"/>
  <c r="BG308" i="1"/>
  <c r="P282" i="1"/>
  <c r="CP282" i="1"/>
  <c r="O282" i="1"/>
  <c r="P278" i="1"/>
  <c r="CP278" i="1"/>
  <c r="O278" i="1"/>
  <c r="R278" i="1"/>
  <c r="GK278" i="1"/>
  <c r="AD264" i="1"/>
  <c r="CR264" i="1"/>
  <c r="Q264" i="1"/>
  <c r="CS264" i="1"/>
  <c r="Q262" i="1"/>
  <c r="S231" i="1"/>
  <c r="Q225" i="1"/>
  <c r="U223" i="1"/>
  <c r="T223" i="1"/>
  <c r="AB348" i="1"/>
  <c r="CR348" i="1"/>
  <c r="Q348" i="1"/>
  <c r="CP348" i="1"/>
  <c r="O348" i="1"/>
  <c r="T343" i="1"/>
  <c r="V342" i="1"/>
  <c r="CO257" i="1"/>
  <c r="P288" i="1"/>
  <c r="T262" i="1"/>
  <c r="U262" i="1"/>
  <c r="GK172" i="1"/>
  <c r="AD34" i="1"/>
  <c r="CR34" i="1"/>
  <c r="Q34" i="1"/>
  <c r="CS34" i="1"/>
  <c r="R34" i="1"/>
  <c r="CZ359" i="1"/>
  <c r="Y359" i="1"/>
  <c r="CU371" i="1"/>
  <c r="DH338" i="1"/>
  <c r="S345" i="1"/>
  <c r="R343" i="1"/>
  <c r="GK343" i="1"/>
  <c r="CP315" i="1"/>
  <c r="DC308" i="1"/>
  <c r="BH73" i="1"/>
  <c r="AU114" i="1"/>
  <c r="Q35" i="1"/>
  <c r="P369" i="1"/>
  <c r="V365" i="1"/>
  <c r="CP352" i="1"/>
  <c r="O352" i="1"/>
  <c r="R345" i="1"/>
  <c r="Q343" i="1"/>
  <c r="T342" i="1"/>
  <c r="CZ313" i="1"/>
  <c r="Y313" i="1"/>
  <c r="CY313" i="1"/>
  <c r="X313" i="1"/>
  <c r="W263" i="1"/>
  <c r="GN224" i="1"/>
  <c r="AB369" i="1"/>
  <c r="CP367" i="1"/>
  <c r="O367" i="1"/>
  <c r="CZ351" i="1"/>
  <c r="Y351" i="1"/>
  <c r="CY351" i="1"/>
  <c r="X351" i="1"/>
  <c r="P343" i="1"/>
  <c r="CT315" i="1"/>
  <c r="DG308" i="1"/>
  <c r="CP311" i="1"/>
  <c r="O311" i="1"/>
  <c r="CC315" i="1"/>
  <c r="V262" i="1"/>
  <c r="CY224" i="1"/>
  <c r="X224" i="1"/>
  <c r="CZ224" i="1"/>
  <c r="Y224" i="1"/>
  <c r="U222" i="1"/>
  <c r="BB338" i="1"/>
  <c r="AO371" i="1"/>
  <c r="R369" i="1"/>
  <c r="GK369" i="1"/>
  <c r="R367" i="1"/>
  <c r="S365" i="1"/>
  <c r="R363" i="1"/>
  <c r="S360" i="1"/>
  <c r="AB359" i="1"/>
  <c r="P357" i="1"/>
  <c r="P355" i="1"/>
  <c r="S349" i="1"/>
  <c r="U347" i="1"/>
  <c r="P346" i="1"/>
  <c r="AB346" i="1"/>
  <c r="P341" i="1"/>
  <c r="R341" i="1"/>
  <c r="P321" i="1"/>
  <c r="CQ308" i="1"/>
  <c r="V308" i="1"/>
  <c r="F330" i="1"/>
  <c r="CG315" i="1"/>
  <c r="CY310" i="1"/>
  <c r="X310" i="1"/>
  <c r="AK315" i="1"/>
  <c r="CZ310" i="1"/>
  <c r="Y310" i="1"/>
  <c r="AF315" i="1"/>
  <c r="CY281" i="1"/>
  <c r="X281" i="1"/>
  <c r="CZ281" i="1"/>
  <c r="Y281" i="1"/>
  <c r="CP284" i="1"/>
  <c r="DC257" i="1"/>
  <c r="P264" i="1"/>
  <c r="AB264" i="1"/>
  <c r="CQ225" i="1"/>
  <c r="AB225" i="1"/>
  <c r="BD233" i="1"/>
  <c r="CY171" i="1"/>
  <c r="X171" i="1"/>
  <c r="CZ171" i="1"/>
  <c r="Y171" i="1"/>
  <c r="CH145" i="1"/>
  <c r="AQ308" i="1"/>
  <c r="F321" i="1"/>
  <c r="AT257" i="1"/>
  <c r="F295" i="1"/>
  <c r="R227" i="1"/>
  <c r="GK227" i="1"/>
  <c r="CG145" i="1"/>
  <c r="CR101" i="1"/>
  <c r="Q101" i="1"/>
  <c r="CP101" i="1"/>
  <c r="O101" i="1"/>
  <c r="AB101" i="1"/>
  <c r="G22" i="1"/>
  <c r="S222" i="1"/>
  <c r="BD26" i="1"/>
  <c r="AQ49" i="1"/>
  <c r="AD369" i="1"/>
  <c r="CR369" i="1"/>
  <c r="Q369" i="1"/>
  <c r="AB367" i="1"/>
  <c r="I364" i="1"/>
  <c r="R364" i="1"/>
  <c r="GK364" i="1"/>
  <c r="AB358" i="1"/>
  <c r="AB355" i="1"/>
  <c r="AB352" i="1"/>
  <c r="AB350" i="1"/>
  <c r="I346" i="1"/>
  <c r="V346" i="1"/>
  <c r="AB340" i="1"/>
  <c r="AP315" i="1"/>
  <c r="P280" i="1"/>
  <c r="CR276" i="1"/>
  <c r="AB276" i="1"/>
  <c r="W268" i="1"/>
  <c r="AB268" i="1"/>
  <c r="S265" i="1"/>
  <c r="S264" i="1"/>
  <c r="AB262" i="1"/>
  <c r="CT257" i="1"/>
  <c r="W227" i="1"/>
  <c r="R225" i="1"/>
  <c r="V222" i="1"/>
  <c r="CP233" i="1"/>
  <c r="DC206" i="1"/>
  <c r="CS219" i="1"/>
  <c r="AD219" i="1"/>
  <c r="CR219" i="1"/>
  <c r="Q219" i="1"/>
  <c r="CY218" i="1"/>
  <c r="X218" i="1"/>
  <c r="CZ218" i="1"/>
  <c r="Y218" i="1"/>
  <c r="S178" i="1"/>
  <c r="W173" i="1"/>
  <c r="V100" i="1"/>
  <c r="W100" i="1"/>
  <c r="BD73" i="1"/>
  <c r="AQ114" i="1"/>
  <c r="T88" i="1"/>
  <c r="BW315" i="1"/>
  <c r="BG257" i="1"/>
  <c r="CP218" i="1"/>
  <c r="O218" i="1"/>
  <c r="AB310" i="1"/>
  <c r="W265" i="1"/>
  <c r="V263" i="1"/>
  <c r="Q223" i="1"/>
  <c r="CY220" i="1"/>
  <c r="X220" i="1"/>
  <c r="CZ220" i="1"/>
  <c r="Y220" i="1"/>
  <c r="P215" i="1"/>
  <c r="CY174" i="1"/>
  <c r="X174" i="1"/>
  <c r="BG26" i="1"/>
  <c r="AT49" i="1"/>
  <c r="GK35" i="1"/>
  <c r="G18" i="1"/>
  <c r="AB312" i="1"/>
  <c r="CQ312" i="1"/>
  <c r="P312" i="1"/>
  <c r="CP312" i="1"/>
  <c r="O312" i="1"/>
  <c r="CI308" i="1"/>
  <c r="P296" i="1"/>
  <c r="W282" i="1"/>
  <c r="V278" i="1"/>
  <c r="S278" i="1"/>
  <c r="GK276" i="1"/>
  <c r="U263" i="1"/>
  <c r="S262" i="1"/>
  <c r="CY259" i="1"/>
  <c r="X259" i="1"/>
  <c r="CZ259" i="1"/>
  <c r="Y259" i="1"/>
  <c r="P245" i="1"/>
  <c r="CU206" i="1"/>
  <c r="Q230" i="1"/>
  <c r="AB229" i="1"/>
  <c r="CQ229" i="1"/>
  <c r="P227" i="1"/>
  <c r="I226" i="1"/>
  <c r="Q226" i="1"/>
  <c r="S225" i="1"/>
  <c r="T225" i="1"/>
  <c r="R222" i="1"/>
  <c r="GK222" i="1"/>
  <c r="CZ216" i="1"/>
  <c r="Y216" i="1"/>
  <c r="T143" i="1"/>
  <c r="R88" i="1"/>
  <c r="GK88" i="1"/>
  <c r="S88" i="1"/>
  <c r="AB265" i="1"/>
  <c r="W210" i="1"/>
  <c r="AJ233" i="1"/>
  <c r="U143" i="1"/>
  <c r="V143" i="1"/>
  <c r="CQ35" i="1"/>
  <c r="AB35" i="1"/>
  <c r="AB311" i="1"/>
  <c r="CS310" i="1"/>
  <c r="R310" i="1"/>
  <c r="CZ280" i="1"/>
  <c r="Y280" i="1"/>
  <c r="CY280" i="1"/>
  <c r="X280" i="1"/>
  <c r="W143" i="1"/>
  <c r="CJ145" i="1"/>
  <c r="I365" i="1"/>
  <c r="I347" i="1"/>
  <c r="W347" i="1"/>
  <c r="AJ315" i="1"/>
  <c r="Q280" i="1"/>
  <c r="BH284" i="1"/>
  <c r="I270" i="1"/>
  <c r="W270" i="1"/>
  <c r="V269" i="1"/>
  <c r="U264" i="1"/>
  <c r="CQ262" i="1"/>
  <c r="R262" i="1"/>
  <c r="F244" i="1"/>
  <c r="CY228" i="1"/>
  <c r="X228" i="1"/>
  <c r="GM228" i="1"/>
  <c r="CZ228" i="1"/>
  <c r="Y228" i="1"/>
  <c r="S226" i="1"/>
  <c r="Q221" i="1"/>
  <c r="CP178" i="1"/>
  <c r="O178" i="1"/>
  <c r="W111" i="1"/>
  <c r="CY105" i="1"/>
  <c r="X105" i="1"/>
  <c r="CZ105" i="1"/>
  <c r="Y105" i="1"/>
  <c r="R313" i="1"/>
  <c r="AB277" i="1"/>
  <c r="CR277" i="1"/>
  <c r="Q277" i="1"/>
  <c r="CP277" i="1"/>
  <c r="O277" i="1"/>
  <c r="CY276" i="1"/>
  <c r="X276" i="1"/>
  <c r="CZ276" i="1"/>
  <c r="Y276" i="1"/>
  <c r="V270" i="1"/>
  <c r="V230" i="1"/>
  <c r="CZ219" i="1"/>
  <c r="Y219" i="1"/>
  <c r="CY219" i="1"/>
  <c r="X219" i="1"/>
  <c r="CY213" i="1"/>
  <c r="X213" i="1"/>
  <c r="CZ213" i="1"/>
  <c r="Y213" i="1"/>
  <c r="AT114" i="1"/>
  <c r="BG73" i="1"/>
  <c r="AD313" i="1"/>
  <c r="CR313" i="1"/>
  <c r="Q313" i="1"/>
  <c r="CD315" i="1"/>
  <c r="P313" i="1"/>
  <c r="CP313" i="1"/>
  <c r="O313" i="1"/>
  <c r="G257" i="1"/>
  <c r="AD274" i="1"/>
  <c r="CR274" i="1"/>
  <c r="Q229" i="1"/>
  <c r="S227" i="1"/>
  <c r="V210" i="1"/>
  <c r="BD308" i="1"/>
  <c r="CY279" i="1"/>
  <c r="X279" i="1"/>
  <c r="CZ279" i="1"/>
  <c r="Y279" i="1"/>
  <c r="U278" i="1"/>
  <c r="P268" i="1"/>
  <c r="DD284" i="1"/>
  <c r="CY260" i="1"/>
  <c r="X260" i="1"/>
  <c r="CZ260" i="1"/>
  <c r="Y260" i="1"/>
  <c r="P237" i="1"/>
  <c r="CO206" i="1"/>
  <c r="G206" i="1"/>
  <c r="W226" i="1"/>
  <c r="W222" i="1"/>
  <c r="CY217" i="1"/>
  <c r="X217" i="1"/>
  <c r="U215" i="1"/>
  <c r="GM177" i="1"/>
  <c r="V111" i="1"/>
  <c r="S111" i="1"/>
  <c r="CS105" i="1"/>
  <c r="R105" i="1"/>
  <c r="GK105" i="1"/>
  <c r="AD105" i="1"/>
  <c r="CR105" i="1"/>
  <c r="Q105" i="1"/>
  <c r="Q98" i="1"/>
  <c r="P92" i="1"/>
  <c r="CP92" i="1"/>
  <c r="O92" i="1"/>
  <c r="R92" i="1"/>
  <c r="GK92" i="1"/>
  <c r="AB281" i="1"/>
  <c r="U277" i="1"/>
  <c r="AB273" i="1"/>
  <c r="S269" i="1"/>
  <c r="CP269" i="1"/>
  <c r="O269" i="1"/>
  <c r="AB267" i="1"/>
  <c r="T266" i="1"/>
  <c r="V265" i="1"/>
  <c r="P260" i="1"/>
  <c r="AB231" i="1"/>
  <c r="R229" i="1"/>
  <c r="I230" i="1"/>
  <c r="W230" i="1"/>
  <c r="W223" i="1"/>
  <c r="T222" i="1"/>
  <c r="V219" i="1"/>
  <c r="AB217" i="1"/>
  <c r="CQ217" i="1"/>
  <c r="W214" i="1"/>
  <c r="DB169" i="1"/>
  <c r="CO182" i="1"/>
  <c r="T180" i="1"/>
  <c r="CG182" i="1"/>
  <c r="DD145" i="1"/>
  <c r="AB108" i="1"/>
  <c r="CR108" i="1"/>
  <c r="Q108" i="1"/>
  <c r="P98" i="1"/>
  <c r="R98" i="1"/>
  <c r="CR97" i="1"/>
  <c r="Q97" i="1"/>
  <c r="CP97" i="1"/>
  <c r="O97" i="1"/>
  <c r="AB97" i="1"/>
  <c r="T95" i="1"/>
  <c r="AJ26" i="1"/>
  <c r="W49" i="1"/>
  <c r="CQ310" i="1"/>
  <c r="P310" i="1"/>
  <c r="AB279" i="1"/>
  <c r="AB278" i="1"/>
  <c r="P276" i="1"/>
  <c r="AB274" i="1"/>
  <c r="U270" i="1"/>
  <c r="V268" i="1"/>
  <c r="W262" i="1"/>
  <c r="T230" i="1"/>
  <c r="V225" i="1"/>
  <c r="P223" i="1"/>
  <c r="R223" i="1"/>
  <c r="GK223" i="1"/>
  <c r="BC233" i="1"/>
  <c r="W215" i="1"/>
  <c r="BH233" i="1"/>
  <c r="CQ208" i="1"/>
  <c r="P208" i="1"/>
  <c r="R178" i="1"/>
  <c r="CZ141" i="1"/>
  <c r="Y141" i="1"/>
  <c r="CY141" i="1"/>
  <c r="X141" i="1"/>
  <c r="T103" i="1"/>
  <c r="T100" i="1"/>
  <c r="AB92" i="1"/>
  <c r="CY91" i="1"/>
  <c r="X91" i="1"/>
  <c r="CZ91" i="1"/>
  <c r="Y91" i="1"/>
  <c r="V88" i="1"/>
  <c r="CS85" i="1"/>
  <c r="R85" i="1"/>
  <c r="GK85" i="1"/>
  <c r="AD85" i="1"/>
  <c r="CR85" i="1"/>
  <c r="Q85" i="1"/>
  <c r="P76" i="1"/>
  <c r="S41" i="1"/>
  <c r="DG49" i="1"/>
  <c r="BC26" i="1"/>
  <c r="AP49" i="1"/>
  <c r="W278" i="1"/>
  <c r="AB275" i="1"/>
  <c r="CR275" i="1"/>
  <c r="Q275" i="1"/>
  <c r="CP275" i="1"/>
  <c r="O275" i="1"/>
  <c r="AB271" i="1"/>
  <c r="T270" i="1"/>
  <c r="CY261" i="1"/>
  <c r="X261" i="1"/>
  <c r="CZ261" i="1"/>
  <c r="Y261" i="1"/>
  <c r="AB259" i="1"/>
  <c r="R231" i="1"/>
  <c r="GK231" i="1"/>
  <c r="V215" i="1"/>
  <c r="R213" i="1"/>
  <c r="GM212" i="1"/>
  <c r="GN212" i="1"/>
  <c r="P179" i="1"/>
  <c r="CI145" i="1"/>
  <c r="CZ110" i="1"/>
  <c r="Y110" i="1"/>
  <c r="S100" i="1"/>
  <c r="U92" i="1"/>
  <c r="V92" i="1"/>
  <c r="CY89" i="1"/>
  <c r="X89" i="1"/>
  <c r="CZ89" i="1"/>
  <c r="Y89" i="1"/>
  <c r="CP85" i="1"/>
  <c r="O85" i="1"/>
  <c r="GK75" i="1"/>
  <c r="R45" i="1"/>
  <c r="S45" i="1"/>
  <c r="U266" i="1"/>
  <c r="T264" i="1"/>
  <c r="T263" i="1"/>
  <c r="R261" i="1"/>
  <c r="AB261" i="1"/>
  <c r="I265" i="1"/>
  <c r="I268" i="1"/>
  <c r="I263" i="1"/>
  <c r="R263" i="1"/>
  <c r="GK263" i="1"/>
  <c r="I266" i="1"/>
  <c r="Q231" i="1"/>
  <c r="CP231" i="1"/>
  <c r="O231" i="1"/>
  <c r="AB223" i="1"/>
  <c r="GK221" i="1"/>
  <c r="CY221" i="1"/>
  <c r="X221" i="1"/>
  <c r="CZ221" i="1"/>
  <c r="Y221" i="1"/>
  <c r="W219" i="1"/>
  <c r="AB216" i="1"/>
  <c r="CQ216" i="1"/>
  <c r="P216" i="1"/>
  <c r="CP216" i="1"/>
  <c r="O216" i="1"/>
  <c r="Q213" i="1"/>
  <c r="AB212" i="1"/>
  <c r="DG233" i="1"/>
  <c r="DD233" i="1"/>
  <c r="R209" i="1"/>
  <c r="AB209" i="1"/>
  <c r="CR209" i="1"/>
  <c r="DC169" i="1"/>
  <c r="CP182" i="1"/>
  <c r="AB179" i="1"/>
  <c r="CY177" i="1"/>
  <c r="X177" i="1"/>
  <c r="GO177" i="1"/>
  <c r="R173" i="1"/>
  <c r="GK173" i="1"/>
  <c r="Q173" i="1"/>
  <c r="CP173" i="1"/>
  <c r="O173" i="1"/>
  <c r="DG138" i="1"/>
  <c r="CT145" i="1"/>
  <c r="CO73" i="1"/>
  <c r="P118" i="1"/>
  <c r="G73" i="1"/>
  <c r="CY110" i="1"/>
  <c r="X110" i="1"/>
  <c r="U104" i="1"/>
  <c r="CY97" i="1"/>
  <c r="X97" i="1"/>
  <c r="CZ97" i="1"/>
  <c r="Y97" i="1"/>
  <c r="DH114" i="1"/>
  <c r="CR273" i="1"/>
  <c r="CR261" i="1"/>
  <c r="Q261" i="1"/>
  <c r="CP261" i="1"/>
  <c r="O261" i="1"/>
  <c r="CR259" i="1"/>
  <c r="Q259" i="1"/>
  <c r="AO233" i="1"/>
  <c r="CS226" i="1"/>
  <c r="CS224" i="1"/>
  <c r="R224" i="1"/>
  <c r="GK224" i="1"/>
  <c r="GM224" i="1"/>
  <c r="CR222" i="1"/>
  <c r="Q222" i="1"/>
  <c r="CP222" i="1"/>
  <c r="O222" i="1"/>
  <c r="CR220" i="1"/>
  <c r="Q220" i="1"/>
  <c r="CP220" i="1"/>
  <c r="O220" i="1"/>
  <c r="AB218" i="1"/>
  <c r="AB213" i="1"/>
  <c r="S209" i="1"/>
  <c r="Q178" i="1"/>
  <c r="R176" i="1"/>
  <c r="GK176" i="1"/>
  <c r="CP175" i="1"/>
  <c r="O175" i="1"/>
  <c r="BC169" i="1"/>
  <c r="AP182" i="1"/>
  <c r="BD138" i="1"/>
  <c r="AQ145" i="1"/>
  <c r="AB143" i="1"/>
  <c r="CR143" i="1"/>
  <c r="Q143" i="1"/>
  <c r="CR79" i="1"/>
  <c r="Q79" i="1"/>
  <c r="CP79" i="1"/>
  <c r="O79" i="1"/>
  <c r="AB79" i="1"/>
  <c r="AB78" i="1"/>
  <c r="CQ78" i="1"/>
  <c r="G26" i="1"/>
  <c r="Q45" i="1"/>
  <c r="CR40" i="1"/>
  <c r="Q40" i="1"/>
  <c r="CP40" i="1"/>
  <c r="O40" i="1"/>
  <c r="AB40" i="1"/>
  <c r="T215" i="1"/>
  <c r="I214" i="1"/>
  <c r="Q214" i="1"/>
  <c r="P209" i="1"/>
  <c r="AB178" i="1"/>
  <c r="I179" i="1"/>
  <c r="I180" i="1"/>
  <c r="S176" i="1"/>
  <c r="CY175" i="1"/>
  <c r="X175" i="1"/>
  <c r="CZ175" i="1"/>
  <c r="Y175" i="1"/>
  <c r="P174" i="1"/>
  <c r="BC138" i="1"/>
  <c r="AP145" i="1"/>
  <c r="CP145" i="1"/>
  <c r="DC138" i="1"/>
  <c r="CY109" i="1"/>
  <c r="X109" i="1"/>
  <c r="CZ109" i="1"/>
  <c r="Y109" i="1"/>
  <c r="CP105" i="1"/>
  <c r="O105" i="1"/>
  <c r="W103" i="1"/>
  <c r="CY98" i="1"/>
  <c r="X98" i="1"/>
  <c r="S95" i="1"/>
  <c r="CY90" i="1"/>
  <c r="X90" i="1"/>
  <c r="CZ90" i="1"/>
  <c r="Y90" i="1"/>
  <c r="CZ80" i="1"/>
  <c r="Y80" i="1"/>
  <c r="CY80" i="1"/>
  <c r="X80" i="1"/>
  <c r="CY79" i="1"/>
  <c r="X79" i="1"/>
  <c r="CZ79" i="1"/>
  <c r="Y79" i="1"/>
  <c r="P47" i="1"/>
  <c r="GM44" i="1"/>
  <c r="AI49" i="1"/>
  <c r="S215" i="1"/>
  <c r="AB211" i="1"/>
  <c r="I210" i="1"/>
  <c r="U210" i="1"/>
  <c r="I211" i="1"/>
  <c r="DH182" i="1"/>
  <c r="P176" i="1"/>
  <c r="AB175" i="1"/>
  <c r="AD174" i="1"/>
  <c r="T173" i="1"/>
  <c r="AQ169" i="1"/>
  <c r="V103" i="1"/>
  <c r="V99" i="1"/>
  <c r="CZ94" i="1"/>
  <c r="Y94" i="1"/>
  <c r="CY94" i="1"/>
  <c r="X94" i="1"/>
  <c r="GK90" i="1"/>
  <c r="AB89" i="1"/>
  <c r="U85" i="1"/>
  <c r="V85" i="1"/>
  <c r="V83" i="1"/>
  <c r="S83" i="1"/>
  <c r="R82" i="1"/>
  <c r="GK82" i="1"/>
  <c r="S82" i="1"/>
  <c r="GK80" i="1"/>
  <c r="S77" i="1"/>
  <c r="CS42" i="1"/>
  <c r="R42" i="1"/>
  <c r="GK42" i="1"/>
  <c r="AD42" i="1"/>
  <c r="CR42" i="1"/>
  <c r="Q42" i="1"/>
  <c r="Q29" i="1"/>
  <c r="R217" i="1"/>
  <c r="V214" i="1"/>
  <c r="AB180" i="1"/>
  <c r="AB176" i="1"/>
  <c r="CR172" i="1"/>
  <c r="AB172" i="1"/>
  <c r="BD169" i="1"/>
  <c r="DH138" i="1"/>
  <c r="CU145" i="1"/>
  <c r="G138" i="1"/>
  <c r="CP140" i="1"/>
  <c r="O140" i="1"/>
  <c r="CP109" i="1"/>
  <c r="O109" i="1"/>
  <c r="CP107" i="1"/>
  <c r="O107" i="1"/>
  <c r="U83" i="1"/>
  <c r="AB38" i="1"/>
  <c r="CQ38" i="1"/>
  <c r="P38" i="1"/>
  <c r="CP38" i="1"/>
  <c r="O38" i="1"/>
  <c r="GK37" i="1"/>
  <c r="AG49" i="1"/>
  <c r="AH49" i="1"/>
  <c r="CQ211" i="1"/>
  <c r="CS175" i="1"/>
  <c r="R175" i="1"/>
  <c r="GK175" i="1"/>
  <c r="P172" i="1"/>
  <c r="CO138" i="1"/>
  <c r="P149" i="1"/>
  <c r="CS112" i="1"/>
  <c r="AB105" i="1"/>
  <c r="Q104" i="1"/>
  <c r="CS100" i="1"/>
  <c r="S99" i="1"/>
  <c r="U88" i="1"/>
  <c r="U86" i="1"/>
  <c r="BC114" i="1"/>
  <c r="I83" i="1"/>
  <c r="I86" i="1"/>
  <c r="I81" i="1"/>
  <c r="V81" i="1"/>
  <c r="I84" i="1"/>
  <c r="V84" i="1"/>
  <c r="T80" i="1"/>
  <c r="I87" i="1"/>
  <c r="W87" i="1"/>
  <c r="I82" i="1"/>
  <c r="U82" i="1"/>
  <c r="CY46" i="1"/>
  <c r="X46" i="1"/>
  <c r="CZ46" i="1"/>
  <c r="Y46" i="1"/>
  <c r="GK33" i="1"/>
  <c r="CY32" i="1"/>
  <c r="X32" i="1"/>
  <c r="CZ32" i="1"/>
  <c r="Y32" i="1"/>
  <c r="G169" i="1"/>
  <c r="S173" i="1"/>
  <c r="F156" i="1"/>
  <c r="AT138" i="1"/>
  <c r="R143" i="1"/>
  <c r="GK143" i="1"/>
  <c r="P141" i="1"/>
  <c r="Q112" i="1"/>
  <c r="P110" i="1"/>
  <c r="R110" i="1"/>
  <c r="I111" i="1"/>
  <c r="U111" i="1"/>
  <c r="R108" i="1"/>
  <c r="GK108" i="1"/>
  <c r="R103" i="1"/>
  <c r="GK103" i="1"/>
  <c r="Q100" i="1"/>
  <c r="T99" i="1"/>
  <c r="Q99" i="1"/>
  <c r="I99" i="1"/>
  <c r="T98" i="1"/>
  <c r="U98" i="1"/>
  <c r="V98" i="1"/>
  <c r="R96" i="1"/>
  <c r="GK96" i="1"/>
  <c r="S96" i="1"/>
  <c r="CS94" i="1"/>
  <c r="AD94" i="1"/>
  <c r="CR94" i="1"/>
  <c r="P88" i="1"/>
  <c r="T86" i="1"/>
  <c r="DG114" i="1"/>
  <c r="CR81" i="1"/>
  <c r="AB81" i="1"/>
  <c r="S78" i="1"/>
  <c r="U77" i="1"/>
  <c r="S43" i="1"/>
  <c r="Q41" i="1"/>
  <c r="W41" i="1"/>
  <c r="CJ49" i="1"/>
  <c r="DD49" i="1"/>
  <c r="CH49" i="1"/>
  <c r="CP31" i="1"/>
  <c r="O31" i="1"/>
  <c r="S143" i="1"/>
  <c r="CF145" i="1"/>
  <c r="S142" i="1"/>
  <c r="AD141" i="1"/>
  <c r="I142" i="1"/>
  <c r="P142" i="1"/>
  <c r="CY140" i="1"/>
  <c r="X140" i="1"/>
  <c r="CZ140" i="1"/>
  <c r="Y140" i="1"/>
  <c r="AB112" i="1"/>
  <c r="I112" i="1"/>
  <c r="U112" i="1"/>
  <c r="AB111" i="1"/>
  <c r="AD110" i="1"/>
  <c r="CR110" i="1"/>
  <c r="S108" i="1"/>
  <c r="CY107" i="1"/>
  <c r="X107" i="1"/>
  <c r="CZ107" i="1"/>
  <c r="Y107" i="1"/>
  <c r="AB107" i="1"/>
  <c r="AB100" i="1"/>
  <c r="P94" i="1"/>
  <c r="T92" i="1"/>
  <c r="AD88" i="1"/>
  <c r="CR88" i="1"/>
  <c r="Q88" i="1"/>
  <c r="T85" i="1"/>
  <c r="S84" i="1"/>
  <c r="P80" i="1"/>
  <c r="DD114" i="1"/>
  <c r="W78" i="1"/>
  <c r="T77" i="1"/>
  <c r="AB77" i="1"/>
  <c r="CR77" i="1"/>
  <c r="Q77" i="1"/>
  <c r="CP77" i="1"/>
  <c r="O77" i="1"/>
  <c r="GK76" i="1"/>
  <c r="V41" i="1"/>
  <c r="CI49" i="1"/>
  <c r="P37" i="1"/>
  <c r="P143" i="1"/>
  <c r="AB109" i="1"/>
  <c r="P108" i="1"/>
  <c r="CP108" i="1"/>
  <c r="O108" i="1"/>
  <c r="P103" i="1"/>
  <c r="P100" i="1"/>
  <c r="CP100" i="1"/>
  <c r="O100" i="1"/>
  <c r="AB99" i="1"/>
  <c r="V95" i="1"/>
  <c r="S92" i="1"/>
  <c r="AB88" i="1"/>
  <c r="Q87" i="1"/>
  <c r="S85" i="1"/>
  <c r="W83" i="1"/>
  <c r="AD80" i="1"/>
  <c r="CR80" i="1"/>
  <c r="Q76" i="1"/>
  <c r="DC73" i="1"/>
  <c r="CZ47" i="1"/>
  <c r="Y47" i="1"/>
  <c r="U41" i="1"/>
  <c r="CR171" i="1"/>
  <c r="Q171" i="1"/>
  <c r="CP171" i="1"/>
  <c r="O171" i="1"/>
  <c r="CS142" i="1"/>
  <c r="R142" i="1"/>
  <c r="GK142" i="1"/>
  <c r="CS140" i="1"/>
  <c r="R140" i="1"/>
  <c r="AO114" i="1"/>
  <c r="CS107" i="1"/>
  <c r="R107" i="1"/>
  <c r="GK107" i="1"/>
  <c r="W105" i="1"/>
  <c r="U105" i="1"/>
  <c r="R102" i="1"/>
  <c r="AB98" i="1"/>
  <c r="P96" i="1"/>
  <c r="CP96" i="1"/>
  <c r="O96" i="1"/>
  <c r="I95" i="1"/>
  <c r="U95" i="1"/>
  <c r="CY93" i="1"/>
  <c r="X93" i="1"/>
  <c r="CZ93" i="1"/>
  <c r="Y93" i="1"/>
  <c r="P90" i="1"/>
  <c r="P82" i="1"/>
  <c r="GK47" i="1"/>
  <c r="P45" i="1"/>
  <c r="R43" i="1"/>
  <c r="AB36" i="1"/>
  <c r="CR36" i="1"/>
  <c r="Q36" i="1"/>
  <c r="CP36" i="1"/>
  <c r="O36" i="1"/>
  <c r="CZ31" i="1"/>
  <c r="Y31" i="1"/>
  <c r="CY31" i="1"/>
  <c r="X31" i="1"/>
  <c r="CG49" i="1"/>
  <c r="CR102" i="1"/>
  <c r="S102" i="1"/>
  <c r="W98" i="1"/>
  <c r="CP93" i="1"/>
  <c r="O93" i="1"/>
  <c r="W92" i="1"/>
  <c r="AB90" i="1"/>
  <c r="T87" i="1"/>
  <c r="P83" i="1"/>
  <c r="CY76" i="1"/>
  <c r="X76" i="1"/>
  <c r="CZ76" i="1"/>
  <c r="Y76" i="1"/>
  <c r="CY44" i="1"/>
  <c r="X44" i="1"/>
  <c r="GN44" i="1"/>
  <c r="Q43" i="1"/>
  <c r="CP42" i="1"/>
  <c r="O42" i="1"/>
  <c r="AB42" i="1"/>
  <c r="BH26" i="1"/>
  <c r="AU49" i="1"/>
  <c r="CP32" i="1"/>
  <c r="O32" i="1"/>
  <c r="DC49" i="1"/>
  <c r="S106" i="1"/>
  <c r="P102" i="1"/>
  <c r="AB96" i="1"/>
  <c r="AB91" i="1"/>
  <c r="S87" i="1"/>
  <c r="W85" i="1"/>
  <c r="AB82" i="1"/>
  <c r="R78" i="1"/>
  <c r="AB75" i="1"/>
  <c r="CR75" i="1"/>
  <c r="Q75" i="1"/>
  <c r="CP75" i="1"/>
  <c r="O75" i="1"/>
  <c r="DB26" i="1"/>
  <c r="CO49" i="1"/>
  <c r="AO26" i="1"/>
  <c r="F53" i="1"/>
  <c r="AD47" i="1"/>
  <c r="CR47" i="1"/>
  <c r="CP34" i="1"/>
  <c r="O34" i="1"/>
  <c r="CQ33" i="1"/>
  <c r="AB33" i="1"/>
  <c r="CY28" i="1"/>
  <c r="X28" i="1"/>
  <c r="CZ28" i="1"/>
  <c r="Y28" i="1"/>
  <c r="AD49" i="1"/>
  <c r="I103" i="1"/>
  <c r="I106" i="1"/>
  <c r="I104" i="1"/>
  <c r="U99" i="1"/>
  <c r="W88" i="1"/>
  <c r="R87" i="1"/>
  <c r="GK87" i="1"/>
  <c r="V80" i="1"/>
  <c r="CY75" i="1"/>
  <c r="X75" i="1"/>
  <c r="CZ75" i="1"/>
  <c r="Y75" i="1"/>
  <c r="CU26" i="1"/>
  <c r="P61" i="1"/>
  <c r="AB47" i="1"/>
  <c r="CQ46" i="1"/>
  <c r="P46" i="1"/>
  <c r="CP46" i="1"/>
  <c r="O46" i="1"/>
  <c r="AB46" i="1"/>
  <c r="CY42" i="1"/>
  <c r="X42" i="1"/>
  <c r="CZ42" i="1"/>
  <c r="Y42" i="1"/>
  <c r="S37" i="1"/>
  <c r="CR37" i="1"/>
  <c r="AB37" i="1"/>
  <c r="S35" i="1"/>
  <c r="R41" i="1"/>
  <c r="S39" i="1"/>
  <c r="AB34" i="1"/>
  <c r="P29" i="1"/>
  <c r="CQ91" i="1"/>
  <c r="P91" i="1"/>
  <c r="CP91" i="1"/>
  <c r="O91" i="1"/>
  <c r="CQ89" i="1"/>
  <c r="P89" i="1"/>
  <c r="CP89" i="1"/>
  <c r="O89" i="1"/>
  <c r="AB45" i="1"/>
  <c r="P43" i="1"/>
  <c r="R39" i="1"/>
  <c r="Q39" i="1"/>
  <c r="AB29" i="1"/>
  <c r="CP28" i="1"/>
  <c r="O28" i="1"/>
  <c r="AB41" i="1"/>
  <c r="CP39" i="1"/>
  <c r="O39" i="1"/>
  <c r="CY33" i="1"/>
  <c r="X33" i="1"/>
  <c r="CZ33" i="1"/>
  <c r="Y33" i="1"/>
  <c r="AB30" i="1"/>
  <c r="CQ30" i="1"/>
  <c r="P30" i="1"/>
  <c r="GK29" i="1"/>
  <c r="CZ29" i="1"/>
  <c r="Y29" i="1"/>
  <c r="CY29" i="1"/>
  <c r="X29" i="1"/>
  <c r="GN277" i="1"/>
  <c r="GM277" i="1"/>
  <c r="AG182" i="1"/>
  <c r="GN275" i="1"/>
  <c r="GM275" i="1"/>
  <c r="CG169" i="1"/>
  <c r="BT182" i="1"/>
  <c r="GO348" i="1"/>
  <c r="GM348" i="1"/>
  <c r="CI338" i="1"/>
  <c r="BV371" i="1"/>
  <c r="AC145" i="1"/>
  <c r="CD308" i="1"/>
  <c r="BQ315" i="1"/>
  <c r="W233" i="1"/>
  <c r="AJ206" i="1"/>
  <c r="GN77" i="1"/>
  <c r="GM77" i="1"/>
  <c r="GN220" i="1"/>
  <c r="GM220" i="1"/>
  <c r="CI26" i="1"/>
  <c r="BV49" i="1"/>
  <c r="GM173" i="1"/>
  <c r="GN173" i="1"/>
  <c r="GN75" i="1"/>
  <c r="GM75" i="1"/>
  <c r="GN171" i="1"/>
  <c r="GM171" i="1"/>
  <c r="GM79" i="1"/>
  <c r="GN79" i="1"/>
  <c r="GM36" i="1"/>
  <c r="GN36" i="1"/>
  <c r="CF138" i="1"/>
  <c r="BS145" i="1"/>
  <c r="GM97" i="1"/>
  <c r="GN97" i="1"/>
  <c r="GN261" i="1"/>
  <c r="BW145" i="1"/>
  <c r="CJ138" i="1"/>
  <c r="GM40" i="1"/>
  <c r="GN40" i="1"/>
  <c r="GN101" i="1"/>
  <c r="GM101" i="1"/>
  <c r="GM42" i="1"/>
  <c r="GN42" i="1"/>
  <c r="Q102" i="1"/>
  <c r="DG73" i="1"/>
  <c r="CT114" i="1"/>
  <c r="AI26" i="1"/>
  <c r="V49" i="1"/>
  <c r="F150" i="1"/>
  <c r="AP138" i="1"/>
  <c r="CZ41" i="1"/>
  <c r="Y41" i="1"/>
  <c r="CY41" i="1"/>
  <c r="X41" i="1"/>
  <c r="GK178" i="1"/>
  <c r="CP98" i="1"/>
  <c r="O98" i="1"/>
  <c r="GM218" i="1"/>
  <c r="GN218" i="1"/>
  <c r="AQ73" i="1"/>
  <c r="F120" i="1"/>
  <c r="CY264" i="1"/>
  <c r="X264" i="1"/>
  <c r="CZ264" i="1"/>
  <c r="Y264" i="1"/>
  <c r="AP308" i="1"/>
  <c r="F320" i="1"/>
  <c r="CY360" i="1"/>
  <c r="X360" i="1"/>
  <c r="CZ360" i="1"/>
  <c r="Y360" i="1"/>
  <c r="GM278" i="1"/>
  <c r="GM93" i="1"/>
  <c r="GN93" i="1"/>
  <c r="GM107" i="1"/>
  <c r="GN107" i="1"/>
  <c r="P157" i="1"/>
  <c r="CU138" i="1"/>
  <c r="W211" i="1"/>
  <c r="CJ233" i="1"/>
  <c r="Q211" i="1"/>
  <c r="CQ233" i="1"/>
  <c r="DD206" i="1"/>
  <c r="BV145" i="1"/>
  <c r="CI138" i="1"/>
  <c r="CQ145" i="1"/>
  <c r="DD138" i="1"/>
  <c r="CY227" i="1"/>
  <c r="X227" i="1"/>
  <c r="CZ227" i="1"/>
  <c r="Y227" i="1"/>
  <c r="BU145" i="1"/>
  <c r="CH138" i="1"/>
  <c r="CP341" i="1"/>
  <c r="O341" i="1"/>
  <c r="GM356" i="1"/>
  <c r="GN356" i="1"/>
  <c r="GK39" i="1"/>
  <c r="CY87" i="1"/>
  <c r="X87" i="1"/>
  <c r="CZ87" i="1"/>
  <c r="Y87" i="1"/>
  <c r="V211" i="1"/>
  <c r="CI233" i="1"/>
  <c r="AT26" i="1"/>
  <c r="F60" i="1"/>
  <c r="R219" i="1"/>
  <c r="GK219" i="1"/>
  <c r="GK345" i="1"/>
  <c r="AQ371" i="1"/>
  <c r="BD338" i="1"/>
  <c r="CY311" i="1"/>
  <c r="X311" i="1"/>
  <c r="CZ311" i="1"/>
  <c r="Y311" i="1"/>
  <c r="CF315" i="1"/>
  <c r="CY282" i="1"/>
  <c r="X282" i="1"/>
  <c r="CZ282" i="1"/>
  <c r="Y282" i="1"/>
  <c r="GO358" i="1"/>
  <c r="GM358" i="1"/>
  <c r="GN89" i="1"/>
  <c r="GM89" i="1"/>
  <c r="P104" i="1"/>
  <c r="W104" i="1"/>
  <c r="CZ102" i="1"/>
  <c r="Y102" i="1"/>
  <c r="CY102" i="1"/>
  <c r="X102" i="1"/>
  <c r="CY82" i="1"/>
  <c r="X82" i="1"/>
  <c r="CZ82" i="1"/>
  <c r="Y82" i="1"/>
  <c r="P180" i="1"/>
  <c r="R180" i="1"/>
  <c r="GK180" i="1"/>
  <c r="W180" i="1"/>
  <c r="CJ182" i="1"/>
  <c r="F151" i="1"/>
  <c r="AQ138" i="1"/>
  <c r="GK45" i="1"/>
  <c r="CP179" i="1"/>
  <c r="O179" i="1"/>
  <c r="GK98" i="1"/>
  <c r="S104" i="1"/>
  <c r="GN313" i="1"/>
  <c r="GM313" i="1"/>
  <c r="S211" i="1"/>
  <c r="CF233" i="1"/>
  <c r="R365" i="1"/>
  <c r="GK365" i="1"/>
  <c r="GN312" i="1"/>
  <c r="GM312" i="1"/>
  <c r="R282" i="1"/>
  <c r="GK282" i="1"/>
  <c r="P342" i="1"/>
  <c r="R342" i="1"/>
  <c r="Q342" i="1"/>
  <c r="GN279" i="1"/>
  <c r="GM279" i="1"/>
  <c r="GN91" i="1"/>
  <c r="GM91" i="1"/>
  <c r="R106" i="1"/>
  <c r="GK106" i="1"/>
  <c r="P106" i="1"/>
  <c r="CP106" i="1"/>
  <c r="O106" i="1"/>
  <c r="Q106" i="1"/>
  <c r="P33" i="1"/>
  <c r="GN32" i="1"/>
  <c r="GM32" i="1"/>
  <c r="AO73" i="1"/>
  <c r="F118" i="1"/>
  <c r="AO393" i="1"/>
  <c r="CY85" i="1"/>
  <c r="X85" i="1"/>
  <c r="GN85" i="1"/>
  <c r="CZ85" i="1"/>
  <c r="Y85" i="1"/>
  <c r="AB94" i="1"/>
  <c r="BW49" i="1"/>
  <c r="CJ26" i="1"/>
  <c r="R94" i="1"/>
  <c r="T83" i="1"/>
  <c r="R83" i="1"/>
  <c r="GK83" i="1"/>
  <c r="T106" i="1"/>
  <c r="CC182" i="1"/>
  <c r="U142" i="1"/>
  <c r="AH145" i="1"/>
  <c r="CR174" i="1"/>
  <c r="AB174" i="1"/>
  <c r="CP47" i="1"/>
  <c r="O47" i="1"/>
  <c r="CE145" i="1"/>
  <c r="R179" i="1"/>
  <c r="S179" i="1"/>
  <c r="T179" i="1"/>
  <c r="AO206" i="1"/>
  <c r="F237" i="1"/>
  <c r="GK209" i="1"/>
  <c r="P266" i="1"/>
  <c r="Q266" i="1"/>
  <c r="V180" i="1"/>
  <c r="CI182" i="1"/>
  <c r="AP26" i="1"/>
  <c r="F54" i="1"/>
  <c r="W26" i="1"/>
  <c r="F65" i="1"/>
  <c r="U179" i="1"/>
  <c r="AH182" i="1"/>
  <c r="S263" i="1"/>
  <c r="AT73" i="1"/>
  <c r="F125" i="1"/>
  <c r="CE315" i="1"/>
  <c r="GK313" i="1"/>
  <c r="AU284" i="1"/>
  <c r="BH257" i="1"/>
  <c r="U87" i="1"/>
  <c r="W266" i="1"/>
  <c r="Q180" i="1"/>
  <c r="P226" i="1"/>
  <c r="CP226" i="1"/>
  <c r="O226" i="1"/>
  <c r="BW308" i="1"/>
  <c r="P331" i="1"/>
  <c r="CP206" i="1"/>
  <c r="P238" i="1"/>
  <c r="V226" i="1"/>
  <c r="AI233" i="1"/>
  <c r="R266" i="1"/>
  <c r="GK266" i="1"/>
  <c r="CP213" i="1"/>
  <c r="O213" i="1"/>
  <c r="AF308" i="1"/>
  <c r="S315" i="1"/>
  <c r="CE371" i="1"/>
  <c r="GK341" i="1"/>
  <c r="W342" i="1"/>
  <c r="AJ371" i="1"/>
  <c r="CP357" i="1"/>
  <c r="O357" i="1"/>
  <c r="S347" i="1"/>
  <c r="Q346" i="1"/>
  <c r="CP346" i="1"/>
  <c r="O346" i="1"/>
  <c r="Q359" i="1"/>
  <c r="CY368" i="1"/>
  <c r="X368" i="1"/>
  <c r="CZ368" i="1"/>
  <c r="Y368" i="1"/>
  <c r="CP368" i="1"/>
  <c r="O368" i="1"/>
  <c r="U315" i="1"/>
  <c r="AH308" i="1"/>
  <c r="W343" i="1"/>
  <c r="CJ371" i="1"/>
  <c r="P347" i="1"/>
  <c r="CC371" i="1"/>
  <c r="CD371" i="1"/>
  <c r="CP349" i="1"/>
  <c r="O349" i="1"/>
  <c r="V364" i="1"/>
  <c r="AI371" i="1"/>
  <c r="CZ353" i="1"/>
  <c r="Y353" i="1"/>
  <c r="CY353" i="1"/>
  <c r="X353" i="1"/>
  <c r="Q360" i="1"/>
  <c r="GM354" i="1"/>
  <c r="GO354" i="1"/>
  <c r="CQ338" i="1"/>
  <c r="P377" i="1"/>
  <c r="AU338" i="1"/>
  <c r="F383" i="1"/>
  <c r="GM39" i="1"/>
  <c r="GN39" i="1"/>
  <c r="CY35" i="1"/>
  <c r="X35" i="1"/>
  <c r="CZ35" i="1"/>
  <c r="Y35" i="1"/>
  <c r="CZ106" i="1"/>
  <c r="Y106" i="1"/>
  <c r="CY106" i="1"/>
  <c r="X106" i="1"/>
  <c r="CF49" i="1"/>
  <c r="GK102" i="1"/>
  <c r="GN31" i="1"/>
  <c r="GM31" i="1"/>
  <c r="CD49" i="1"/>
  <c r="CP169" i="1"/>
  <c r="P187" i="1"/>
  <c r="GK213" i="1"/>
  <c r="AU233" i="1"/>
  <c r="BH206" i="1"/>
  <c r="GK229" i="1"/>
  <c r="P229" i="1"/>
  <c r="CY365" i="1"/>
  <c r="X365" i="1"/>
  <c r="CZ365" i="1"/>
  <c r="Y365" i="1"/>
  <c r="CU308" i="1"/>
  <c r="P327" i="1"/>
  <c r="GK359" i="1"/>
  <c r="Q308" i="1"/>
  <c r="F322" i="1"/>
  <c r="CZ361" i="1"/>
  <c r="Y361" i="1"/>
  <c r="CY361" i="1"/>
  <c r="X361" i="1"/>
  <c r="GO350" i="1"/>
  <c r="GM350" i="1"/>
  <c r="CH26" i="1"/>
  <c r="BU49" i="1"/>
  <c r="AH26" i="1"/>
  <c r="U49" i="1"/>
  <c r="GM105" i="1"/>
  <c r="GN105" i="1"/>
  <c r="CY100" i="1"/>
  <c r="X100" i="1"/>
  <c r="CZ100" i="1"/>
  <c r="Y100" i="1"/>
  <c r="W84" i="1"/>
  <c r="AJ308" i="1"/>
  <c r="W315" i="1"/>
  <c r="CZ225" i="1"/>
  <c r="Y225" i="1"/>
  <c r="CY225" i="1"/>
  <c r="X225" i="1"/>
  <c r="CG138" i="1"/>
  <c r="BT145" i="1"/>
  <c r="P225" i="1"/>
  <c r="CC308" i="1"/>
  <c r="BP315" i="1"/>
  <c r="CP369" i="1"/>
  <c r="O369" i="1"/>
  <c r="Q345" i="1"/>
  <c r="GK43" i="1"/>
  <c r="R84" i="1"/>
  <c r="GK84" i="1"/>
  <c r="CE49" i="1"/>
  <c r="CY95" i="1"/>
  <c r="X95" i="1"/>
  <c r="CZ95" i="1"/>
  <c r="Y95" i="1"/>
  <c r="AE315" i="1"/>
  <c r="GK310" i="1"/>
  <c r="Q276" i="1"/>
  <c r="GM311" i="1"/>
  <c r="GN311" i="1"/>
  <c r="DF315" i="1"/>
  <c r="CB315" i="1"/>
  <c r="CY363" i="1"/>
  <c r="X363" i="1"/>
  <c r="CZ363" i="1"/>
  <c r="Y363" i="1"/>
  <c r="CP49" i="1"/>
  <c r="DC26" i="1"/>
  <c r="P95" i="1"/>
  <c r="CP95" i="1"/>
  <c r="O95" i="1"/>
  <c r="W95" i="1"/>
  <c r="Q95" i="1"/>
  <c r="R95" i="1"/>
  <c r="GK95" i="1"/>
  <c r="CY143" i="1"/>
  <c r="X143" i="1"/>
  <c r="CZ143" i="1"/>
  <c r="Y143" i="1"/>
  <c r="Q94" i="1"/>
  <c r="GK217" i="1"/>
  <c r="AB80" i="1"/>
  <c r="R226" i="1"/>
  <c r="GK226" i="1"/>
  <c r="CY265" i="1"/>
  <c r="X265" i="1"/>
  <c r="GN265" i="1"/>
  <c r="CZ265" i="1"/>
  <c r="Y265" i="1"/>
  <c r="F375" i="1"/>
  <c r="AO338" i="1"/>
  <c r="GN28" i="1"/>
  <c r="AB49" i="1"/>
  <c r="GM28" i="1"/>
  <c r="Q103" i="1"/>
  <c r="S103" i="1"/>
  <c r="GK78" i="1"/>
  <c r="AU26" i="1"/>
  <c r="F61" i="1"/>
  <c r="GM96" i="1"/>
  <c r="GN96" i="1"/>
  <c r="U103" i="1"/>
  <c r="GK140" i="1"/>
  <c r="GN140" i="1"/>
  <c r="AE145" i="1"/>
  <c r="CY108" i="1"/>
  <c r="X108" i="1"/>
  <c r="CZ108" i="1"/>
  <c r="Y108" i="1"/>
  <c r="AL145" i="1"/>
  <c r="AH114" i="1"/>
  <c r="Q81" i="1"/>
  <c r="CY96" i="1"/>
  <c r="X96" i="1"/>
  <c r="CZ96" i="1"/>
  <c r="Y96" i="1"/>
  <c r="GM38" i="1"/>
  <c r="GN38" i="1"/>
  <c r="T142" i="1"/>
  <c r="AG145" i="1"/>
  <c r="Q172" i="1"/>
  <c r="CZ215" i="1"/>
  <c r="Y215" i="1"/>
  <c r="CY215" i="1"/>
  <c r="X215" i="1"/>
  <c r="F187" i="1"/>
  <c r="AP169" i="1"/>
  <c r="S180" i="1"/>
  <c r="R211" i="1"/>
  <c r="GK211" i="1"/>
  <c r="DH73" i="1"/>
  <c r="CU114" i="1"/>
  <c r="CY45" i="1"/>
  <c r="X45" i="1"/>
  <c r="CZ45" i="1"/>
  <c r="Y45" i="1"/>
  <c r="P210" i="1"/>
  <c r="Q179" i="1"/>
  <c r="CY269" i="1"/>
  <c r="X269" i="1"/>
  <c r="GM269" i="1"/>
  <c r="CZ269" i="1"/>
  <c r="Y269" i="1"/>
  <c r="GN269" i="1"/>
  <c r="S266" i="1"/>
  <c r="GK262" i="1"/>
  <c r="P35" i="1"/>
  <c r="T226" i="1"/>
  <c r="CP215" i="1"/>
  <c r="O215" i="1"/>
  <c r="V106" i="1"/>
  <c r="CP280" i="1"/>
  <c r="O280" i="1"/>
  <c r="V104" i="1"/>
  <c r="AL315" i="1"/>
  <c r="GK367" i="1"/>
  <c r="P326" i="1"/>
  <c r="CT308" i="1"/>
  <c r="AU73" i="1"/>
  <c r="F126" i="1"/>
  <c r="CZ345" i="1"/>
  <c r="Y345" i="1"/>
  <c r="CY345" i="1"/>
  <c r="X345" i="1"/>
  <c r="CY231" i="1"/>
  <c r="X231" i="1"/>
  <c r="CZ231" i="1"/>
  <c r="Y231" i="1"/>
  <c r="AT308" i="1"/>
  <c r="F326" i="1"/>
  <c r="T360" i="1"/>
  <c r="S342" i="1"/>
  <c r="AB219" i="1"/>
  <c r="CH308" i="1"/>
  <c r="BU315" i="1"/>
  <c r="AD26" i="1"/>
  <c r="Q49" i="1"/>
  <c r="Q110" i="1"/>
  <c r="CY99" i="1"/>
  <c r="X99" i="1"/>
  <c r="CZ99" i="1"/>
  <c r="Y99" i="1"/>
  <c r="P211" i="1"/>
  <c r="CC233" i="1"/>
  <c r="CZ83" i="1"/>
  <c r="Y83" i="1"/>
  <c r="CY83" i="1"/>
  <c r="X83" i="1"/>
  <c r="DH169" i="1"/>
  <c r="CU182" i="1"/>
  <c r="CY176" i="1"/>
  <c r="X176" i="1"/>
  <c r="CZ176" i="1"/>
  <c r="Y176" i="1"/>
  <c r="CZ209" i="1"/>
  <c r="Y209" i="1"/>
  <c r="CY209" i="1"/>
  <c r="X209" i="1"/>
  <c r="CP268" i="1"/>
  <c r="O268" i="1"/>
  <c r="CY226" i="1"/>
  <c r="X226" i="1"/>
  <c r="CZ226" i="1"/>
  <c r="Y226" i="1"/>
  <c r="CE182" i="1"/>
  <c r="GM363" i="1"/>
  <c r="GO363" i="1"/>
  <c r="GK349" i="1"/>
  <c r="CO26" i="1"/>
  <c r="P53" i="1"/>
  <c r="CO393" i="1"/>
  <c r="GK110" i="1"/>
  <c r="P84" i="1"/>
  <c r="Q84" i="1"/>
  <c r="R112" i="1"/>
  <c r="GK112" i="1"/>
  <c r="P217" i="1"/>
  <c r="CZ178" i="1"/>
  <c r="Y178" i="1"/>
  <c r="CY178" i="1"/>
  <c r="X178" i="1"/>
  <c r="GK363" i="1"/>
  <c r="CP308" i="1"/>
  <c r="P320" i="1"/>
  <c r="GN281" i="1"/>
  <c r="GM281" i="1"/>
  <c r="CP30" i="1"/>
  <c r="O30" i="1"/>
  <c r="AC49" i="1"/>
  <c r="P112" i="1"/>
  <c r="V112" i="1"/>
  <c r="W112" i="1"/>
  <c r="W81" i="1"/>
  <c r="AJ114" i="1"/>
  <c r="R81" i="1"/>
  <c r="P81" i="1"/>
  <c r="GM109" i="1"/>
  <c r="GN109" i="1"/>
  <c r="CP41" i="1"/>
  <c r="O41" i="1"/>
  <c r="Q210" i="1"/>
  <c r="AD233" i="1"/>
  <c r="R210" i="1"/>
  <c r="T210" i="1"/>
  <c r="AG233" i="1"/>
  <c r="S210" i="1"/>
  <c r="Q209" i="1"/>
  <c r="U211" i="1"/>
  <c r="CH233" i="1"/>
  <c r="GK261" i="1"/>
  <c r="GM261" i="1"/>
  <c r="GM85" i="1"/>
  <c r="GN92" i="1"/>
  <c r="S346" i="1"/>
  <c r="T346" i="1"/>
  <c r="AG371" i="1"/>
  <c r="U346" i="1"/>
  <c r="AH371" i="1"/>
  <c r="AQ26" i="1"/>
  <c r="F55" i="1"/>
  <c r="GN282" i="1"/>
  <c r="P360" i="1"/>
  <c r="CP360" i="1"/>
  <c r="O360" i="1"/>
  <c r="R360" i="1"/>
  <c r="GK360" i="1"/>
  <c r="DD26" i="1"/>
  <c r="CQ49" i="1"/>
  <c r="P86" i="1"/>
  <c r="R86" i="1"/>
  <c r="GK86" i="1"/>
  <c r="S86" i="1"/>
  <c r="Q86" i="1"/>
  <c r="DG206" i="1"/>
  <c r="CT233" i="1"/>
  <c r="CK145" i="1"/>
  <c r="CP264" i="1"/>
  <c r="O264" i="1"/>
  <c r="CP355" i="1"/>
  <c r="O355" i="1"/>
  <c r="CP221" i="1"/>
  <c r="O221" i="1"/>
  <c r="U365" i="1"/>
  <c r="GM34" i="1"/>
  <c r="GN34" i="1"/>
  <c r="CP102" i="1"/>
  <c r="O102" i="1"/>
  <c r="W86" i="1"/>
  <c r="CC49" i="1"/>
  <c r="CP29" i="1"/>
  <c r="O29" i="1"/>
  <c r="GK41" i="1"/>
  <c r="Q37" i="1"/>
  <c r="GN46" i="1"/>
  <c r="GM46" i="1"/>
  <c r="Q47" i="1"/>
  <c r="CP90" i="1"/>
  <c r="O90" i="1"/>
  <c r="R104" i="1"/>
  <c r="GK104" i="1"/>
  <c r="AB110" i="1"/>
  <c r="CY78" i="1"/>
  <c r="X78" i="1"/>
  <c r="CZ78" i="1"/>
  <c r="Y78" i="1"/>
  <c r="U84" i="1"/>
  <c r="CH114" i="1"/>
  <c r="R99" i="1"/>
  <c r="GK99" i="1"/>
  <c r="P99" i="1"/>
  <c r="CP99" i="1"/>
  <c r="O99" i="1"/>
  <c r="CC145" i="1"/>
  <c r="CZ173" i="1"/>
  <c r="Y173" i="1"/>
  <c r="CY173" i="1"/>
  <c r="X173" i="1"/>
  <c r="V82" i="1"/>
  <c r="CI114" i="1"/>
  <c r="T82" i="1"/>
  <c r="U81" i="1"/>
  <c r="CY77" i="1"/>
  <c r="X77" i="1"/>
  <c r="CZ77" i="1"/>
  <c r="Y77" i="1"/>
  <c r="AF114" i="1"/>
  <c r="CP176" i="1"/>
  <c r="O176" i="1"/>
  <c r="AB85" i="1"/>
  <c r="P214" i="1"/>
  <c r="S214" i="1"/>
  <c r="R214" i="1"/>
  <c r="GK214" i="1"/>
  <c r="W82" i="1"/>
  <c r="S268" i="1"/>
  <c r="T268" i="1"/>
  <c r="R268" i="1"/>
  <c r="GK268" i="1"/>
  <c r="Q268" i="1"/>
  <c r="Q270" i="1"/>
  <c r="S112" i="1"/>
  <c r="V266" i="1"/>
  <c r="DG26" i="1"/>
  <c r="CT49" i="1"/>
  <c r="CP76" i="1"/>
  <c r="O76" i="1"/>
  <c r="BC206" i="1"/>
  <c r="AP233" i="1"/>
  <c r="CP276" i="1"/>
  <c r="O276" i="1"/>
  <c r="W106" i="1"/>
  <c r="P230" i="1"/>
  <c r="CP230" i="1"/>
  <c r="O230" i="1"/>
  <c r="R230" i="1"/>
  <c r="GK230" i="1"/>
  <c r="S230" i="1"/>
  <c r="U214" i="1"/>
  <c r="AH233" i="1"/>
  <c r="CP227" i="1"/>
  <c r="O227" i="1"/>
  <c r="CY278" i="1"/>
  <c r="X278" i="1"/>
  <c r="CZ278" i="1"/>
  <c r="Y278" i="1"/>
  <c r="T104" i="1"/>
  <c r="T214" i="1"/>
  <c r="CY222" i="1"/>
  <c r="X222" i="1"/>
  <c r="GN222" i="1"/>
  <c r="CZ222" i="1"/>
  <c r="Y222" i="1"/>
  <c r="U106" i="1"/>
  <c r="W179" i="1"/>
  <c r="AJ182" i="1"/>
  <c r="CP257" i="1"/>
  <c r="P289" i="1"/>
  <c r="X315" i="1"/>
  <c r="AK308" i="1"/>
  <c r="CP343" i="1"/>
  <c r="O343" i="1"/>
  <c r="GK34" i="1"/>
  <c r="AE49" i="1"/>
  <c r="BC338" i="1"/>
  <c r="AP371" i="1"/>
  <c r="T365" i="1"/>
  <c r="AQ257" i="1"/>
  <c r="F290" i="1"/>
  <c r="P263" i="1"/>
  <c r="CZ355" i="1"/>
  <c r="Y355" i="1"/>
  <c r="CY355" i="1"/>
  <c r="X355" i="1"/>
  <c r="CP219" i="1"/>
  <c r="O219" i="1"/>
  <c r="CP361" i="1"/>
  <c r="O361" i="1"/>
  <c r="DC338" i="1"/>
  <c r="CP371" i="1"/>
  <c r="AC182" i="1"/>
  <c r="T81" i="1"/>
  <c r="AG114" i="1"/>
  <c r="AI182" i="1"/>
  <c r="U343" i="1"/>
  <c r="CH371" i="1"/>
  <c r="T308" i="1"/>
  <c r="F328" i="1"/>
  <c r="Q365" i="1"/>
  <c r="GM100" i="1"/>
  <c r="GN100" i="1"/>
  <c r="CY84" i="1"/>
  <c r="X84" i="1"/>
  <c r="CZ84" i="1"/>
  <c r="Y84" i="1"/>
  <c r="BC73" i="1"/>
  <c r="AP114" i="1"/>
  <c r="P156" i="1"/>
  <c r="CT138" i="1"/>
  <c r="P262" i="1"/>
  <c r="CP262" i="1"/>
  <c r="O262" i="1"/>
  <c r="CZ88" i="1"/>
  <c r="Y88" i="1"/>
  <c r="CY88" i="1"/>
  <c r="X88" i="1"/>
  <c r="P351" i="1"/>
  <c r="CY39" i="1"/>
  <c r="X39" i="1"/>
  <c r="CZ39" i="1"/>
  <c r="Y39" i="1"/>
  <c r="AL49" i="1"/>
  <c r="CP103" i="1"/>
  <c r="O103" i="1"/>
  <c r="CR141" i="1"/>
  <c r="AB141" i="1"/>
  <c r="CY43" i="1"/>
  <c r="X43" i="1"/>
  <c r="CZ43" i="1"/>
  <c r="Y43" i="1"/>
  <c r="R100" i="1"/>
  <c r="GK100" i="1"/>
  <c r="CY111" i="1"/>
  <c r="X111" i="1"/>
  <c r="CZ111" i="1"/>
  <c r="Y111" i="1"/>
  <c r="BC257" i="1"/>
  <c r="AP284" i="1"/>
  <c r="AK49" i="1"/>
  <c r="Q80" i="1"/>
  <c r="CY142" i="1"/>
  <c r="X142" i="1"/>
  <c r="AK145" i="1"/>
  <c r="CZ142" i="1"/>
  <c r="Y142" i="1"/>
  <c r="AF145" i="1"/>
  <c r="AG26" i="1"/>
  <c r="T49" i="1"/>
  <c r="T112" i="1"/>
  <c r="CG114" i="1"/>
  <c r="CP223" i="1"/>
  <c r="O223" i="1"/>
  <c r="R347" i="1"/>
  <c r="GK347" i="1"/>
  <c r="CZ349" i="1"/>
  <c r="Y349" i="1"/>
  <c r="CY349" i="1"/>
  <c r="X349" i="1"/>
  <c r="R264" i="1"/>
  <c r="GK264" i="1"/>
  <c r="GK355" i="1"/>
  <c r="Q347" i="1"/>
  <c r="V86" i="1"/>
  <c r="CO169" i="1"/>
  <c r="P186" i="1"/>
  <c r="CQ284" i="1"/>
  <c r="DD257" i="1"/>
  <c r="I272" i="1"/>
  <c r="R270" i="1"/>
  <c r="I271" i="1"/>
  <c r="P270" i="1"/>
  <c r="I273" i="1"/>
  <c r="I274" i="1"/>
  <c r="CU338" i="1"/>
  <c r="P383" i="1"/>
  <c r="CP359" i="1"/>
  <c r="O359" i="1"/>
  <c r="CP43" i="1"/>
  <c r="O43" i="1"/>
  <c r="CY37" i="1"/>
  <c r="X37" i="1"/>
  <c r="CZ37" i="1"/>
  <c r="Y37" i="1"/>
  <c r="CG26" i="1"/>
  <c r="BT49" i="1"/>
  <c r="CP45" i="1"/>
  <c r="O45" i="1"/>
  <c r="AD182" i="1"/>
  <c r="CY92" i="1"/>
  <c r="X92" i="1"/>
  <c r="CZ92" i="1"/>
  <c r="Y92" i="1"/>
  <c r="CP143" i="1"/>
  <c r="O143" i="1"/>
  <c r="DD73" i="1"/>
  <c r="CQ114" i="1"/>
  <c r="S81" i="1"/>
  <c r="Q142" i="1"/>
  <c r="AD145" i="1"/>
  <c r="W142" i="1"/>
  <c r="AJ145" i="1"/>
  <c r="T84" i="1"/>
  <c r="CP88" i="1"/>
  <c r="O88" i="1"/>
  <c r="R111" i="1"/>
  <c r="GK111" i="1"/>
  <c r="Q111" i="1"/>
  <c r="P87" i="1"/>
  <c r="CP87" i="1"/>
  <c r="O87" i="1"/>
  <c r="V87" i="1"/>
  <c r="AI114" i="1"/>
  <c r="Q82" i="1"/>
  <c r="CP82" i="1"/>
  <c r="O82" i="1"/>
  <c r="W99" i="1"/>
  <c r="CP138" i="1"/>
  <c r="P150" i="1"/>
  <c r="P78" i="1"/>
  <c r="CP78" i="1"/>
  <c r="O78" i="1"/>
  <c r="P111" i="1"/>
  <c r="CP111" i="1"/>
  <c r="O111" i="1"/>
  <c r="GM175" i="1"/>
  <c r="GN175" i="1"/>
  <c r="U180" i="1"/>
  <c r="CH182" i="1"/>
  <c r="GN216" i="1"/>
  <c r="GM216" i="1"/>
  <c r="T265" i="1"/>
  <c r="U265" i="1"/>
  <c r="S270" i="1"/>
  <c r="U268" i="1"/>
  <c r="CP208" i="1"/>
  <c r="O208" i="1"/>
  <c r="CP259" i="1"/>
  <c r="O259" i="1"/>
  <c r="CP310" i="1"/>
  <c r="O310" i="1"/>
  <c r="AC315" i="1"/>
  <c r="Q83" i="1"/>
  <c r="AD114" i="1"/>
  <c r="T211" i="1"/>
  <c r="CG233" i="1"/>
  <c r="CP260" i="1"/>
  <c r="O260" i="1"/>
  <c r="V142" i="1"/>
  <c r="AI145" i="1"/>
  <c r="AB282" i="1"/>
  <c r="CZ262" i="1"/>
  <c r="Y262" i="1"/>
  <c r="CY262" i="1"/>
  <c r="X262" i="1"/>
  <c r="GK225" i="1"/>
  <c r="S364" i="1"/>
  <c r="T364" i="1"/>
  <c r="U364" i="1"/>
  <c r="BD206" i="1"/>
  <c r="AQ233" i="1"/>
  <c r="BT315" i="1"/>
  <c r="CG308" i="1"/>
  <c r="P365" i="1"/>
  <c r="CP365" i="1"/>
  <c r="O365" i="1"/>
  <c r="GO352" i="1"/>
  <c r="GM352" i="1"/>
  <c r="CZ341" i="1"/>
  <c r="Y341" i="1"/>
  <c r="CY341" i="1"/>
  <c r="X341" i="1"/>
  <c r="CY367" i="1"/>
  <c r="X367" i="1"/>
  <c r="CZ367" i="1"/>
  <c r="Y367" i="1"/>
  <c r="CP353" i="1"/>
  <c r="O353" i="1"/>
  <c r="R265" i="1"/>
  <c r="GK265" i="1"/>
  <c r="GM265" i="1"/>
  <c r="AF26" i="1"/>
  <c r="S49" i="1"/>
  <c r="S343" i="1"/>
  <c r="AU169" i="1"/>
  <c r="F194" i="1"/>
  <c r="T347" i="1"/>
  <c r="CG371" i="1"/>
  <c r="GK351" i="1"/>
  <c r="P364" i="1"/>
  <c r="CP364" i="1"/>
  <c r="O364" i="1"/>
  <c r="W346" i="1"/>
  <c r="AB313" i="1"/>
  <c r="GO340" i="1"/>
  <c r="GM340" i="1"/>
  <c r="GN82" i="1"/>
  <c r="GM82" i="1"/>
  <c r="BS233" i="1"/>
  <c r="CF206" i="1"/>
  <c r="T114" i="1"/>
  <c r="AG73" i="1"/>
  <c r="V371" i="1"/>
  <c r="AI338" i="1"/>
  <c r="AI206" i="1"/>
  <c r="V233" i="1"/>
  <c r="AH284" i="1"/>
  <c r="CG73" i="1"/>
  <c r="BT114" i="1"/>
  <c r="AH206" i="1"/>
  <c r="U233" i="1"/>
  <c r="CI284" i="1"/>
  <c r="GM346" i="1"/>
  <c r="GO346" i="1"/>
  <c r="AD73" i="1"/>
  <c r="Q114" i="1"/>
  <c r="AJ169" i="1"/>
  <c r="W182" i="1"/>
  <c r="AK114" i="1"/>
  <c r="AI73" i="1"/>
  <c r="V114" i="1"/>
  <c r="CC338" i="1"/>
  <c r="BP371" i="1"/>
  <c r="AK138" i="1"/>
  <c r="X145" i="1"/>
  <c r="CI73" i="1"/>
  <c r="BV114" i="1"/>
  <c r="AG338" i="1"/>
  <c r="T371" i="1"/>
  <c r="CC206" i="1"/>
  <c r="BP233" i="1"/>
  <c r="CG284" i="1"/>
  <c r="U371" i="1"/>
  <c r="AH338" i="1"/>
  <c r="CG338" i="1"/>
  <c r="BT371" i="1"/>
  <c r="AK182" i="1"/>
  <c r="CH73" i="1"/>
  <c r="BU114" i="1"/>
  <c r="BT308" i="1"/>
  <c r="P328" i="1"/>
  <c r="GK270" i="1"/>
  <c r="CY86" i="1"/>
  <c r="X86" i="1"/>
  <c r="CZ86" i="1"/>
  <c r="Y86" i="1"/>
  <c r="AC26" i="1"/>
  <c r="P49" i="1"/>
  <c r="U114" i="1"/>
  <c r="AH73" i="1"/>
  <c r="CJ338" i="1"/>
  <c r="BW371" i="1"/>
  <c r="GM226" i="1"/>
  <c r="GN226" i="1"/>
  <c r="BW26" i="1"/>
  <c r="P65" i="1"/>
  <c r="GO353" i="1"/>
  <c r="GM353" i="1"/>
  <c r="AQ206" i="1"/>
  <c r="F239" i="1"/>
  <c r="CY270" i="1"/>
  <c r="X270" i="1"/>
  <c r="CZ270" i="1"/>
  <c r="Y270" i="1"/>
  <c r="GN219" i="1"/>
  <c r="GM219" i="1"/>
  <c r="S114" i="1"/>
  <c r="AF73" i="1"/>
  <c r="GK210" i="1"/>
  <c r="AE233" i="1"/>
  <c r="Y145" i="1"/>
  <c r="AL138" i="1"/>
  <c r="AU206" i="1"/>
  <c r="F245" i="1"/>
  <c r="GM213" i="1"/>
  <c r="GN213" i="1"/>
  <c r="GO178" i="1"/>
  <c r="GM45" i="1"/>
  <c r="GN45" i="1"/>
  <c r="AD206" i="1"/>
  <c r="Q233" i="1"/>
  <c r="CF26" i="1"/>
  <c r="BS49" i="1"/>
  <c r="CI206" i="1"/>
  <c r="BV233" i="1"/>
  <c r="CQ206" i="1"/>
  <c r="P239" i="1"/>
  <c r="P64" i="1"/>
  <c r="BV26" i="1"/>
  <c r="CQ73" i="1"/>
  <c r="P120" i="1"/>
  <c r="AE26" i="1"/>
  <c r="R49" i="1"/>
  <c r="CP217" i="1"/>
  <c r="O217" i="1"/>
  <c r="BU26" i="1"/>
  <c r="P63" i="1"/>
  <c r="S26" i="1"/>
  <c r="F58" i="1"/>
  <c r="GM260" i="1"/>
  <c r="GN260" i="1"/>
  <c r="GN259" i="1"/>
  <c r="GM259" i="1"/>
  <c r="GM111" i="1"/>
  <c r="GN111" i="1"/>
  <c r="BT26" i="1"/>
  <c r="P62" i="1"/>
  <c r="CL49" i="1"/>
  <c r="U274" i="1"/>
  <c r="V274" i="1"/>
  <c r="T274" i="1"/>
  <c r="S274" i="1"/>
  <c r="P274" i="1"/>
  <c r="R274" i="1"/>
  <c r="GK274" i="1"/>
  <c r="W274" i="1"/>
  <c r="CQ257" i="1"/>
  <c r="P290" i="1"/>
  <c r="T26" i="1"/>
  <c r="F62" i="1"/>
  <c r="AK26" i="1"/>
  <c r="X49" i="1"/>
  <c r="AP73" i="1"/>
  <c r="F119" i="1"/>
  <c r="Q274" i="1"/>
  <c r="CP214" i="1"/>
  <c r="O214" i="1"/>
  <c r="BP145" i="1"/>
  <c r="CC138" i="1"/>
  <c r="GM90" i="1"/>
  <c r="GN90" i="1"/>
  <c r="GM221" i="1"/>
  <c r="GN221" i="1"/>
  <c r="CQ26" i="1"/>
  <c r="P55" i="1"/>
  <c r="CQ393" i="1"/>
  <c r="GM92" i="1"/>
  <c r="CD233" i="1"/>
  <c r="CP112" i="1"/>
  <c r="O112" i="1"/>
  <c r="CP84" i="1"/>
  <c r="O84" i="1"/>
  <c r="CB114" i="1"/>
  <c r="CO22" i="1"/>
  <c r="CO415" i="1"/>
  <c r="P397" i="1"/>
  <c r="CE169" i="1"/>
  <c r="BR182" i="1"/>
  <c r="Q26" i="1"/>
  <c r="F56" i="1"/>
  <c r="CY342" i="1"/>
  <c r="X342" i="1"/>
  <c r="CZ342" i="1"/>
  <c r="Y342" i="1"/>
  <c r="AF371" i="1"/>
  <c r="AL308" i="1"/>
  <c r="Y315" i="1"/>
  <c r="GN215" i="1"/>
  <c r="GM215" i="1"/>
  <c r="CP94" i="1"/>
  <c r="O94" i="1"/>
  <c r="CZ103" i="1"/>
  <c r="Y103" i="1"/>
  <c r="CY103" i="1"/>
  <c r="X103" i="1"/>
  <c r="GM369" i="1"/>
  <c r="GN369" i="1"/>
  <c r="GM368" i="1"/>
  <c r="GN368" i="1"/>
  <c r="AH169" i="1"/>
  <c r="U182" i="1"/>
  <c r="AP393" i="1"/>
  <c r="CE233" i="1"/>
  <c r="CZ179" i="1"/>
  <c r="Y179" i="1"/>
  <c r="AL182" i="1"/>
  <c r="CY179" i="1"/>
  <c r="X179" i="1"/>
  <c r="GM179" i="1"/>
  <c r="BE182" i="1"/>
  <c r="AF182" i="1"/>
  <c r="Q174" i="1"/>
  <c r="CP174" i="1"/>
  <c r="O174" i="1"/>
  <c r="CP80" i="1"/>
  <c r="O80" i="1"/>
  <c r="GN108" i="1"/>
  <c r="CP104" i="1"/>
  <c r="O104" i="1"/>
  <c r="CF308" i="1"/>
  <c r="BS315" i="1"/>
  <c r="CJ206" i="1"/>
  <c r="BW233" i="1"/>
  <c r="BS138" i="1"/>
  <c r="P154" i="1"/>
  <c r="CP142" i="1"/>
  <c r="O142" i="1"/>
  <c r="GM231" i="1"/>
  <c r="AD169" i="1"/>
  <c r="Q182" i="1"/>
  <c r="GM361" i="1"/>
  <c r="GO361" i="1"/>
  <c r="GM264" i="1"/>
  <c r="GN264" i="1"/>
  <c r="AB26" i="1"/>
  <c r="O49" i="1"/>
  <c r="GM140" i="1"/>
  <c r="P160" i="1"/>
  <c r="BV138" i="1"/>
  <c r="AB182" i="1"/>
  <c r="R272" i="1"/>
  <c r="GK272" i="1"/>
  <c r="S272" i="1"/>
  <c r="T272" i="1"/>
  <c r="V272" i="1"/>
  <c r="U272" i="1"/>
  <c r="CH284" i="1"/>
  <c r="P272" i="1"/>
  <c r="Q272" i="1"/>
  <c r="CD284" i="1"/>
  <c r="W272" i="1"/>
  <c r="CJ284" i="1"/>
  <c r="F376" i="1"/>
  <c r="AP338" i="1"/>
  <c r="GM99" i="1"/>
  <c r="GN99" i="1"/>
  <c r="GO360" i="1"/>
  <c r="GM360" i="1"/>
  <c r="CB308" i="1"/>
  <c r="BO315" i="1"/>
  <c r="U26" i="1"/>
  <c r="F63" i="1"/>
  <c r="GM47" i="1"/>
  <c r="GN47" i="1"/>
  <c r="CP33" i="1"/>
  <c r="O33" i="1"/>
  <c r="GN310" i="1"/>
  <c r="BF315" i="1"/>
  <c r="AB315" i="1"/>
  <c r="GM310" i="1"/>
  <c r="BE315" i="1"/>
  <c r="BU371" i="1"/>
  <c r="CH338" i="1"/>
  <c r="CT26" i="1"/>
  <c r="P60" i="1"/>
  <c r="CP86" i="1"/>
  <c r="O86" i="1"/>
  <c r="CZ346" i="1"/>
  <c r="Y346" i="1"/>
  <c r="CY346" i="1"/>
  <c r="X346" i="1"/>
  <c r="CY180" i="1"/>
  <c r="X180" i="1"/>
  <c r="CZ180" i="1"/>
  <c r="Y180" i="1"/>
  <c r="R315" i="1"/>
  <c r="AE308" i="1"/>
  <c r="GK94" i="1"/>
  <c r="BF182" i="1"/>
  <c r="CY343" i="1"/>
  <c r="X343" i="1"/>
  <c r="CZ343" i="1"/>
  <c r="Y343" i="1"/>
  <c r="AL26" i="1"/>
  <c r="Y49" i="1"/>
  <c r="CL114" i="1"/>
  <c r="F332" i="1"/>
  <c r="X308" i="1"/>
  <c r="CK49" i="1"/>
  <c r="GM41" i="1"/>
  <c r="GN41" i="1"/>
  <c r="CP26" i="1"/>
  <c r="P54" i="1"/>
  <c r="CP393" i="1"/>
  <c r="CE338" i="1"/>
  <c r="BR371" i="1"/>
  <c r="CY263" i="1"/>
  <c r="X263" i="1"/>
  <c r="CZ263" i="1"/>
  <c r="Y263" i="1"/>
  <c r="CP37" i="1"/>
  <c r="O37" i="1"/>
  <c r="AC138" i="1"/>
  <c r="P145" i="1"/>
  <c r="CF371" i="1"/>
  <c r="CY364" i="1"/>
  <c r="X364" i="1"/>
  <c r="CZ364" i="1"/>
  <c r="Y364" i="1"/>
  <c r="GM208" i="1"/>
  <c r="GN208" i="1"/>
  <c r="GM78" i="1"/>
  <c r="GN78" i="1"/>
  <c r="GM143" i="1"/>
  <c r="GN143" i="1"/>
  <c r="P273" i="1"/>
  <c r="W273" i="1"/>
  <c r="S273" i="1"/>
  <c r="V273" i="1"/>
  <c r="T273" i="1"/>
  <c r="U273" i="1"/>
  <c r="R273" i="1"/>
  <c r="GK273" i="1"/>
  <c r="AP257" i="1"/>
  <c r="F289" i="1"/>
  <c r="GN262" i="1"/>
  <c r="GM262" i="1"/>
  <c r="AC169" i="1"/>
  <c r="P182" i="1"/>
  <c r="CP263" i="1"/>
  <c r="O263" i="1"/>
  <c r="AP206" i="1"/>
  <c r="F238" i="1"/>
  <c r="CZ112" i="1"/>
  <c r="Y112" i="1"/>
  <c r="CY112" i="1"/>
  <c r="X112" i="1"/>
  <c r="CT206" i="1"/>
  <c r="P244" i="1"/>
  <c r="AQ393" i="1"/>
  <c r="CP211" i="1"/>
  <c r="O211" i="1"/>
  <c r="CL145" i="1"/>
  <c r="P126" i="1"/>
  <c r="CU73" i="1"/>
  <c r="CU393" i="1"/>
  <c r="CP209" i="1"/>
  <c r="O209" i="1"/>
  <c r="BP308" i="1"/>
  <c r="P318" i="1"/>
  <c r="CD114" i="1"/>
  <c r="S308" i="1"/>
  <c r="F324" i="1"/>
  <c r="AU257" i="1"/>
  <c r="F296" i="1"/>
  <c r="GK179" i="1"/>
  <c r="GO179" i="1"/>
  <c r="BG182" i="1"/>
  <c r="AE182" i="1"/>
  <c r="U145" i="1"/>
  <c r="AH138" i="1"/>
  <c r="GN106" i="1"/>
  <c r="GM106" i="1"/>
  <c r="CY104" i="1"/>
  <c r="X104" i="1"/>
  <c r="CZ104" i="1"/>
  <c r="Y104" i="1"/>
  <c r="CJ169" i="1"/>
  <c r="BW182" i="1"/>
  <c r="GM108" i="1"/>
  <c r="CL315" i="1"/>
  <c r="P161" i="1"/>
  <c r="BW138" i="1"/>
  <c r="W206" i="1"/>
  <c r="F249" i="1"/>
  <c r="GN29" i="1"/>
  <c r="GM29" i="1"/>
  <c r="AG206" i="1"/>
  <c r="T233" i="1"/>
  <c r="CD26" i="1"/>
  <c r="BQ49" i="1"/>
  <c r="CE308" i="1"/>
  <c r="BR315" i="1"/>
  <c r="GK342" i="1"/>
  <c r="AE371" i="1"/>
  <c r="GM178" i="1"/>
  <c r="GM98" i="1"/>
  <c r="GN98" i="1"/>
  <c r="P315" i="1"/>
  <c r="AC308" i="1"/>
  <c r="Q145" i="1"/>
  <c r="AD138" i="1"/>
  <c r="GM227" i="1"/>
  <c r="GN227" i="1"/>
  <c r="GM95" i="1"/>
  <c r="GN95" i="1"/>
  <c r="AJ338" i="1"/>
  <c r="W371" i="1"/>
  <c r="AO22" i="1"/>
  <c r="F397" i="1"/>
  <c r="AO415" i="1"/>
  <c r="CP342" i="1"/>
  <c r="O342" i="1"/>
  <c r="AC371" i="1"/>
  <c r="CY211" i="1"/>
  <c r="X211" i="1"/>
  <c r="CZ211" i="1"/>
  <c r="Y211" i="1"/>
  <c r="F377" i="1"/>
  <c r="AQ338" i="1"/>
  <c r="T182" i="1"/>
  <c r="AG169" i="1"/>
  <c r="CY81" i="1"/>
  <c r="X81" i="1"/>
  <c r="CZ81" i="1"/>
  <c r="Y81" i="1"/>
  <c r="AL114" i="1"/>
  <c r="AE284" i="1"/>
  <c r="T145" i="1"/>
  <c r="AG138" i="1"/>
  <c r="DF308" i="1"/>
  <c r="CS315" i="1"/>
  <c r="BT138" i="1"/>
  <c r="P158" i="1"/>
  <c r="CY347" i="1"/>
  <c r="X347" i="1"/>
  <c r="CZ347" i="1"/>
  <c r="Y347" i="1"/>
  <c r="AI169" i="1"/>
  <c r="V182" i="1"/>
  <c r="GM276" i="1"/>
  <c r="GN276" i="1"/>
  <c r="CY214" i="1"/>
  <c r="X214" i="1"/>
  <c r="CZ214" i="1"/>
  <c r="Y214" i="1"/>
  <c r="BX145" i="1"/>
  <c r="CK138" i="1"/>
  <c r="GM282" i="1"/>
  <c r="BP182" i="1"/>
  <c r="CC169" i="1"/>
  <c r="GO341" i="1"/>
  <c r="GM341" i="1"/>
  <c r="P125" i="1"/>
  <c r="CT73" i="1"/>
  <c r="GM364" i="1"/>
  <c r="GO364" i="1"/>
  <c r="BT233" i="1"/>
  <c r="CG206" i="1"/>
  <c r="AC233" i="1"/>
  <c r="CH169" i="1"/>
  <c r="BU182" i="1"/>
  <c r="GN88" i="1"/>
  <c r="GM88" i="1"/>
  <c r="GO359" i="1"/>
  <c r="GM359" i="1"/>
  <c r="P376" i="1"/>
  <c r="CP338" i="1"/>
  <c r="GM367" i="1"/>
  <c r="GM102" i="1"/>
  <c r="GN102" i="1"/>
  <c r="GM355" i="1"/>
  <c r="GO355" i="1"/>
  <c r="CP81" i="1"/>
  <c r="O81" i="1"/>
  <c r="AC114" i="1"/>
  <c r="CE26" i="1"/>
  <c r="BR49" i="1"/>
  <c r="CP83" i="1"/>
  <c r="O83" i="1"/>
  <c r="CK315" i="1"/>
  <c r="CQ138" i="1"/>
  <c r="P151" i="1"/>
  <c r="GM222" i="1"/>
  <c r="BT169" i="1"/>
  <c r="P195" i="1"/>
  <c r="W145" i="1"/>
  <c r="AJ138" i="1"/>
  <c r="GM223" i="1"/>
  <c r="GN223" i="1"/>
  <c r="GM76" i="1"/>
  <c r="GN76" i="1"/>
  <c r="AJ73" i="1"/>
  <c r="W114" i="1"/>
  <c r="CD182" i="1"/>
  <c r="Q141" i="1"/>
  <c r="CC26" i="1"/>
  <c r="BP49" i="1"/>
  <c r="GN30" i="1"/>
  <c r="BF49" i="1"/>
  <c r="GM30" i="1"/>
  <c r="P194" i="1"/>
  <c r="CU169" i="1"/>
  <c r="P329" i="1"/>
  <c r="BU308" i="1"/>
  <c r="BQ371" i="1"/>
  <c r="CD338" i="1"/>
  <c r="BF371" i="1"/>
  <c r="V26" i="1"/>
  <c r="F64" i="1"/>
  <c r="GM87" i="1"/>
  <c r="GN87" i="1"/>
  <c r="GN43" i="1"/>
  <c r="GM43" i="1"/>
  <c r="GM103" i="1"/>
  <c r="GN103" i="1"/>
  <c r="CY268" i="1"/>
  <c r="X268" i="1"/>
  <c r="CZ268" i="1"/>
  <c r="Y268" i="1"/>
  <c r="CE114" i="1"/>
  <c r="CP345" i="1"/>
  <c r="O345" i="1"/>
  <c r="CB371" i="1"/>
  <c r="CP229" i="1"/>
  <c r="O229" i="1"/>
  <c r="CP266" i="1"/>
  <c r="O266" i="1"/>
  <c r="CP172" i="1"/>
  <c r="O172" i="1"/>
  <c r="CF182" i="1"/>
  <c r="CH206" i="1"/>
  <c r="BU233" i="1"/>
  <c r="CE284" i="1"/>
  <c r="DE315" i="1"/>
  <c r="U308" i="1"/>
  <c r="F329" i="1"/>
  <c r="CK182" i="1"/>
  <c r="GN231" i="1"/>
  <c r="GM365" i="1"/>
  <c r="GO365" i="1"/>
  <c r="CP270" i="1"/>
  <c r="O270" i="1"/>
  <c r="S145" i="1"/>
  <c r="AF138" i="1"/>
  <c r="CL371" i="1"/>
  <c r="V145" i="1"/>
  <c r="AI138" i="1"/>
  <c r="Q273" i="1"/>
  <c r="T271" i="1"/>
  <c r="AG284" i="1"/>
  <c r="U271" i="1"/>
  <c r="V271" i="1"/>
  <c r="AI284" i="1"/>
  <c r="W271" i="1"/>
  <c r="AJ284" i="1"/>
  <c r="S271" i="1"/>
  <c r="Q271" i="1"/>
  <c r="R271" i="1"/>
  <c r="GK271" i="1"/>
  <c r="P271" i="1"/>
  <c r="AC284" i="1"/>
  <c r="CP351" i="1"/>
  <c r="O351" i="1"/>
  <c r="GN367" i="1"/>
  <c r="CY230" i="1"/>
  <c r="X230" i="1"/>
  <c r="GM230" i="1"/>
  <c r="CZ230" i="1"/>
  <c r="Y230" i="1"/>
  <c r="CC114" i="1"/>
  <c r="CJ114" i="1"/>
  <c r="GM176" i="1"/>
  <c r="GN176" i="1"/>
  <c r="CP110" i="1"/>
  <c r="O110" i="1"/>
  <c r="CF114" i="1"/>
  <c r="CZ210" i="1"/>
  <c r="Y210" i="1"/>
  <c r="AL233" i="1"/>
  <c r="AF233" i="1"/>
  <c r="CY210" i="1"/>
  <c r="X210" i="1"/>
  <c r="GK81" i="1"/>
  <c r="AE114" i="1"/>
  <c r="GN280" i="1"/>
  <c r="GM280" i="1"/>
  <c r="CP35" i="1"/>
  <c r="O35" i="1"/>
  <c r="CY266" i="1"/>
  <c r="X266" i="1"/>
  <c r="CZ266" i="1"/>
  <c r="Y266" i="1"/>
  <c r="CP210" i="1"/>
  <c r="O210" i="1"/>
  <c r="R145" i="1"/>
  <c r="AE138" i="1"/>
  <c r="AU393" i="1"/>
  <c r="BE49" i="1"/>
  <c r="CP225" i="1"/>
  <c r="O225" i="1"/>
  <c r="F331" i="1"/>
  <c r="W308" i="1"/>
  <c r="GO349" i="1"/>
  <c r="GM349" i="1"/>
  <c r="CP347" i="1"/>
  <c r="O347" i="1"/>
  <c r="GN357" i="1"/>
  <c r="GM357" i="1"/>
  <c r="CI169" i="1"/>
  <c r="BV182" i="1"/>
  <c r="CE138" i="1"/>
  <c r="BR145" i="1"/>
  <c r="AD371" i="1"/>
  <c r="CP180" i="1"/>
  <c r="O180" i="1"/>
  <c r="BU138" i="1"/>
  <c r="P159" i="1"/>
  <c r="GN278" i="1"/>
  <c r="BQ308" i="1"/>
  <c r="P322" i="1"/>
  <c r="BV338" i="1"/>
  <c r="P386" i="1"/>
  <c r="BF26" i="1"/>
  <c r="AS49" i="1"/>
  <c r="BG169" i="1"/>
  <c r="AT182" i="1"/>
  <c r="BV393" i="1"/>
  <c r="CD257" i="1"/>
  <c r="BQ284" i="1"/>
  <c r="AL73" i="1"/>
  <c r="Y114" i="1"/>
  <c r="BU393" i="1"/>
  <c r="AC257" i="1"/>
  <c r="P284" i="1"/>
  <c r="CB338" i="1"/>
  <c r="BO371" i="1"/>
  <c r="AR182" i="1"/>
  <c r="BE169" i="1"/>
  <c r="BO114" i="1"/>
  <c r="CB73" i="1"/>
  <c r="Q371" i="1"/>
  <c r="AD338" i="1"/>
  <c r="GM347" i="1"/>
  <c r="GO347" i="1"/>
  <c r="GM35" i="1"/>
  <c r="GN35" i="1"/>
  <c r="CY271" i="1"/>
  <c r="X271" i="1"/>
  <c r="AK284" i="1"/>
  <c r="CZ271" i="1"/>
  <c r="Y271" i="1"/>
  <c r="AL284" i="1"/>
  <c r="GM229" i="1"/>
  <c r="GN229" i="1"/>
  <c r="F158" i="1"/>
  <c r="T138" i="1"/>
  <c r="CL73" i="1"/>
  <c r="BY114" i="1"/>
  <c r="BR233" i="1"/>
  <c r="CE206" i="1"/>
  <c r="GM214" i="1"/>
  <c r="GN214" i="1"/>
  <c r="R26" i="1"/>
  <c r="F57" i="1"/>
  <c r="W284" i="1"/>
  <c r="AJ257" i="1"/>
  <c r="W138" i="1"/>
  <c r="F161" i="1"/>
  <c r="GM211" i="1"/>
  <c r="GN211" i="1"/>
  <c r="BV206" i="1"/>
  <c r="P248" i="1"/>
  <c r="F248" i="1"/>
  <c r="V206" i="1"/>
  <c r="GN110" i="1"/>
  <c r="GM110" i="1"/>
  <c r="GM83" i="1"/>
  <c r="GN83" i="1"/>
  <c r="BR308" i="1"/>
  <c r="P323" i="1"/>
  <c r="AB233" i="1"/>
  <c r="R308" i="1"/>
  <c r="F323" i="1"/>
  <c r="AK169" i="1"/>
  <c r="X182" i="1"/>
  <c r="CF169" i="1"/>
  <c r="BS182" i="1"/>
  <c r="GN263" i="1"/>
  <c r="GM263" i="1"/>
  <c r="BR169" i="1"/>
  <c r="P190" i="1"/>
  <c r="CG257" i="1"/>
  <c r="BT284" i="1"/>
  <c r="T338" i="1"/>
  <c r="F384" i="1"/>
  <c r="X138" i="1"/>
  <c r="F162" i="1"/>
  <c r="GM210" i="1"/>
  <c r="BE233" i="1"/>
  <c r="GN210" i="1"/>
  <c r="AE73" i="1"/>
  <c r="R114" i="1"/>
  <c r="AG257" i="1"/>
  <c r="T284" i="1"/>
  <c r="GM270" i="1"/>
  <c r="GN270" i="1"/>
  <c r="BX182" i="1"/>
  <c r="CK169" i="1"/>
  <c r="CE73" i="1"/>
  <c r="BR114" i="1"/>
  <c r="BP26" i="1"/>
  <c r="P52" i="1"/>
  <c r="AC206" i="1"/>
  <c r="P233" i="1"/>
  <c r="GO342" i="1"/>
  <c r="BG371" i="1"/>
  <c r="GM342" i="1"/>
  <c r="BE371" i="1"/>
  <c r="AB371" i="1"/>
  <c r="BQ26" i="1"/>
  <c r="P56" i="1"/>
  <c r="CL308" i="1"/>
  <c r="BY315" i="1"/>
  <c r="GM209" i="1"/>
  <c r="DE233" i="1"/>
  <c r="GN209" i="1"/>
  <c r="CB233" i="1"/>
  <c r="AQ22" i="1"/>
  <c r="F399" i="1"/>
  <c r="AQ415" i="1"/>
  <c r="P385" i="1"/>
  <c r="BU338" i="1"/>
  <c r="Q169" i="1"/>
  <c r="F189" i="1"/>
  <c r="GN174" i="1"/>
  <c r="GM174" i="1"/>
  <c r="X26" i="1"/>
  <c r="F66" i="1"/>
  <c r="DG182" i="1"/>
  <c r="F247" i="1"/>
  <c r="U206" i="1"/>
  <c r="V338" i="1"/>
  <c r="F386" i="1"/>
  <c r="AL206" i="1"/>
  <c r="Y233" i="1"/>
  <c r="CK308" i="1"/>
  <c r="BX315" i="1"/>
  <c r="AE338" i="1"/>
  <c r="R371" i="1"/>
  <c r="BY145" i="1"/>
  <c r="CL138" i="1"/>
  <c r="CY273" i="1"/>
  <c r="X273" i="1"/>
  <c r="CZ273" i="1"/>
  <c r="Y273" i="1"/>
  <c r="CY272" i="1"/>
  <c r="X272" i="1"/>
  <c r="CZ272" i="1"/>
  <c r="Y272" i="1"/>
  <c r="CF284" i="1"/>
  <c r="CL26" i="1"/>
  <c r="BY49" i="1"/>
  <c r="P128" i="1"/>
  <c r="BU73" i="1"/>
  <c r="CF73" i="1"/>
  <c r="BS114" i="1"/>
  <c r="BU206" i="1"/>
  <c r="P247" i="1"/>
  <c r="AE257" i="1"/>
  <c r="R284" i="1"/>
  <c r="Y26" i="1"/>
  <c r="F67" i="1"/>
  <c r="AP22" i="1"/>
  <c r="AP415" i="1"/>
  <c r="F398" i="1"/>
  <c r="BP169" i="1"/>
  <c r="P185" i="1"/>
  <c r="CL233" i="1"/>
  <c r="CP272" i="1"/>
  <c r="O272" i="1"/>
  <c r="BW338" i="1"/>
  <c r="P387" i="1"/>
  <c r="F153" i="1"/>
  <c r="R138" i="1"/>
  <c r="GO351" i="1"/>
  <c r="GM351" i="1"/>
  <c r="F154" i="1"/>
  <c r="S138" i="1"/>
  <c r="AC338" i="1"/>
  <c r="P371" i="1"/>
  <c r="CH257" i="1"/>
  <c r="BU284" i="1"/>
  <c r="BW206" i="1"/>
  <c r="P249" i="1"/>
  <c r="BQ338" i="1"/>
  <c r="P378" i="1"/>
  <c r="CL284" i="1"/>
  <c r="V169" i="1"/>
  <c r="F197" i="1"/>
  <c r="P325" i="1"/>
  <c r="CS308" i="1"/>
  <c r="AO18" i="1"/>
  <c r="F419" i="1"/>
  <c r="DF49" i="1"/>
  <c r="CU22" i="1"/>
  <c r="CU415" i="1"/>
  <c r="P405" i="1"/>
  <c r="F185" i="1"/>
  <c r="P169" i="1"/>
  <c r="BR338" i="1"/>
  <c r="P379" i="1"/>
  <c r="BX49" i="1"/>
  <c r="CK26" i="1"/>
  <c r="AS182" i="1"/>
  <c r="BF169" i="1"/>
  <c r="AR315" i="1"/>
  <c r="BE308" i="1"/>
  <c r="CJ257" i="1"/>
  <c r="BW284" i="1"/>
  <c r="AB169" i="1"/>
  <c r="O182" i="1"/>
  <c r="BS308" i="1"/>
  <c r="P324" i="1"/>
  <c r="AF169" i="1"/>
  <c r="S182" i="1"/>
  <c r="AF338" i="1"/>
  <c r="S371" i="1"/>
  <c r="CQ22" i="1"/>
  <c r="P399" i="1"/>
  <c r="CQ415" i="1"/>
  <c r="F123" i="1"/>
  <c r="S73" i="1"/>
  <c r="U73" i="1"/>
  <c r="F128" i="1"/>
  <c r="CC284" i="1"/>
  <c r="BP338" i="1"/>
  <c r="P374" i="1"/>
  <c r="BY371" i="1"/>
  <c r="CL338" i="1"/>
  <c r="AE169" i="1"/>
  <c r="R182" i="1"/>
  <c r="GM268" i="1"/>
  <c r="AH257" i="1"/>
  <c r="U284" i="1"/>
  <c r="U393" i="1"/>
  <c r="AU22" i="1"/>
  <c r="F405" i="1"/>
  <c r="AU415" i="1"/>
  <c r="GM33" i="1"/>
  <c r="DE49" i="1"/>
  <c r="GN33" i="1"/>
  <c r="GN230" i="1"/>
  <c r="BF233" i="1"/>
  <c r="CK114" i="1"/>
  <c r="P129" i="1"/>
  <c r="BV73" i="1"/>
  <c r="CD145" i="1"/>
  <c r="CP141" i="1"/>
  <c r="O141" i="1"/>
  <c r="CK284" i="1"/>
  <c r="AF284" i="1"/>
  <c r="GN80" i="1"/>
  <c r="DF114" i="1"/>
  <c r="GM80" i="1"/>
  <c r="U169" i="1"/>
  <c r="F196" i="1"/>
  <c r="BS206" i="1"/>
  <c r="P242" i="1"/>
  <c r="BR26" i="1"/>
  <c r="P57" i="1"/>
  <c r="CK233" i="1"/>
  <c r="F333" i="1"/>
  <c r="Y308" i="1"/>
  <c r="P384" i="1"/>
  <c r="BT338" i="1"/>
  <c r="CP271" i="1"/>
  <c r="O271" i="1"/>
  <c r="DF371" i="1"/>
  <c r="AK233" i="1"/>
  <c r="BW114" i="1"/>
  <c r="CJ73" i="1"/>
  <c r="GN172" i="1"/>
  <c r="DF182" i="1"/>
  <c r="GM172" i="1"/>
  <c r="DE182" i="1"/>
  <c r="CB182" i="1"/>
  <c r="GO343" i="1"/>
  <c r="DG371" i="1"/>
  <c r="AC73" i="1"/>
  <c r="P114" i="1"/>
  <c r="P393" i="1"/>
  <c r="BT206" i="1"/>
  <c r="P246" i="1"/>
  <c r="T169" i="1"/>
  <c r="F195" i="1"/>
  <c r="CF338" i="1"/>
  <c r="BS371" i="1"/>
  <c r="AB308" i="1"/>
  <c r="O315" i="1"/>
  <c r="CL182" i="1"/>
  <c r="AL371" i="1"/>
  <c r="CO18" i="1"/>
  <c r="P419" i="1"/>
  <c r="T393" i="1"/>
  <c r="AB284" i="1"/>
  <c r="GM217" i="1"/>
  <c r="GN217" i="1"/>
  <c r="Q206" i="1"/>
  <c r="F240" i="1"/>
  <c r="Y138" i="1"/>
  <c r="F163" i="1"/>
  <c r="P26" i="1"/>
  <c r="F52" i="1"/>
  <c r="BT73" i="1"/>
  <c r="P127" i="1"/>
  <c r="T73" i="1"/>
  <c r="F127" i="1"/>
  <c r="BE26" i="1"/>
  <c r="AR49" i="1"/>
  <c r="CE257" i="1"/>
  <c r="BR284" i="1"/>
  <c r="W338" i="1"/>
  <c r="F387" i="1"/>
  <c r="T206" i="1"/>
  <c r="F246" i="1"/>
  <c r="GM84" i="1"/>
  <c r="GN84" i="1"/>
  <c r="BR138" i="1"/>
  <c r="P153" i="1"/>
  <c r="P308" i="1"/>
  <c r="F318" i="1"/>
  <c r="GM37" i="1"/>
  <c r="GN37" i="1"/>
  <c r="P317" i="1"/>
  <c r="BO308" i="1"/>
  <c r="GN112" i="1"/>
  <c r="GM112" i="1"/>
  <c r="AK73" i="1"/>
  <c r="X114" i="1"/>
  <c r="AI257" i="1"/>
  <c r="V284" i="1"/>
  <c r="GM345" i="1"/>
  <c r="GO345" i="1"/>
  <c r="BU169" i="1"/>
  <c r="P196" i="1"/>
  <c r="CB49" i="1"/>
  <c r="CP273" i="1"/>
  <c r="O273" i="1"/>
  <c r="CD206" i="1"/>
  <c r="BQ233" i="1"/>
  <c r="AE206" i="1"/>
  <c r="R233" i="1"/>
  <c r="W169" i="1"/>
  <c r="F198" i="1"/>
  <c r="BV169" i="1"/>
  <c r="P197" i="1"/>
  <c r="AS371" i="1"/>
  <c r="BF338" i="1"/>
  <c r="O26" i="1"/>
  <c r="F51" i="1"/>
  <c r="CY274" i="1"/>
  <c r="X274" i="1"/>
  <c r="CZ274" i="1"/>
  <c r="Y274" i="1"/>
  <c r="BS26" i="1"/>
  <c r="P58" i="1"/>
  <c r="CI257" i="1"/>
  <c r="BV284" i="1"/>
  <c r="CD169" i="1"/>
  <c r="BQ182" i="1"/>
  <c r="GN225" i="1"/>
  <c r="GM225" i="1"/>
  <c r="GM180" i="1"/>
  <c r="GO180" i="1"/>
  <c r="AF206" i="1"/>
  <c r="S233" i="1"/>
  <c r="BP114" i="1"/>
  <c r="CC73" i="1"/>
  <c r="AD284" i="1"/>
  <c r="F160" i="1"/>
  <c r="V138" i="1"/>
  <c r="DE308" i="1"/>
  <c r="CR315" i="1"/>
  <c r="GM266" i="1"/>
  <c r="GN266" i="1"/>
  <c r="GM343" i="1"/>
  <c r="DE371" i="1"/>
  <c r="W73" i="1"/>
  <c r="F130" i="1"/>
  <c r="GM81" i="1"/>
  <c r="GN81" i="1"/>
  <c r="AB114" i="1"/>
  <c r="CK371" i="1"/>
  <c r="BX138" i="1"/>
  <c r="P162" i="1"/>
  <c r="F152" i="1"/>
  <c r="Q138" i="1"/>
  <c r="P198" i="1"/>
  <c r="BW169" i="1"/>
  <c r="U138" i="1"/>
  <c r="F159" i="1"/>
  <c r="BQ114" i="1"/>
  <c r="CD73" i="1"/>
  <c r="F148" i="1"/>
  <c r="P138" i="1"/>
  <c r="CP22" i="1"/>
  <c r="CP415" i="1"/>
  <c r="P398" i="1"/>
  <c r="GM86" i="1"/>
  <c r="GN86" i="1"/>
  <c r="AS315" i="1"/>
  <c r="BF308" i="1"/>
  <c r="GM142" i="1"/>
  <c r="BE145" i="1"/>
  <c r="GN142" i="1"/>
  <c r="BF145" i="1"/>
  <c r="AB145" i="1"/>
  <c r="GM104" i="1"/>
  <c r="GN104" i="1"/>
  <c r="AL169" i="1"/>
  <c r="Y182" i="1"/>
  <c r="GN94" i="1"/>
  <c r="GM94" i="1"/>
  <c r="DE114" i="1"/>
  <c r="AK371" i="1"/>
  <c r="P148" i="1"/>
  <c r="BP138" i="1"/>
  <c r="CP274" i="1"/>
  <c r="O274" i="1"/>
  <c r="GN268" i="1"/>
  <c r="U338" i="1"/>
  <c r="F385" i="1"/>
  <c r="P236" i="1"/>
  <c r="BP206" i="1"/>
  <c r="V73" i="1"/>
  <c r="F129" i="1"/>
  <c r="Q73" i="1"/>
  <c r="F121" i="1"/>
  <c r="DE73" i="1"/>
  <c r="CR114" i="1"/>
  <c r="BE206" i="1"/>
  <c r="AR233" i="1"/>
  <c r="AL257" i="1"/>
  <c r="Y284" i="1"/>
  <c r="Y393" i="1"/>
  <c r="BF206" i="1"/>
  <c r="AS233" i="1"/>
  <c r="P22" i="1"/>
  <c r="F396" i="1"/>
  <c r="P415" i="1"/>
  <c r="DG338" i="1"/>
  <c r="CT371" i="1"/>
  <c r="DF73" i="1"/>
  <c r="CS114" i="1"/>
  <c r="U22" i="1"/>
  <c r="F407" i="1"/>
  <c r="U415" i="1"/>
  <c r="DE26" i="1"/>
  <c r="CR49" i="1"/>
  <c r="AR145" i="1"/>
  <c r="BE138" i="1"/>
  <c r="AK257" i="1"/>
  <c r="X284" i="1"/>
  <c r="DE338" i="1"/>
  <c r="CR371" i="1"/>
  <c r="CF257" i="1"/>
  <c r="BS284" i="1"/>
  <c r="AS145" i="1"/>
  <c r="BF138" i="1"/>
  <c r="P380" i="1"/>
  <c r="BS338" i="1"/>
  <c r="F199" i="1"/>
  <c r="X169" i="1"/>
  <c r="W257" i="1"/>
  <c r="F300" i="1"/>
  <c r="P257" i="1"/>
  <c r="F287" i="1"/>
  <c r="S206" i="1"/>
  <c r="F242" i="1"/>
  <c r="T22" i="1"/>
  <c r="T415" i="1"/>
  <c r="F406" i="1"/>
  <c r="GN141" i="1"/>
  <c r="DF145" i="1"/>
  <c r="CB145" i="1"/>
  <c r="GM141" i="1"/>
  <c r="DE145" i="1"/>
  <c r="S169" i="1"/>
  <c r="F191" i="1"/>
  <c r="DG169" i="1"/>
  <c r="CT182" i="1"/>
  <c r="BV22" i="1"/>
  <c r="P408" i="1"/>
  <c r="BV415" i="1"/>
  <c r="Y169" i="1"/>
  <c r="F200" i="1"/>
  <c r="CD138" i="1"/>
  <c r="BQ145" i="1"/>
  <c r="GM272" i="1"/>
  <c r="GN272" i="1"/>
  <c r="DF284" i="1"/>
  <c r="CB284" i="1"/>
  <c r="Y206" i="1"/>
  <c r="F251" i="1"/>
  <c r="X393" i="1"/>
  <c r="BU22" i="1"/>
  <c r="P407" i="1"/>
  <c r="BU415" i="1"/>
  <c r="AS308" i="1"/>
  <c r="F325" i="1"/>
  <c r="F69" i="1"/>
  <c r="DE169" i="1"/>
  <c r="CR182" i="1"/>
  <c r="CL206" i="1"/>
  <c r="BY233" i="1"/>
  <c r="AK338" i="1"/>
  <c r="X371" i="1"/>
  <c r="AD257" i="1"/>
  <c r="Q284" i="1"/>
  <c r="F317" i="1"/>
  <c r="O308" i="1"/>
  <c r="CK73" i="1"/>
  <c r="BX114" i="1"/>
  <c r="R169" i="1"/>
  <c r="F190" i="1"/>
  <c r="F374" i="1"/>
  <c r="P338" i="1"/>
  <c r="R338" i="1"/>
  <c r="F379" i="1"/>
  <c r="AQ18" i="1"/>
  <c r="F421" i="1"/>
  <c r="P206" i="1"/>
  <c r="F236" i="1"/>
  <c r="BX169" i="1"/>
  <c r="P199" i="1"/>
  <c r="BS169" i="1"/>
  <c r="P191" i="1"/>
  <c r="P373" i="1"/>
  <c r="BO338" i="1"/>
  <c r="CK338" i="1"/>
  <c r="BX371" i="1"/>
  <c r="R206" i="1"/>
  <c r="F241" i="1"/>
  <c r="P73" i="1"/>
  <c r="F117" i="1"/>
  <c r="BX26" i="1"/>
  <c r="P66" i="1"/>
  <c r="AB73" i="1"/>
  <c r="O114" i="1"/>
  <c r="BW257" i="1"/>
  <c r="P300" i="1"/>
  <c r="BX308" i="1"/>
  <c r="P332" i="1"/>
  <c r="CB206" i="1"/>
  <c r="BO233" i="1"/>
  <c r="P299" i="1"/>
  <c r="BV257" i="1"/>
  <c r="CR233" i="1"/>
  <c r="DE206" i="1"/>
  <c r="BR73" i="1"/>
  <c r="P122" i="1"/>
  <c r="AF257" i="1"/>
  <c r="S284" i="1"/>
  <c r="S338" i="1"/>
  <c r="F380" i="1"/>
  <c r="CL257" i="1"/>
  <c r="BY284" i="1"/>
  <c r="CP18" i="1"/>
  <c r="P420" i="1"/>
  <c r="BP73" i="1"/>
  <c r="P117" i="1"/>
  <c r="CK257" i="1"/>
  <c r="BX284" i="1"/>
  <c r="BY73" i="1"/>
  <c r="P132" i="1"/>
  <c r="BQ169" i="1"/>
  <c r="P189" i="1"/>
  <c r="P240" i="1"/>
  <c r="BQ206" i="1"/>
  <c r="BY338" i="1"/>
  <c r="P389" i="1"/>
  <c r="R393" i="1"/>
  <c r="BE114" i="1"/>
  <c r="BR257" i="1"/>
  <c r="P292" i="1"/>
  <c r="BO182" i="1"/>
  <c r="CB169" i="1"/>
  <c r="U257" i="1"/>
  <c r="F298" i="1"/>
  <c r="AB338" i="1"/>
  <c r="O371" i="1"/>
  <c r="AT169" i="1"/>
  <c r="F193" i="1"/>
  <c r="W393" i="1"/>
  <c r="CK206" i="1"/>
  <c r="BX233" i="1"/>
  <c r="S393" i="1"/>
  <c r="AR308" i="1"/>
  <c r="F334" i="1"/>
  <c r="AR371" i="1"/>
  <c r="BE338" i="1"/>
  <c r="F131" i="1"/>
  <c r="X73" i="1"/>
  <c r="AR26" i="1"/>
  <c r="F68" i="1"/>
  <c r="Y371" i="1"/>
  <c r="AL338" i="1"/>
  <c r="DF169" i="1"/>
  <c r="CS182" i="1"/>
  <c r="GM271" i="1"/>
  <c r="GN271" i="1"/>
  <c r="BF284" i="1"/>
  <c r="BR393" i="1"/>
  <c r="CC257" i="1"/>
  <c r="BP284" i="1"/>
  <c r="CQ18" i="1"/>
  <c r="P421" i="1"/>
  <c r="P298" i="1"/>
  <c r="BU257" i="1"/>
  <c r="BG338" i="1"/>
  <c r="AT371" i="1"/>
  <c r="AT393" i="1"/>
  <c r="F122" i="1"/>
  <c r="R73" i="1"/>
  <c r="BT257" i="1"/>
  <c r="P297" i="1"/>
  <c r="BT393" i="1"/>
  <c r="AB206" i="1"/>
  <c r="O233" i="1"/>
  <c r="AR169" i="1"/>
  <c r="F201" i="1"/>
  <c r="Y73" i="1"/>
  <c r="F132" i="1"/>
  <c r="AS26" i="1"/>
  <c r="F59" i="1"/>
  <c r="AB138" i="1"/>
  <c r="O145" i="1"/>
  <c r="AU18" i="1"/>
  <c r="F427" i="1"/>
  <c r="DF26" i="1"/>
  <c r="CS49" i="1"/>
  <c r="P241" i="1"/>
  <c r="BR206" i="1"/>
  <c r="BQ257" i="1"/>
  <c r="P291" i="1"/>
  <c r="AB257" i="1"/>
  <c r="O284" i="1"/>
  <c r="AP18" i="1"/>
  <c r="F420" i="1"/>
  <c r="F378" i="1"/>
  <c r="Q338" i="1"/>
  <c r="BF114" i="1"/>
  <c r="BW73" i="1"/>
  <c r="P130" i="1"/>
  <c r="BW393" i="1"/>
  <c r="BS73" i="1"/>
  <c r="P123" i="1"/>
  <c r="P334" i="1"/>
  <c r="CR308" i="1"/>
  <c r="AS338" i="1"/>
  <c r="F381" i="1"/>
  <c r="V257" i="1"/>
  <c r="F299" i="1"/>
  <c r="V393" i="1"/>
  <c r="X233" i="1"/>
  <c r="AK206" i="1"/>
  <c r="DF233" i="1"/>
  <c r="T257" i="1"/>
  <c r="F297" i="1"/>
  <c r="BO73" i="1"/>
  <c r="P116" i="1"/>
  <c r="GM274" i="1"/>
  <c r="GN274" i="1"/>
  <c r="GN273" i="1"/>
  <c r="GM273" i="1"/>
  <c r="DF338" i="1"/>
  <c r="CS371" i="1"/>
  <c r="CB26" i="1"/>
  <c r="BO49" i="1"/>
  <c r="BQ73" i="1"/>
  <c r="P121" i="1"/>
  <c r="BS393" i="1"/>
  <c r="BY182" i="1"/>
  <c r="BY393" i="1"/>
  <c r="CL169" i="1"/>
  <c r="O169" i="1"/>
  <c r="F184" i="1"/>
  <c r="AS169" i="1"/>
  <c r="F192" i="1"/>
  <c r="CU18" i="1"/>
  <c r="P427" i="1"/>
  <c r="F292" i="1"/>
  <c r="R257" i="1"/>
  <c r="BY26" i="1"/>
  <c r="P67" i="1"/>
  <c r="BY138" i="1"/>
  <c r="P163" i="1"/>
  <c r="P333" i="1"/>
  <c r="BY308" i="1"/>
  <c r="AT22" i="1"/>
  <c r="AT415" i="1"/>
  <c r="F404" i="1"/>
  <c r="DF257" i="1"/>
  <c r="CS284" i="1"/>
  <c r="Y22" i="1"/>
  <c r="F411" i="1"/>
  <c r="Y415" i="1"/>
  <c r="BY22" i="1"/>
  <c r="P411" i="1"/>
  <c r="BY415" i="1"/>
  <c r="BE73" i="1"/>
  <c r="AR114" i="1"/>
  <c r="CR169" i="1"/>
  <c r="P201" i="1"/>
  <c r="BR22" i="1"/>
  <c r="BR415" i="1"/>
  <c r="P401" i="1"/>
  <c r="CR206" i="1"/>
  <c r="P252" i="1"/>
  <c r="BX257" i="1"/>
  <c r="P301" i="1"/>
  <c r="CS233" i="1"/>
  <c r="DF206" i="1"/>
  <c r="BX338" i="1"/>
  <c r="P388" i="1"/>
  <c r="BT22" i="1"/>
  <c r="BT415" i="1"/>
  <c r="P406" i="1"/>
  <c r="CS169" i="1"/>
  <c r="P192" i="1"/>
  <c r="CB257" i="1"/>
  <c r="BO284" i="1"/>
  <c r="BV18" i="1"/>
  <c r="P430" i="1"/>
  <c r="F202" i="1"/>
  <c r="BW22" i="1"/>
  <c r="BW415" i="1"/>
  <c r="P409" i="1"/>
  <c r="O257" i="1"/>
  <c r="F286" i="1"/>
  <c r="P287" i="1"/>
  <c r="BP257" i="1"/>
  <c r="F389" i="1"/>
  <c r="Y338" i="1"/>
  <c r="CT169" i="1"/>
  <c r="P193" i="1"/>
  <c r="CT393" i="1"/>
  <c r="F164" i="1"/>
  <c r="AR138" i="1"/>
  <c r="P382" i="1"/>
  <c r="CT338" i="1"/>
  <c r="BY257" i="1"/>
  <c r="P302" i="1"/>
  <c r="F302" i="1"/>
  <c r="Y257" i="1"/>
  <c r="AS284" i="1"/>
  <c r="BF257" i="1"/>
  <c r="CR338" i="1"/>
  <c r="P390" i="1"/>
  <c r="P381" i="1"/>
  <c r="CS338" i="1"/>
  <c r="X22" i="1"/>
  <c r="F410" i="1"/>
  <c r="X415" i="1"/>
  <c r="T18" i="1"/>
  <c r="F428" i="1"/>
  <c r="O138" i="1"/>
  <c r="F147" i="1"/>
  <c r="F165" i="1"/>
  <c r="S22" i="1"/>
  <c r="S415" i="1"/>
  <c r="F402" i="1"/>
  <c r="BF73" i="1"/>
  <c r="AS114" i="1"/>
  <c r="BX206" i="1"/>
  <c r="P250" i="1"/>
  <c r="AR206" i="1"/>
  <c r="F252" i="1"/>
  <c r="BS22" i="1"/>
  <c r="BS415" i="1"/>
  <c r="P402" i="1"/>
  <c r="BE284" i="1"/>
  <c r="DE138" i="1"/>
  <c r="CR145" i="1"/>
  <c r="W22" i="1"/>
  <c r="W415" i="1"/>
  <c r="F409" i="1"/>
  <c r="S257" i="1"/>
  <c r="F293" i="1"/>
  <c r="BO206" i="1"/>
  <c r="P235" i="1"/>
  <c r="BX393" i="1"/>
  <c r="X338" i="1"/>
  <c r="F388" i="1"/>
  <c r="BO145" i="1"/>
  <c r="CB138" i="1"/>
  <c r="X257" i="1"/>
  <c r="F301" i="1"/>
  <c r="P133" i="1"/>
  <c r="CR73" i="1"/>
  <c r="X206" i="1"/>
  <c r="F250" i="1"/>
  <c r="CS26" i="1"/>
  <c r="P59" i="1"/>
  <c r="BO169" i="1"/>
  <c r="P184" i="1"/>
  <c r="P202" i="1"/>
  <c r="BX73" i="1"/>
  <c r="P131" i="1"/>
  <c r="P134" i="1"/>
  <c r="BU18" i="1"/>
  <c r="P429" i="1"/>
  <c r="DF138" i="1"/>
  <c r="CS145" i="1"/>
  <c r="AS138" i="1"/>
  <c r="F155" i="1"/>
  <c r="P124" i="1"/>
  <c r="CS73" i="1"/>
  <c r="AS206" i="1"/>
  <c r="F243" i="1"/>
  <c r="O338" i="1"/>
  <c r="F373" i="1"/>
  <c r="BQ138" i="1"/>
  <c r="P152" i="1"/>
  <c r="BQ393" i="1"/>
  <c r="CR26" i="1"/>
  <c r="P68" i="1"/>
  <c r="F382" i="1"/>
  <c r="AT338" i="1"/>
  <c r="R22" i="1"/>
  <c r="F401" i="1"/>
  <c r="R415" i="1"/>
  <c r="P18" i="1"/>
  <c r="F418" i="1"/>
  <c r="BY169" i="1"/>
  <c r="P200" i="1"/>
  <c r="O206" i="1"/>
  <c r="F235" i="1"/>
  <c r="O73" i="1"/>
  <c r="F116" i="1"/>
  <c r="F134" i="1"/>
  <c r="O393" i="1"/>
  <c r="F291" i="1"/>
  <c r="Q257" i="1"/>
  <c r="Q393" i="1"/>
  <c r="U18" i="1"/>
  <c r="F429" i="1"/>
  <c r="BO26" i="1"/>
  <c r="P51" i="1"/>
  <c r="P69" i="1"/>
  <c r="BO393" i="1"/>
  <c r="V22" i="1"/>
  <c r="V415" i="1"/>
  <c r="F408" i="1"/>
  <c r="AR338" i="1"/>
  <c r="F390" i="1"/>
  <c r="P391" i="1"/>
  <c r="BY206" i="1"/>
  <c r="P251" i="1"/>
  <c r="DE284" i="1"/>
  <c r="BS257" i="1"/>
  <c r="P293" i="1"/>
  <c r="BP393" i="1"/>
  <c r="DE257" i="1"/>
  <c r="CR284" i="1"/>
  <c r="W18" i="1"/>
  <c r="F431" i="1"/>
  <c r="O22" i="1"/>
  <c r="F395" i="1"/>
  <c r="F413" i="1"/>
  <c r="O415" i="1"/>
  <c r="CS206" i="1"/>
  <c r="P243" i="1"/>
  <c r="F253" i="1"/>
  <c r="BE257" i="1"/>
  <c r="AR284" i="1"/>
  <c r="AS73" i="1"/>
  <c r="F124" i="1"/>
  <c r="AS393" i="1"/>
  <c r="BT18" i="1"/>
  <c r="P428" i="1"/>
  <c r="R18" i="1"/>
  <c r="F423" i="1"/>
  <c r="P164" i="1"/>
  <c r="CR138" i="1"/>
  <c r="AR73" i="1"/>
  <c r="F133" i="1"/>
  <c r="AR393" i="1"/>
  <c r="CS138" i="1"/>
  <c r="P155" i="1"/>
  <c r="X18" i="1"/>
  <c r="F432" i="1"/>
  <c r="AS257" i="1"/>
  <c r="F294" i="1"/>
  <c r="BY18" i="1"/>
  <c r="P433" i="1"/>
  <c r="Y18" i="1"/>
  <c r="F433" i="1"/>
  <c r="BQ22" i="1"/>
  <c r="P400" i="1"/>
  <c r="BQ415" i="1"/>
  <c r="BP22" i="1"/>
  <c r="P396" i="1"/>
  <c r="BP415" i="1"/>
  <c r="CS393" i="1"/>
  <c r="BS18" i="1"/>
  <c r="P424" i="1"/>
  <c r="CT22" i="1"/>
  <c r="P404" i="1"/>
  <c r="CT415" i="1"/>
  <c r="F304" i="1"/>
  <c r="AT18" i="1"/>
  <c r="F426" i="1"/>
  <c r="BO22" i="1"/>
  <c r="P395" i="1"/>
  <c r="BO415" i="1"/>
  <c r="BW18" i="1"/>
  <c r="P431" i="1"/>
  <c r="BX22" i="1"/>
  <c r="P410" i="1"/>
  <c r="BX415" i="1"/>
  <c r="P253" i="1"/>
  <c r="P294" i="1"/>
  <c r="CS257" i="1"/>
  <c r="F391" i="1"/>
  <c r="Q22" i="1"/>
  <c r="F400" i="1"/>
  <c r="Q415" i="1"/>
  <c r="V18" i="1"/>
  <c r="F430" i="1"/>
  <c r="CR393" i="1"/>
  <c r="BO138" i="1"/>
  <c r="P147" i="1"/>
  <c r="P165" i="1"/>
  <c r="S18" i="1"/>
  <c r="F424" i="1"/>
  <c r="P286" i="1"/>
  <c r="P304" i="1"/>
  <c r="BO257" i="1"/>
  <c r="BR18" i="1"/>
  <c r="P423" i="1"/>
  <c r="BP18" i="1"/>
  <c r="P418" i="1"/>
  <c r="O18" i="1"/>
  <c r="F417" i="1"/>
  <c r="F435" i="1"/>
  <c r="BQ18" i="1"/>
  <c r="P422" i="1"/>
  <c r="BO18" i="1"/>
  <c r="P417" i="1"/>
  <c r="P435" i="1"/>
  <c r="F303" i="1"/>
  <c r="AR257" i="1"/>
  <c r="AR22" i="1"/>
  <c r="AR415" i="1"/>
  <c r="F412" i="1"/>
  <c r="CT18" i="1"/>
  <c r="P426" i="1"/>
  <c r="Q18" i="1"/>
  <c r="F422" i="1"/>
  <c r="AS22" i="1"/>
  <c r="AS415" i="1"/>
  <c r="F403" i="1"/>
  <c r="CR22" i="1"/>
  <c r="P412" i="1"/>
  <c r="CR415" i="1"/>
  <c r="P413" i="1"/>
  <c r="CR257" i="1"/>
  <c r="P303" i="1"/>
  <c r="BX18" i="1"/>
  <c r="P432" i="1"/>
  <c r="CS22" i="1"/>
  <c r="P403" i="1"/>
  <c r="CS415" i="1"/>
  <c r="CS18" i="1"/>
  <c r="P425" i="1"/>
  <c r="F436" i="1"/>
  <c r="F437" i="1"/>
  <c r="P436" i="1"/>
  <c r="CR18" i="1"/>
  <c r="P434" i="1"/>
  <c r="AR18" i="1"/>
  <c r="F434" i="1"/>
  <c r="AS18" i="1"/>
  <c r="F425" i="1"/>
  <c r="P437" i="1"/>
</calcChain>
</file>

<file path=xl/sharedStrings.xml><?xml version="1.0" encoding="utf-8"?>
<sst xmlns="http://schemas.openxmlformats.org/spreadsheetml/2006/main" count="8981" uniqueCount="626">
  <si>
    <t>Smeta.RU  (495) 974-1589</t>
  </si>
  <si>
    <t>_PS_</t>
  </si>
  <si>
    <t>Smeta.RU</t>
  </si>
  <si>
    <t/>
  </si>
  <si>
    <t>Новый объект</t>
  </si>
  <si>
    <t>555</t>
  </si>
  <si>
    <t>Сметные нормы списания</t>
  </si>
  <si>
    <t>Коды ОКП для ТСН-2001</t>
  </si>
  <si>
    <t>ТСН 2001- Ремонт</t>
  </si>
  <si>
    <t>Типовой расчет для ТСН-2001 (Ремонт)</t>
  </si>
  <si>
    <t>ТСН-2001</t>
  </si>
  <si>
    <t>Поправки для ТСН-2001</t>
  </si>
  <si>
    <t>ТЕКУЩИЙ РЕМОНТ В ПОМЕЩЕНИИ №555, КОРПУС 1</t>
  </si>
  <si>
    <t>РАЗДЕЛ 1.</t>
  </si>
  <si>
    <t>ДЕМОНТАЖНЫЕ РАБОТЫ</t>
  </si>
  <si>
    <t>1</t>
  </si>
  <si>
    <t>6.56-12-1</t>
  </si>
  <si>
    <t>ДЕМОНТАЖ ДВЕРНЫХ КОРОБОК В КАМЕННЫХ СТЕНАХ С ОТБИВКОЙ ШТУКАТУРКИ В ОТКОСАХ</t>
  </si>
  <si>
    <t>100 шт.</t>
  </si>
  <si>
    <t>ТСН-2001.6. База. Сб.56, т.12, поз.1</t>
  </si>
  <si>
    <t>Ремонтно-строительные работы</t>
  </si>
  <si>
    <t>ТСН-2001.6-56. 56-12...56-15</t>
  </si>
  <si>
    <t>ТСН-2001.6-56-3</t>
  </si>
  <si>
    <t>2</t>
  </si>
  <si>
    <t>6.56-14-1</t>
  </si>
  <si>
    <t>СНЯТИЕ НАЛИЧНИКОВ</t>
  </si>
  <si>
    <t>100 м</t>
  </si>
  <si>
    <t>ТСН-2001.6. База. Сб.56, т.14, поз.1</t>
  </si>
  <si>
    <t>3</t>
  </si>
  <si>
    <t>6.56-38-1</t>
  </si>
  <si>
    <t>РАЗБОРКА ДЕРЕВЯННЫХ ЗАПОЛНЕНИЙ ПРОЕМОВ ОКОННЫХ С ПОДОКОННЫМИ ДОСКАМИ</t>
  </si>
  <si>
    <t>100 м2</t>
  </si>
  <si>
    <t>ТСН-2001.6. База. Сб.56, т.38, поз.1</t>
  </si>
  <si>
    <t>ТСН-2001.6-56. 56-38</t>
  </si>
  <si>
    <t>ТСН-2001.6-56-10</t>
  </si>
  <si>
    <t>4</t>
  </si>
  <si>
    <t>6.55-1-6</t>
  </si>
  <si>
    <t>РАЗБОРКА ДЕРЕВЯННЫХ ПЕРЕГОРОДОК КАРКАСНЫХ, ОБШИТЫХ ДРЕВЕСНОВОЛОКНИСТЫМИ ПЛИТАМИ</t>
  </si>
  <si>
    <t>ТСН-2001.6. База. Сб.55, т.1, поз.6</t>
  </si>
  <si>
    <t>ТСН-2001.6-55. 55-1...55-4</t>
  </si>
  <si>
    <t>ТСН-2001.6-55-1</t>
  </si>
  <si>
    <t>5</t>
  </si>
  <si>
    <t>6.65-22-1</t>
  </si>
  <si>
    <t>РАЗБОРКА ВЕНТИЛЯЦИОННЫХ КОРОБОВ</t>
  </si>
  <si>
    <t>ТСН-2001.6. База. Сб.65, т.22, поз.1</t>
  </si>
  <si>
    <t>ТСН-2001.6-65. 65-22, 65-23</t>
  </si>
  <si>
    <t>ТСН-2001.6-65-5</t>
  </si>
  <si>
    <t>6</t>
  </si>
  <si>
    <t>6.57-3-1</t>
  </si>
  <si>
    <t>РАЗБОРКА ДЕРЕВЯННЫХ ПЛИНТУСОВ</t>
  </si>
  <si>
    <t>ТСН-2001.6. База. Сб.57, т.3, поз.1</t>
  </si>
  <si>
    <t>ТСН-2001.6-57. 57-1...57-5</t>
  </si>
  <si>
    <t>ТСН-2001.6-57-1</t>
  </si>
  <si>
    <t>7</t>
  </si>
  <si>
    <t>6.57-2-2</t>
  </si>
  <si>
    <t>РАЗБОРКА ПАРКЕТА</t>
  </si>
  <si>
    <t>ТСН-2001.6. База. Сб.57, т.2, поз.2</t>
  </si>
  <si>
    <t>8</t>
  </si>
  <si>
    <t>6.54-1-6</t>
  </si>
  <si>
    <t>РАЗБОРКА ПОДВЕСНЫХ ПОТОЛКОВ ИЗ ПЛИТ "АРМСТРОНГ"</t>
  </si>
  <si>
    <t>ТСН-2001.6. База. Сб.54, т.1, поз.6</t>
  </si>
  <si>
    <t>ТСН-2001.6-54. 54-1...54-5</t>
  </si>
  <si>
    <t>ТСН-2001.6-54-2</t>
  </si>
  <si>
    <t>9</t>
  </si>
  <si>
    <t>6.67-7-5</t>
  </si>
  <si>
    <t>ДЕМОНТАЖ СВЕТИЛЬНИКОВ С ЛЮМИНЕСЦЕНТНЫМИ ЛАМПАМИ</t>
  </si>
  <si>
    <t>ТСН-2001.6. База. Сб.67, т.7, поз.5</t>
  </si>
  <si>
    <t>ТСН-2001.6-67. 67-1...67-8</t>
  </si>
  <si>
    <t>ТСН-2001.6-67-1</t>
  </si>
  <si>
    <t>10</t>
  </si>
  <si>
    <t>6.67-7-1</t>
  </si>
  <si>
    <t>ДЕМОНТАЖ РОЗЕТОК</t>
  </si>
  <si>
    <t>ТСН-2001.6. База. Сб.67, т.7, поз.1</t>
  </si>
  <si>
    <t>ПЗ</t>
  </si>
  <si>
    <t>Прямые затраты</t>
  </si>
  <si>
    <t>СтМат</t>
  </si>
  <si>
    <t>Стоимость материальных ресурсов</t>
  </si>
  <si>
    <t>СтМатЗак</t>
  </si>
  <si>
    <t>Стоимость материалов заказчика</t>
  </si>
  <si>
    <t>Оборуд</t>
  </si>
  <si>
    <t>Стоимость оборудования</t>
  </si>
  <si>
    <t>ОборудЗак</t>
  </si>
  <si>
    <t>Стоимость оборудования заказчика</t>
  </si>
  <si>
    <t>ЭММ</t>
  </si>
  <si>
    <t>Эксплуатация машин</t>
  </si>
  <si>
    <t>ЗПМ</t>
  </si>
  <si>
    <t>ЗП машинистов</t>
  </si>
  <si>
    <t>ОЗП</t>
  </si>
  <si>
    <t>Основная ЗП рабочих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</si>
  <si>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</si>
  <si>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</si>
  <si>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</si>
  <si>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</si>
  <si>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</si>
  <si>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</si>
  <si>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</si>
  <si>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</si>
  <si>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</si>
  <si>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</si>
  <si>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</si>
  <si>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</si>
  <si>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</si>
  <si>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</si>
  <si>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</si>
  <si>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</si>
  <si>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</si>
  <si>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</si>
  <si>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</si>
  <si>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</si>
  <si>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всего</t>
  </si>
  <si>
    <t>Всего по смете</t>
  </si>
  <si>
    <t>РАЗДЕЛ 2.</t>
  </si>
  <si>
    <t>Стены и перегородки</t>
  </si>
  <si>
    <t>11</t>
  </si>
  <si>
    <t>3.11-8-1</t>
  </si>
  <si>
    <t>УСТРОЙСТВО ТЕПЛОИЗОЛЯЦИИ ИЗ ПЛИТ ИЛИ МАТОВ МИНЕРАЛОВАТНЫХ ИЛИ СТЕКЛОВОЛОКНИСТЫХ</t>
  </si>
  <si>
    <t>ТСН-2001.3. Доп.11. Сб.11, т.8, поз.1</t>
  </si>
  <si>
    <t>)*1,25</t>
  </si>
  <si>
    <t>)*1,15</t>
  </si>
  <si>
    <t>Строительные работы</t>
  </si>
  <si>
    <t>ТСН-2001.3-11. 11-4...11-11 (доп. 11)</t>
  </si>
  <si>
    <t>ТСН-2001.3-11-2</t>
  </si>
  <si>
    <t>11,1</t>
  </si>
  <si>
    <t>ПРАЙС-ЛИСТ</t>
  </si>
  <si>
    <t>ПЛИТЫ ТЕПЛОИЗОЛЯЦИОННЫЕ МИНЕРАЛОВАТНЫЕ</t>
  </si>
  <si>
    <t>м2</t>
  </si>
  <si>
    <t>занесена вручную</t>
  </si>
  <si>
    <t>195 / 1</t>
  </si>
  <si>
    <t>12</t>
  </si>
  <si>
    <t>3.10-71-1</t>
  </si>
  <si>
    <t>УСТРОЙСТВО ПЕРЕГОРОДОК С ОДНОРЯДНЫМ КАРКАСОМ С ОБШИВКОЙ ГИПСОКАРТОННЫМИ ЛИСТАМИ ОДНОЙ СТОРОНЫ В ОДИН СЛОЙ - ОДНОСЛОЙНЫЕ (БЕЗ ПОДГОТОВКИ ПОД ОТДЕЛКУ)</t>
  </si>
  <si>
    <t>ТСН-2001.3. База. Сб.10, т.71, поз.1</t>
  </si>
  <si>
    <t>ТСН-2001.3-10. 10-70...10-72</t>
  </si>
  <si>
    <t>ТСН-2001.3-10-2</t>
  </si>
  <si>
    <t>12,1</t>
  </si>
  <si>
    <t>1.7-4-24</t>
  </si>
  <si>
    <t>ПРОФИЛИ МЕТАЛЛИЧЕСКИЕ ДЛЯ МОНТАЖА ГИПСОВЫХ ПЕРЕГОРОДОК И ПОДВЕСНЫХ ПОТОЛКОВ СТАЛЬНЫЕ, ОЦИНКОВАННЫЕ, МАРКА ПУ-2, ПРОФИЛЬ УГЛОВОЙ, СЕЧЕНИЕ 31Х31Х0,55 ММ</t>
  </si>
  <si>
    <t>т</t>
  </si>
  <si>
    <t>ТСН-2001.1. База. Р.7, о.4, поз.24</t>
  </si>
  <si>
    <t>12,2</t>
  </si>
  <si>
    <t>1.7-4-5</t>
  </si>
  <si>
    <t>ПРОФИЛИ СТОЕК МЕТАЛЛИЧЕСКИЕ ДЛЯ МОНТАЖА ГИПСОВЫХ ПЕРЕГОРОДОК И ПОДВЕСНЫХ ПОТОЛКОВ СТАЛЬНЫЕ, ОЦИНКОВАННЫЕ, МАРКА ПС-2, СЕЧЕНИЕ 50Х50Х0,55 ММ</t>
  </si>
  <si>
    <t>ТСН-2001.1. База. Р.7, о.4, поз.5</t>
  </si>
  <si>
    <t>12,3</t>
  </si>
  <si>
    <t>1.7-4-15</t>
  </si>
  <si>
    <t>ПРОФИЛИ НАПРАВЛЯЮЩИХ МЕТАЛЛИЧЕСКИЕ ДЛЯ МОНТАЖА ГИПСОВЫХ ПЕРЕГОРОДОК И ПОДВЕСНЫХ ПОТОЛКОВ СТАЛЬНЫЕ, ОЦИНКОВАННЫЕ, МАРКА ПН-2, СЕЧЕНИЕ 50Х40Х0,55 ММ</t>
  </si>
  <si>
    <t>ТСН-2001.1. База. Р.7, о.4, поз.15</t>
  </si>
  <si>
    <t>12,4</t>
  </si>
  <si>
    <t>ЛИСТ ГКЛ</t>
  </si>
  <si>
    <t>142 / 1</t>
  </si>
  <si>
    <t>13</t>
  </si>
  <si>
    <t>3.10-71-4</t>
  </si>
  <si>
    <t>УСТРОЙСТВО ДОПОЛНИТЕЛЬНОГО СЛОЯ ИЗ ГИПСОКАРТОННЫХ ЛИСТОВ С МЕТАЛЛИЧЕСКИМ КАРКАСОМ</t>
  </si>
  <si>
    <t>ТСН-2001.3. База. Сб.10, т.71, поз.4</t>
  </si>
  <si>
    <t>13,1</t>
  </si>
  <si>
    <t>14</t>
  </si>
  <si>
    <t>3.15-104-1</t>
  </si>
  <si>
    <t>ПОДГОТОВКА ПОД ОКРАСКУ ИЛИ ОКЛЕЙКУ ОБОЯМИ ПЕРЕГОРОДОК ИЗ ГИПСОКАРТОННЫХ ЛИСТОВ</t>
  </si>
  <si>
    <t>ТСН-2001.3. База. Сб.15, т.104, поз.1</t>
  </si>
  <si>
    <t>ТСН-2001.3-15. 15-91-3, 15-91-4, 15-92...15-115</t>
  </si>
  <si>
    <t>ТСН-2001.3-15-9</t>
  </si>
  <si>
    <t>14,1</t>
  </si>
  <si>
    <t>ШПАКЛЕВКА SHEETROCK (ШИТРОК) УНИВЕРСАЛЬНАЯ</t>
  </si>
  <si>
    <t>кг</t>
  </si>
  <si>
    <t>67 / 1</t>
  </si>
  <si>
    <t>15</t>
  </si>
  <si>
    <t>3.15-165-1</t>
  </si>
  <si>
    <t>ОБРАБОТКА ПОВЕРХНОСТЕЙ СТЕН ГРУНТОВКОЙ ГЛУБОКОГО ПРОНИКНОВЕНИЯ ВНУТРИ ПОМЕЩЕНИЯ</t>
  </si>
  <si>
    <t>ТСН-2001.3. Доп.20. Сб.15, т.165, поз.1</t>
  </si>
  <si>
    <t>ТСН-2001.3-15. 15-164, 15-165 (доп. 20)</t>
  </si>
  <si>
    <t>ТСН-2001.3-15-28</t>
  </si>
  <si>
    <t>15,1</t>
  </si>
  <si>
    <t>1.1-1-3552</t>
  </si>
  <si>
    <t>ГРУНТОВКА АКРИЛОВАЯ КОНЦЕНТРИРОВАННАЯ УНИВЕРСАЛЬНАЯ С ВЫСОКОЙ КЛЕЕВОЙ И ПРОНИКАЮЩЕЙ СПОСОБНОСТЬЮ</t>
  </si>
  <si>
    <t>ТСН-2001.1. Доп.20. Р.1, о.1, поз.3552</t>
  </si>
  <si>
    <t>16</t>
  </si>
  <si>
    <t>3.15-127-1</t>
  </si>
  <si>
    <t>ОКЛЕЙКА ОБОЯМИ ПРОСТЫМИ И СРЕДНЕЙ ПЛОТНОСТИ СТЕН ПО МОНОЛИТНОЙ ШТУКАТУРКЕ И БЕТОНУ</t>
  </si>
  <si>
    <t>ТСН-2001.3. База. Сб.15, т.127, поз.1</t>
  </si>
  <si>
    <t>ТСН-2001.3-15. 15-127...15-136</t>
  </si>
  <si>
    <t>ТСН-2001.3-15-11</t>
  </si>
  <si>
    <t>16,1</t>
  </si>
  <si>
    <t>1.1-1-1487</t>
  </si>
  <si>
    <t>ШПАТЛЕВКА МАСЛЯНО-КЛЕЕВАЯ УНИВЕРСАЛЬНАЯ</t>
  </si>
  <si>
    <t>ТСН-2001.1. База. Р.1, о.1, поз.1487</t>
  </si>
  <si>
    <t>16,2</t>
  </si>
  <si>
    <t>16,3</t>
  </si>
  <si>
    <t>ОБОИ</t>
  </si>
  <si>
    <t>116 / 1</t>
  </si>
  <si>
    <t>17</t>
  </si>
  <si>
    <t>3.15-96-1</t>
  </si>
  <si>
    <t>ПРОСТАЯ ОКРАСКА ПОЛИВИНИЛАЦЕТАТНЫМИ ВОДОЭМУЛЬСИОННЫМИ СОСТАВАМИ СТЕН ПО ШТУКАТУРКЕ И СБОРНЫМ КОНСТРУКЦИЯМ, ПОДГОТОВЛЕННЫМ ПОД ОКРАСКУ</t>
  </si>
  <si>
    <t>ТСН-2001.3. База. Сб.15, т.96, поз.1</t>
  </si>
  <si>
    <t>17,1</t>
  </si>
  <si>
    <t>КРАСКА</t>
  </si>
  <si>
    <t>л</t>
  </si>
  <si>
    <t>350 / 1</t>
  </si>
  <si>
    <t>РАЗДЕЛ 3.</t>
  </si>
  <si>
    <t>ДВЕРИ</t>
  </si>
  <si>
    <t>18</t>
  </si>
  <si>
    <t>3.10-21-1</t>
  </si>
  <si>
    <t>УСТАНОВКА БЛОКОВ В НАРУЖНЫХ И ВНУТРЕННИХ ДВЕРНЫХ ПРОЕМАХ В КАМЕННЫХ СТЕНАХ ПЛОЩАДЬ ПРОЕМА, М2 ДО 3</t>
  </si>
  <si>
    <t>ТСН-2001.3. База. Сб.10, т.21, поз.1</t>
  </si>
  <si>
    <t>ТСН-2001.3-10. 10-1...10-69</t>
  </si>
  <si>
    <t>ТСН-2001.3-10-1</t>
  </si>
  <si>
    <t>18,1</t>
  </si>
  <si>
    <t>БЛОКИ ДВЕРНЫЕ</t>
  </si>
  <si>
    <t>КОМП.</t>
  </si>
  <si>
    <t>10 500 / 1</t>
  </si>
  <si>
    <t>РАЗДЕЛ 4.</t>
  </si>
  <si>
    <t>ПОТОЛКИ</t>
  </si>
  <si>
    <t>19</t>
  </si>
  <si>
    <t>3.15-29-1</t>
  </si>
  <si>
    <t>УСТРОЙСТВО ПОДВЕСНЫХ ПОТОЛКОВ ИЗ ДЕКОРАТИВНО-АКУСТИЧЕСКИХ ПЛИТ ПО ГОТОВОМУ КАРКАСУ С УСТАНОВКОЙ НАПРАВЛЯЮЩИХ ИЗ АЛЮМИНИЕВОГО ПРОФИЛЯ И ДЕТАЛЕЙ КРЕПЛЕНИЯ</t>
  </si>
  <si>
    <t>ТСН-2001.3. База. Сб.15, т.29, поз.1</t>
  </si>
  <si>
    <t>ТСН-2001.3-15. 15-25...15-29</t>
  </si>
  <si>
    <t>ТСН-2001.3-15-5</t>
  </si>
  <si>
    <t>19,1</t>
  </si>
  <si>
    <t>1.1-1-863</t>
  </si>
  <si>
    <t>КОМПЛЕКТУЮЩИЕ К ПОДВЕСНЫМ ПОТОЛКАМ, ТИП 'АРМСТРОНГ'</t>
  </si>
  <si>
    <t>компл.</t>
  </si>
  <si>
    <t>ТСН-2001.1. База. Р.1, о.1, поз.863</t>
  </si>
  <si>
    <t>19,2</t>
  </si>
  <si>
    <t>1.1-1-2105</t>
  </si>
  <si>
    <t>ПЛИТЫ АКУСТИЧЕСКИЕ, МАРКА 'АРМСТРОНГ', ТИП 'GEDINA' А</t>
  </si>
  <si>
    <t>ТСН-2001.1. База. Р.1, о.1, поз.2105</t>
  </si>
  <si>
    <t>20</t>
  </si>
  <si>
    <t>4.8-246-14</t>
  </si>
  <si>
    <t>СВЕТИЛЬНИКИ СВЕТОДИОДНЫЕ, СВЕТИЛЬНИК В ПОДВЕСНЫХ ПОТОЛКАХ, УСТАНАВЛИВАЕМЫЙ НА ПРОФИЛЕ, С КОЛИЧЕСТВОМ ЛАМП ДО 4</t>
  </si>
  <si>
    <t>ТСН-2001.4. Доп.22. Сб.8, т.246, поз.14</t>
  </si>
  <si>
    <t>Монтаж оборудования</t>
  </si>
  <si>
    <t>ТСН-2001.4-8. 8-188...8-272</t>
  </si>
  <si>
    <t>ТСН-2001.4-8-18</t>
  </si>
  <si>
    <t>20,1</t>
  </si>
  <si>
    <t>СВЕТИЛЬНИК СВЕТОДИОДНЫЙ ARMSTRONG LUX</t>
  </si>
  <si>
    <t>шт.</t>
  </si>
  <si>
    <t>2 700 / 1</t>
  </si>
  <si>
    <t>РАЗДЕЛ 5.</t>
  </si>
  <si>
    <t>ПОЛЫ</t>
  </si>
  <si>
    <t>21</t>
  </si>
  <si>
    <t>3.11-10-1</t>
  </si>
  <si>
    <t>УСТРОЙСТВО СТЯЖЕК ЦЕМЕНТНЫХ ТОЛЩИНОЙ 20 ММ</t>
  </si>
  <si>
    <t>ТСН-2001.3. Доп.11. Сб.11, т.10, поз.1</t>
  </si>
  <si>
    <t>21,1</t>
  </si>
  <si>
    <t>1.3-2-6</t>
  </si>
  <si>
    <t>РАСТВОРЫ ЦЕМЕНТНЫЕ, МАРКА 150</t>
  </si>
  <si>
    <t>м3</t>
  </si>
  <si>
    <t>ТСН-2001.1. Доп.14. Р.3, о.2, поз.6</t>
  </si>
  <si>
    <t>22</t>
  </si>
  <si>
    <t>3.6-6-10</t>
  </si>
  <si>
    <t>АРМИРОВАНИЕ ПОДСТИЛАЮЩИХ СЛОЕВ И НАБЕТОНОК</t>
  </si>
  <si>
    <t>ТСН-2001.3. База. Сб.6, т.6, поз.10</t>
  </si>
  <si>
    <t>ТСН-2001.3-6. 6-1...6-13</t>
  </si>
  <si>
    <t>ТСН-2001.3-6-1</t>
  </si>
  <si>
    <t>22,1</t>
  </si>
  <si>
    <t>1.3-4-74</t>
  </si>
  <si>
    <t>КАРКАСЫ И СЕТКИ АРМАТУРНЫЕ ПЛОСКИЕ, СОБРАННЫЕ И СВАРЕННЫЕ (СВЯЗАННЫЕ) В АРМАТУРНЫЕ ИЗДЕЛИЯ, КЛАСС ВР-I, ДИАМЕТР 4 ММ</t>
  </si>
  <si>
    <t>ТСН-2001.1. База. Р.3, о.4, поз.74</t>
  </si>
  <si>
    <t>23</t>
  </si>
  <si>
    <t>3.11-10-2</t>
  </si>
  <si>
    <t>ДОБАВЛЯЕТСЯ ИЛИ ИСКЛЮЧАЕТСЯ НА КАЖДЫЕ 5 ММ ИЗМЕНЕНИЯ ТОЛЩИНЫ СТЯЖКИ К ПОЗ. 11-10-1</t>
  </si>
  <si>
    <t>ТСН-2001.3. Доп.11. Сб.11, т.10, поз.2</t>
  </si>
  <si>
    <t>)*4</t>
  </si>
  <si>
    <t>)*1,25*4</t>
  </si>
  <si>
    <t>)*1,15*4</t>
  </si>
  <si>
    <t>23,1</t>
  </si>
  <si>
    <t>24</t>
  </si>
  <si>
    <t>3.11-37-1</t>
  </si>
  <si>
    <t>УСТРОЙСТВО ПОКРЫТИЯ ИЗ ЛАМИНАТ- ПАРКЕТА НА ОСНОВЕ ИЗНОСОСТОЙКОГО ПЛАСТИКА БЕСКЛЕЕВЫМ (ЗАМКОВЫМ) СПОСОБОМ</t>
  </si>
  <si>
    <t>ТСН-2001.3. Доп.11. Сб.11, т.37, поз.1</t>
  </si>
  <si>
    <t>ТСН-2001.3-11. 11-37, 11-38 (доп. 11)</t>
  </si>
  <si>
    <t>ТСН-2001.3-11-6</t>
  </si>
  <si>
    <t>24,1</t>
  </si>
  <si>
    <t>ЛАМИНАТ КЛАСС 33</t>
  </si>
  <si>
    <t>980 / 1</t>
  </si>
  <si>
    <t>25</t>
  </si>
  <si>
    <t>3.11-28-1</t>
  </si>
  <si>
    <t>УСТРОЙСТВО ПЛИНТУСОВ ПОЛИВИНИЛХЛОРИДНЫХ</t>
  </si>
  <si>
    <t>ТСН-2001.3. Доп.11. Сб.11, т.28, поз.1</t>
  </si>
  <si>
    <t>ТСН-2001.3-11. 11-13...11-35 (доп. 11)</t>
  </si>
  <si>
    <t>ТСН-2001.3-11-4</t>
  </si>
  <si>
    <t>25,1</t>
  </si>
  <si>
    <t>1.1-1-288</t>
  </si>
  <si>
    <t>ПЛИНТУСЫ ПОЛИВИНИЛХЛОРИДНЫЕ</t>
  </si>
  <si>
    <t>м</t>
  </si>
  <si>
    <t>ТСН-2001.1. База. Р.1, о.1, поз.288</t>
  </si>
  <si>
    <t>26</t>
  </si>
  <si>
    <t>3.11-39-1</t>
  </si>
  <si>
    <t>УКЛАДКА МЕТАЛЛИЧЕСКОЙ НАКЛАДНОЙ ПОЛОСЫ (ПОРОЖКА)</t>
  </si>
  <si>
    <t>ТСН-2001.3. Доп.11. Сб.11, т.39, поз.1</t>
  </si>
  <si>
    <t>ТСН-2001.3-11. 11-39 (доп. 11)</t>
  </si>
  <si>
    <t>ТСН-2001.3-11-7</t>
  </si>
  <si>
    <t>26,1</t>
  </si>
  <si>
    <t>ПОРОЖЕК МЕТАЛЛИЧЕСКИЙ</t>
  </si>
  <si>
    <t>327 / 1</t>
  </si>
  <si>
    <t>РАЗДЕЛ 6.</t>
  </si>
  <si>
    <t>ОКНА</t>
  </si>
  <si>
    <t>27</t>
  </si>
  <si>
    <t>3.10-84-5</t>
  </si>
  <si>
    <t>УСТАНОВКА В ЖИЛЫХ И ОБЩЕСТВЕННЫХ ЗДАНИЯХ ОКОННЫХ БЛОКОВ ИЗ ПВХ-ПРОФИЛЕЙ, ПОВОРОТНЫЕ (ОТКИДНЫЕ, ПОВОРОТНО-ОТКИДНЫЕ) ДВУХ- И ТРЕХСТВОРЧАТЫЕ ПЛОЩАДЬЮ ПРОЕМА ДО 2</t>
  </si>
  <si>
    <t>ТСН-2001.3. Доп.4. Сб.10, т.84, поз.5</t>
  </si>
  <si>
    <t>ТСН-2001.3-10. 10-83…10-85 (доп. 4)</t>
  </si>
  <si>
    <t>ТСН-2001.3-10-8</t>
  </si>
  <si>
    <t>27,1</t>
  </si>
  <si>
    <t>1.1-1-2982</t>
  </si>
  <si>
    <t>ЛЕНТА САМОКЛЕЮЩАЯСЯ ДИФФУЗИОННАЯ ГИДРОИЗОЛЯЦИОННАЯ БУТИЛКАУЧУКОВАЯ ДЛЯ НАРУЖНОГО СЛОЯ МОНТАЖНОГО ШВА 'ЛИПЛЕНТ', МАРКА СД, ШИРИНА 100 ММ</t>
  </si>
  <si>
    <t>ТСН-2001.1. Доп.4. Р.1, о.1, поз.2982</t>
  </si>
  <si>
    <t>27,2</t>
  </si>
  <si>
    <t>1.1-1-2469</t>
  </si>
  <si>
    <t>ЛЕНТА САМОКЛЕЮЩАЯСЯ ПАРОИЗОЛЯЦИОННАЯ БУТИЛКАУЧУКОВАЯ ДЛЯ ВНУТРЕННЕГО СЛОЯ МОНТАЖНОГО ШВА 'ВИКАР', МАРКА ЛТ (О), ШИРИНА 100 ММ</t>
  </si>
  <si>
    <t>ТСН-2001.1. Доп.4. Р.1, о.1, поз.2469</t>
  </si>
  <si>
    <t>27,3</t>
  </si>
  <si>
    <t>1.9-1-192</t>
  </si>
  <si>
    <t>БЛОКИ ОКОННЫЕ ИЗ ПВХ ПРОФИЛЕЙ, РАСПАШНЫЕ, ТЕПЛОЗАЩИТНЫЕ, ОДИНАРНОЙ КОНСТРУКЦИИ, ОСТЕКЛЕННЫЕ ДВУХКАМЕРНЫМИ СТЕКЛОПАКЕТАМИ, ДВУХСТВОРЧАТЫЕ С ФОРТОЧКОЙ, ПЛОЩАДЬ 2,16М2, С ИМПОРТНОЙ ФУРНИТУРОЙ</t>
  </si>
  <si>
    <t>ТСН-2001.1. База. Р.9, о.1, поз.192</t>
  </si>
  <si>
    <t>27,4</t>
  </si>
  <si>
    <t>1.1-1-2983</t>
  </si>
  <si>
    <t>ЛЕНТА ПРЕДВАРИТЕЛЬНОСЖАТАЯ САМОРАСШИРЯЮЩАЯСЯ УПЛОТНИТЕЛЬНАЯ ПСУЛ 10/3</t>
  </si>
  <si>
    <t>ТСН-2001.1. Доп.4. Р.1, о.1, поз.2983</t>
  </si>
  <si>
    <t>28</t>
  </si>
  <si>
    <t>3.10-85-1</t>
  </si>
  <si>
    <t>УСТАНОВКА ПОДОКОННЫХ ДОСОК ИЗ ПВХ В КАМЕННЫХ СТЕНАХ ТОЛЩИНОЙ ДО 0,51 М</t>
  </si>
  <si>
    <t>ТСН-2001.3. Доп.4. Сб.10, т.85, поз.1</t>
  </si>
  <si>
    <t>28,1</t>
  </si>
  <si>
    <t>1.9-12-110</t>
  </si>
  <si>
    <t>ДОСКИ ПОДОКОННЫЕ ИЗ ПВХ ЛАМИНИРОВАННЫЕ ДЕКОРАТИВНЫМИ ПВХ ПЛЕНКАМИ, ЦВЕТ: БЕЛЫЙ, МРАМОР, РАЗМЕРЫ 20Х150Х6000 ММ</t>
  </si>
  <si>
    <t>ТСН-2001.1. Доп.4. Р.9, о.12, поз.110</t>
  </si>
  <si>
    <t>28,2</t>
  </si>
  <si>
    <t>1.9-12-112</t>
  </si>
  <si>
    <t>ЗАГЛУШКИ ТОРЦЕВЫЕ ДВУСТОРОННИЕ К ПОДОКОННОЙ ДОСКЕ ИЗ ПВХ, ЦВЕТ: БЕЛЫЙ, МРАМОР, РАЗМЕРЫ 40Х480 ММ</t>
  </si>
  <si>
    <t>ТСН-2001.1. Доп.4. Р.9, о.12, поз.112</t>
  </si>
  <si>
    <t>29</t>
  </si>
  <si>
    <t>3.15-145-3</t>
  </si>
  <si>
    <t>ОБЛИЦОВКА ПЛАСТИКОМ ИЛИ ЛИСТАМИ ИЗ СИНТЕТИЧЕСКИХ МАТЕРИАЛОВ ОКОННЫХ И ДВЕРНЫХ ОТКОСОВ</t>
  </si>
  <si>
    <t>ТСН-2001.3. База. Сб.15, т.145, поз.3</t>
  </si>
  <si>
    <t>ТСН-2001.3-15. 15-144, 15-145</t>
  </si>
  <si>
    <t>ТСН-2001.3-15-15</t>
  </si>
  <si>
    <t>29,1</t>
  </si>
  <si>
    <t>1.1-1-781</t>
  </si>
  <si>
    <t>ПЛАСТИК БУМАЖНОСЛОИСТЫЙ ДЕКОРАТИВНЫЙ, МАРКА А, ОДНОТОННЫЙ, ТОЛЩИНА 1 ММ</t>
  </si>
  <si>
    <t>ТСН-2001.1. База. Р.1, о.1, поз.781</t>
  </si>
  <si>
    <t>30</t>
  </si>
  <si>
    <t>3.12-14-1</t>
  </si>
  <si>
    <t>УСТРОЙСТВО МЕЛКИХ ПОКРЫТИЙ (БРАНДМАУЭРЫ, ПАРАПЕТЫ, СВЕСЫ И Т.П.) ИЗ ЛИСТОВОЙ ОЦИНКОВАННОЙ СТАЛИ</t>
  </si>
  <si>
    <t>ТСН-2001.3. База. Сб.12, т.14, поз.1</t>
  </si>
  <si>
    <t>ТСН-2001.3-12. 12-1...12-29</t>
  </si>
  <si>
    <t>ТСН-2001.3-12-1</t>
  </si>
  <si>
    <t>30,1</t>
  </si>
  <si>
    <t>1.1-1-1079</t>
  </si>
  <si>
    <t>СТАЛЬ ЛИСТОВАЯ, ОЦИНКОВАННАЯ, ТОЛЩИНА 0,5 ММ</t>
  </si>
  <si>
    <t>ТСН-2001.1. Доп.22. Р.1, о.1, поз.1079</t>
  </si>
  <si>
    <t>РАЗДЕЛ 7.</t>
  </si>
  <si>
    <t>ОТОПЛЕНИЕ, КОНДИЦИОНИРОВАНИЕ</t>
  </si>
  <si>
    <t>31</t>
  </si>
  <si>
    <t>3.20-38-2</t>
  </si>
  <si>
    <t>УСТАНОВКА КОНДИЦИОНЕРОВ</t>
  </si>
  <si>
    <t>ТСН-2001.3. База. Сб.20, т.38, поз.2</t>
  </si>
  <si>
    <t>ТСН-2001.3-20. 20-1...20-55</t>
  </si>
  <si>
    <t>ТСН-2001.3-20-1</t>
  </si>
  <si>
    <t>31,1</t>
  </si>
  <si>
    <t>КОНДИЦИОНЕР PANASINIC CU-E9PKD</t>
  </si>
  <si>
    <t>38 000 / 1</t>
  </si>
  <si>
    <t>РАЗДЕЛ 8.</t>
  </si>
  <si>
    <t>ЭЛЕКТРОСНАБЖЕНИЕ</t>
  </si>
  <si>
    <t>32</t>
  </si>
  <si>
    <t>4.8-251-9</t>
  </si>
  <si>
    <t>ЩИТКИ ОСВЕТИТЕЛЬНЫЕ, УСТАНАВЛИВАЕМЫЕ НА СТЕНЕ РАСПОРНЫМИ ДЮБЕЛЯМИ, МАССА ЩИТКА: ДО 6 КГ</t>
  </si>
  <si>
    <t>ТСН-2001.4. База. Сб.8, т.251, поз.9</t>
  </si>
  <si>
    <t>32,1</t>
  </si>
  <si>
    <t>ЩИТОК ОСВЕТИТЕЛЬНЫЙ, КОЛ-ВО АВТОМАТОВ ДО 10</t>
  </si>
  <si>
    <t>2 670 / 1</t>
  </si>
  <si>
    <t>33</t>
  </si>
  <si>
    <t>4.8-172-1</t>
  </si>
  <si>
    <t>ТРУБЫ ВИНИПЛАСТОВЫЕ ПО УСТАНОВЛЕННЫМ КОНСТРУКЦИЯМ, ПО СТЕНАМ И КОЛОННАМ С КРЕПЛЕНИЕМ СКОБАМИ, ВНУТРЕННИЙ ДИАМЕТР, ММ, ДО: 25</t>
  </si>
  <si>
    <t>ТСН-2001.4. Доп.5. Сб.8, т.172, поз.1</t>
  </si>
  <si>
    <t>ТСН-2001.4-8. 8-155...8-184</t>
  </si>
  <si>
    <t>ТСН-2001.4-8-16</t>
  </si>
  <si>
    <t>33,1</t>
  </si>
  <si>
    <t>ТРУБА ПВХ</t>
  </si>
  <si>
    <t>11 / 1</t>
  </si>
  <si>
    <t>34</t>
  </si>
  <si>
    <t>4.8-175-2</t>
  </si>
  <si>
    <t>ЗАТЯГИВАНИЕ ПРОВОДОВ И КАБЕЛЕЙ В ПРОЛОЖЕННЫЕ ТРУБЫ И МЕТАЛЛИЧЕСКИЕ РУКАВА, ПРОВОД ПЕРВЫЙ ОДНОЖИЛЬНЫЙ ИЛИ МНОГОЖИЛЬНЫЙ В ОБЩЕЙ ОПЛЕТКЕ, СУММАРНОЕ СЕЧЕНИЕ: ДО 6 ММ2</t>
  </si>
  <si>
    <t>ТСН-2001.4. Доп.15. Сб.8, т.175, поз.2</t>
  </si>
  <si>
    <t>35</t>
  </si>
  <si>
    <t>4.8-280-1</t>
  </si>
  <si>
    <t>ПРОКЛАДКА ПЛАСТИКОВОГО КАБЕЛЬ-КАНАЛА ПО КИРПИЧНОМУ ОСНОВАНИЮ</t>
  </si>
  <si>
    <t>ТСН-2001.4. База. Сб.8, т.280, поз.1</t>
  </si>
  <si>
    <t>ТСН-2001.4-8. 8-280, 8-281</t>
  </si>
  <si>
    <t>ТСН-2001.4-8-20</t>
  </si>
  <si>
    <t>35,1</t>
  </si>
  <si>
    <t>КАБЕЛЬ КАНАЛ DKC 50X100</t>
  </si>
  <si>
    <t>520 / 1</t>
  </si>
  <si>
    <t>36</t>
  </si>
  <si>
    <t>4.8-162-1</t>
  </si>
  <si>
    <t>ПРОВОДА И КАБЕЛИ В КОРОБАХ, ПРОВОД, СЕЧЕНИЕ: ДО 6 ММ2</t>
  </si>
  <si>
    <t>ТСН-2001.4. Доп.15. Сб.8, т.162, поз.1</t>
  </si>
  <si>
    <t>37</t>
  </si>
  <si>
    <t>КАБЕЛЬ</t>
  </si>
  <si>
    <t>Материалы</t>
  </si>
  <si>
    <t>Материалы, изделия и конструкции</t>
  </si>
  <si>
    <t>78 / 1</t>
  </si>
  <si>
    <t>38</t>
  </si>
  <si>
    <t>4.8-243-8</t>
  </si>
  <si>
    <t>РОЗЕТКА НЕУТОПЛЕННОГО ТИПА ПРИ ОТКРЫТОЙ ПРОВОДКЕ</t>
  </si>
  <si>
    <t>ТСН-2001.4. База. Сб.8, т.243, поз.8</t>
  </si>
  <si>
    <t>38,1</t>
  </si>
  <si>
    <t>РОЗЕТКА</t>
  </si>
  <si>
    <t>250 / 1</t>
  </si>
  <si>
    <t>39</t>
  </si>
  <si>
    <t>4.8-243-4</t>
  </si>
  <si>
    <t>ВЫКЛЮЧАТЕЛЬ ДВУХКЛАВИШНЫЙ НЕУТОПЛЕННОГО ТИПА ПРИ ОТКРЫТОЙ ПРОВОДКЕ</t>
  </si>
  <si>
    <t>ТСН-2001.4. База. Сб.8, т.243, поз.4</t>
  </si>
  <si>
    <t>39,1</t>
  </si>
  <si>
    <t>ВЫКЛЮЧАТЕЛЬ ДВУХКЛАВИШНЫЙ</t>
  </si>
  <si>
    <t>40</t>
  </si>
  <si>
    <t>6.69-19-1</t>
  </si>
  <si>
    <t>ПОГРУЗКА И ВЫГРУЗКА ВРУЧНУЮ СТРОИТЕЛЬНОГО МУСОРА НА ТРАНСПОРТНЫЕ СРЕДСТВА</t>
  </si>
  <si>
    <t>ТСН-2001.6. База. Сб.69, т.19, поз.1</t>
  </si>
  <si>
    <t>ТСН-2001.6-69. 69-1...69-49</t>
  </si>
  <si>
    <t>ТСН-2001.6-69-1</t>
  </si>
  <si>
    <t>40,1</t>
  </si>
  <si>
    <t>Контейнер (8 куб. м/5т)</t>
  </si>
  <si>
    <t>4 800 / 1</t>
  </si>
  <si>
    <t>ндс</t>
  </si>
  <si>
    <t>НДС 18%</t>
  </si>
  <si>
    <t>итого</t>
  </si>
  <si>
    <t>Итого с НДС</t>
  </si>
  <si>
    <t>Базовый уровень цен</t>
  </si>
  <si>
    <t>Уровень цен</t>
  </si>
  <si>
    <t>Сборник индексов</t>
  </si>
  <si>
    <t>ТСН-2001 ремонт</t>
  </si>
  <si>
    <t>_OBSM_</t>
  </si>
  <si>
    <t>9999990008</t>
  </si>
  <si>
    <t>ТРУДОЗАТРАТЫ РАБОЧИХ (ЭСН)</t>
  </si>
  <si>
    <t>чел.-ч.</t>
  </si>
  <si>
    <t>0.0-0-0</t>
  </si>
  <si>
    <t>МАССА МУСОРА</t>
  </si>
  <si>
    <t>2.0-0-0</t>
  </si>
  <si>
    <t>СТОИМОСТЬ ПРОЧИХ МАШИН (ЭСН)</t>
  </si>
  <si>
    <t>руб.</t>
  </si>
  <si>
    <t>2.1-18-7</t>
  </si>
  <si>
    <t>ТСН-2001.2. База. п.1-18-7 (183001)</t>
  </si>
  <si>
    <t>АВТОМОБИЛИ ГРУЗОВЫЕ БОРТОВЫЕ, ГРУЗОПОДЪЕМНОСТЬ ДО 5 Т</t>
  </si>
  <si>
    <t>маш.-ч</t>
  </si>
  <si>
    <t>1.1-1-1003</t>
  </si>
  <si>
    <t>ТСН-2001.1. База. Р.1, о.1, поз.1003</t>
  </si>
  <si>
    <t>РЕЗИНА ТЕХНИЧЕСКАЯ ПРЕССОВАННАЯ</t>
  </si>
  <si>
    <t>1.1-1-1092</t>
  </si>
  <si>
    <t>ТСН-2001.1. База. Р.1, о.1, поз.1092</t>
  </si>
  <si>
    <t>СТАЛЬ ПОЛОСОВАЯ, МАРКА СТ1СП - СТ6СП, СПОКОЙНАЯ</t>
  </si>
  <si>
    <t>1.1-1-117</t>
  </si>
  <si>
    <t>ВИНТЫ САМОНАРЕЗАЮЩИЕ ОЦИНКОВАННЫЕ, МАРКА СМ1 - 35, ДЛИНА 35 ММ</t>
  </si>
  <si>
    <t>1.1-1-181</t>
  </si>
  <si>
    <t>ТСН-2001.1. База. Р.1, о.1, поз.181</t>
  </si>
  <si>
    <t>ДИСПЕРСИЯ ПОЛИВИНИЛАЦЕТАТНАЯ, ГОМОПОЛИМЕРНАЯ, ГРУБОДИСПЕРСНАЯ, ПЛАСТИФИЦИРОВАННАЯ, (ЭМУЛЬСИЯ ПОЛИВИНИЛАЦЕТАТНАЯ), МАРКА ДБ</t>
  </si>
  <si>
    <t>1.1-1-237</t>
  </si>
  <si>
    <t>ТСН-2001.1. База. Р.1, о.1, поз.237</t>
  </si>
  <si>
    <t>ДЮБЕЛИ С ПАТРОНАМИ</t>
  </si>
  <si>
    <t>1.1-1-395</t>
  </si>
  <si>
    <t>КЛЕЙ МАСТИКА, КН-3</t>
  </si>
  <si>
    <t>1.1-1-656</t>
  </si>
  <si>
    <t>ТСН-2001.1. База. Р.1, о.1, поз.656</t>
  </si>
  <si>
    <t>МИТКАЛЬ (СЕРПЯНКА)</t>
  </si>
  <si>
    <t>2.1-30-90</t>
  </si>
  <si>
    <t>ТСН-2001.2. Доп.9. п.1-30-90 (302501)</t>
  </si>
  <si>
    <t>ДРЕЛИ-МИКСЕРЫ ДЛЯ ПЕРЕМЕШИВАНИЯ СТРОИТЕЛЬНЫХ МАТЕРИАЛОВ ФИРМЫ "INOTEC PROTOOL", МАКСИМАЛЬНАЯ СКОРОСТЬ 650 ОБ/МИН</t>
  </si>
  <si>
    <t>СТОИМОСТЬ ПРОЧИХ МАТЕРИАЛОВ (ЭСН)</t>
  </si>
  <si>
    <t>1.1-1-391</t>
  </si>
  <si>
    <t>ТСН-2001.1. База. Р.1, о.1, поз.391</t>
  </si>
  <si>
    <t>КЛЕЙ 'КМЦ' (ДЛЯ НАКЛЕЙКИ ОБОЕВ)</t>
  </si>
  <si>
    <t>2.1-3-35</t>
  </si>
  <si>
    <t>ТСН-2001.2. База. п.1-3-35 (032006)</t>
  </si>
  <si>
    <t>КРАНЫ НА АВТОМОБИЛЬНОМ ХОДУ, ГРУЗОПОДЪЕМНОСТЬ ДО 10 Т</t>
  </si>
  <si>
    <t>2.1-5-63</t>
  </si>
  <si>
    <t>ТСН-2001.2. База. п.1-5-63 (059001)</t>
  </si>
  <si>
    <t>КОТЛЫ БИТУМОВАРОЧНЫЕ ПЕРЕДВИЖНЫЕ, ЕМКОСТЬ ДО 400 Л</t>
  </si>
  <si>
    <t>1.1-1-1043</t>
  </si>
  <si>
    <t>ТСН-2001.1. База. Р.1, о.1, поз.1043</t>
  </si>
  <si>
    <t>СМОЛА КАМЕННОУГОЛЬНАЯ СТРОИТЕЛЬНАЯ</t>
  </si>
  <si>
    <t>1.1-1-1265</t>
  </si>
  <si>
    <t>ТСН-2001.1. База. Р.1, о.1, поз.1265</t>
  </si>
  <si>
    <t>МАТЕРИАЛ РУЛОННЫЙ КРОВЕЛЬНЫЙ И ГИДРОИЗОЛЯЦИОННЫЙ, ТОЛЬ, МАРКА ТГ-350</t>
  </si>
  <si>
    <t>1.1-1-132</t>
  </si>
  <si>
    <t>ТСН-2001.1. База. Р.1, о.1, поз.132</t>
  </si>
  <si>
    <t>ГВОЗДИ СТРОИТЕЛЬНЫЕ</t>
  </si>
  <si>
    <t>1.1-1-133</t>
  </si>
  <si>
    <t>ТСН-2001.1. База. Р.1, о.1, поз.133</t>
  </si>
  <si>
    <t>ГВОЗДИ ТОЛЕВЫЕ</t>
  </si>
  <si>
    <t>1.1-1-146</t>
  </si>
  <si>
    <t>ТСН-2001.1. База. Р.1, о.1, поз.146</t>
  </si>
  <si>
    <t>ГИПСОВЫЕ ВЯЖУЩИЕ (ГИПС) ДЛЯ ШТУКАТУРНЫХ РАБОТ</t>
  </si>
  <si>
    <t>1.1-1-226</t>
  </si>
  <si>
    <t>ТСН-2001.1. База. Р.1, о.1, поз.226</t>
  </si>
  <si>
    <t>ДОСКИ ХВОЙНЫХ ПОРОД, ОБРЕЗНЫЕ, ДЛИНА 2-6,5 М, СОРТ III, ТОЛЩИНА 25-32 ММ</t>
  </si>
  <si>
    <t>1.1-1-740</t>
  </si>
  <si>
    <t>ТСН-2001.1. База. Р.1, о.1, поз.740</t>
  </si>
  <si>
    <t>ПАКЛЯ ПРОПИТАННАЯ</t>
  </si>
  <si>
    <t>1.3-2-15</t>
  </si>
  <si>
    <t>ТСН-2001.1. Доп.14. Р.3, о.2, поз.15</t>
  </si>
  <si>
    <t>РАСТВОР ИЗВЕСТКОВЫЙ, МАРКА 4</t>
  </si>
  <si>
    <t>1.7-5-3</t>
  </si>
  <si>
    <t>ТСН-2001.1. База. Р.7, о.5, поз.3</t>
  </si>
  <si>
    <t>ЕРШИ (ЗАКРЕПЫ) СТРОИТЕЛЬНЫЕ</t>
  </si>
  <si>
    <t>1.1-1-57</t>
  </si>
  <si>
    <t>ТСН-2001.1. База. Р.1, о.1, поз.57</t>
  </si>
  <si>
    <t>БОЛТЫ СТРОИТЕЛЬНЫЕ ЧЕРНЫЕ С ГАЙКАМИ И ШАЙБАМИ (10Х100ММ)</t>
  </si>
  <si>
    <t>2.1-6-51</t>
  </si>
  <si>
    <t>ТСН-2001.2. База. п.1-6-51 (069401)</t>
  </si>
  <si>
    <t>ВИБРАТОРЫ ПОВЕРХНОСТНЫЕ</t>
  </si>
  <si>
    <t>1.1-1-118</t>
  </si>
  <si>
    <t>ТСН-2001.1. База. Р.1, о.1, поз.118</t>
  </si>
  <si>
    <t>ВОДА</t>
  </si>
  <si>
    <t>1.1-1-962</t>
  </si>
  <si>
    <t>ТСН-2001.1. База. Р.1, о.1, поз.962</t>
  </si>
  <si>
    <t>ПРОВОЛОКА СТАЛЬНАЯ НИЗКОУГЛЕРОДИСТАЯ ОБЩЕГО НАЗНАЧЕНИЯ, ДИАМЕТР 1,1 ММ</t>
  </si>
  <si>
    <t>2.1-30-27</t>
  </si>
  <si>
    <t>ТСН-2001.2. База. п.1-30-27 (306101)</t>
  </si>
  <si>
    <t>ПИЛЫ ДИСКОВЫЕ ЭЛЕКТРИЧЕСКИЕ ДЛЯ РЕЗКИ ПИЛОМАТЕРИАЛОВ</t>
  </si>
  <si>
    <t>1.1-1-2468</t>
  </si>
  <si>
    <t>ТСН-2001.1. База. Р.1, о.1, поз.2468</t>
  </si>
  <si>
    <t>МАТЕРИАЛ РУЛОННЫЙ НЕОКРАШЕННЫЙ, 'ИЗОЛОН', ИЗ ВСПЕНЕННОГО ПОЛИЭТИЛЕНА, МАРКА НПЭ-0,2, ТОЛЩИНА 2 ММ</t>
  </si>
  <si>
    <t>2.1-30-56</t>
  </si>
  <si>
    <t>ТСН-2001.2. База. п.1-30-56 (309101)</t>
  </si>
  <si>
    <t>ШУРУПОВЕРТЫ</t>
  </si>
  <si>
    <t>2.1-30-6</t>
  </si>
  <si>
    <t>ТСН-2001.2. База. п.1-30-6 (303701)</t>
  </si>
  <si>
    <t>ДРЕЛИ ЭЛЕКТРИЧЕСКИЕ</t>
  </si>
  <si>
    <t>1.1-1-116</t>
  </si>
  <si>
    <t>ТСН-2001.1. База. Р.1, о.1, поз.116</t>
  </si>
  <si>
    <t>ВИНТЫ САМОНАРЕЗАЮЩИЕ ОЦИНКОВАННЫЕ, МАРКА СМ1 - 25, ДЛИНА 25 ММ</t>
  </si>
  <si>
    <t>2.1-30-10</t>
  </si>
  <si>
    <t>ТСН-2001.2. База. п.1-30-10 (304101)</t>
  </si>
  <si>
    <t>ПЕРФОРАТОРЫ</t>
  </si>
  <si>
    <t>1.1-1-2471</t>
  </si>
  <si>
    <t>ТСН-2001.1. База. Р.1, о.1, поз.2471</t>
  </si>
  <si>
    <t>ДЮБЕЛЬ РАМНЫЙ МД 10Х180 ММ</t>
  </si>
  <si>
    <t>1.1-1-760</t>
  </si>
  <si>
    <t>ТСН-2001.1. База. Р.1, о.1, поз.760</t>
  </si>
  <si>
    <t>ПЕНА МОНТАЖНАЯ</t>
  </si>
  <si>
    <t>2.1-30-33</t>
  </si>
  <si>
    <t>ТСН-2001.2. База. п.1-30-33 (306701)</t>
  </si>
  <si>
    <t>ЛОБЗИКИ ЭЛЕКТРИЧЕСКИЕ</t>
  </si>
  <si>
    <t>1.1-1-115</t>
  </si>
  <si>
    <t>ТСН-2001.1. База. Р.1, о.1, поз.115</t>
  </si>
  <si>
    <t>ВЕТОШЬ</t>
  </si>
  <si>
    <t>1.1-1-2003</t>
  </si>
  <si>
    <t>ТСН-2001.1. База. Р.1, о.1, поз.2003</t>
  </si>
  <si>
    <t>ГРУНТОВКА ВОДНО-ДИСПЕРСИОННАЯ БУТАДИЕН-СТИРОЛЬНАЯ, МАРКА ПУ-1</t>
  </si>
  <si>
    <t>1.1-1-397</t>
  </si>
  <si>
    <t>ТСН-2001.1. База. Р.1, о.1, поз.397</t>
  </si>
  <si>
    <t>КЛЕЙ 'ПВА'</t>
  </si>
  <si>
    <t>5762900000</t>
  </si>
  <si>
    <t>ПЛИТЫ МИНЕРАЛОВАТНЫЕ ИЛИ СТЕКЛОВОЛОКНИСТЫЕ (576311)</t>
  </si>
  <si>
    <t>5284510000</t>
  </si>
  <si>
    <t>ПРОФИЛИ ХОЛОДНОГНУТЫЕ ИЗ ОЦИНКОВАННОЙ СТАЛИ ТОЛЩИНОЙ 0,6 ММ - ПН</t>
  </si>
  <si>
    <t>ПРОФИЛИ ХОЛОДНОГНУТЫЕ ИЗ ОЦИНКОВАННОЙ СТАЛИ ТОЛЩИНОЙ 0,6 ММ - ПС</t>
  </si>
  <si>
    <t>ПРОФИЛИ ХОЛОДНОГНУТЫЕ ИЗ ОЦИНКОВАННОЙ СТАЛИ ТОЛЩИНОЙ 0,6 ММ-ПУ2</t>
  </si>
  <si>
    <t>5742130000</t>
  </si>
  <si>
    <t>ЛИСТЫ ГИПСОКАРТОННЫЕ</t>
  </si>
  <si>
    <t>2312940000</t>
  </si>
  <si>
    <t>ШПАТЛЕВКА УНИВЕРСАЛЬНАЯ</t>
  </si>
  <si>
    <t>2313332000</t>
  </si>
  <si>
    <t>ГРУНТОВКА ГЛУБОКОГО ПРОНИКНОВЕНИЯ</t>
  </si>
  <si>
    <t>5462100000</t>
  </si>
  <si>
    <t>ОБОИ ОБЫКНОВЕННОГО КАЧЕСТВА</t>
  </si>
  <si>
    <t>2322000000</t>
  </si>
  <si>
    <t>ПИГМЕНТЫ ЦВЕТНЫЕ</t>
  </si>
  <si>
    <t>2388410000</t>
  </si>
  <si>
    <t>КРАСКИ ВОДНО-ДИСПЕРСИОННЫЕ ПОЛИВИНИЛАЦЕТАТНЫЕ</t>
  </si>
  <si>
    <t>4980000000</t>
  </si>
  <si>
    <t>СКОБЯНЫЕ ИЗДЕЛИЯ</t>
  </si>
  <si>
    <t>5361110000</t>
  </si>
  <si>
    <t>5262120000</t>
  </si>
  <si>
    <t>КОМПЛЕКТУЮЩИЕ К ПОДВЕСНЫХ ПОТОЛКАМ ТИПА "АРМСТРОНГ"</t>
  </si>
  <si>
    <t>5767710000</t>
  </si>
  <si>
    <t>ПЛИТЫ ДЕКОРАТИВНО-АКУСТИЧЕСКИЕ</t>
  </si>
  <si>
    <t>5745510000</t>
  </si>
  <si>
    <t>РАСТВОРЫ ГОТОВЫЕ КЛАДОЧНЫЕ ТЯЖЕЛЫЕ ЦЕМЕНТНЫЕ МАРКИ 150</t>
  </si>
  <si>
    <t>0930110000</t>
  </si>
  <si>
    <t>АРМАТУРА</t>
  </si>
  <si>
    <t>5361850000</t>
  </si>
  <si>
    <t>ПАРКЕТ ЛАМИНИРОВАННЫЙ</t>
  </si>
  <si>
    <t>5361730000</t>
  </si>
  <si>
    <t>ПЛИНТУСЫ ДЕРЕВЯННЫЕ</t>
  </si>
  <si>
    <t>5275220000</t>
  </si>
  <si>
    <t>ПЛАНКА НАКЛАДНАЯ (ПРОФИЛЬ СПА)</t>
  </si>
  <si>
    <t>2245291000</t>
  </si>
  <si>
    <t>ЛЕНТА БУТИЛОВАЯ ДИФФУЗИОННАЯ</t>
  </si>
  <si>
    <t>ЛЕНТА  БУТИЛОВАЯ ДЛЯ ВНУТРЕННЕЙ ПАРОИЗОЛЯЦИИ</t>
  </si>
  <si>
    <t>2291380000</t>
  </si>
  <si>
    <t>БЛОКИ ОКОННЫЕ ИЗ ПВХ ПРОФИЛЕЙ</t>
  </si>
  <si>
    <t>5775520000</t>
  </si>
  <si>
    <t>ЛЕНТА БУТИЛОВАЯ ПСУЛ</t>
  </si>
  <si>
    <t>5772131000</t>
  </si>
  <si>
    <t>ДОСКИ ПОДОКОННЫЕ ИЗ ПВХ</t>
  </si>
  <si>
    <t>5772132000</t>
  </si>
  <si>
    <t>ЗАГЛУШКИ ТОРЦЕВЫЕ</t>
  </si>
  <si>
    <t>2256210000</t>
  </si>
  <si>
    <t>ПЛАСТИК ДЕКОРАТИВНЫЙ БУМАЖНО-СЛОИСТЫЙ</t>
  </si>
  <si>
    <t>0930115000</t>
  </si>
  <si>
    <t>СТАЛЬ КРОВЕЛЬНАЯ ЛИСТОВАЯ ОЦИНКОВАННАЯ ТОЛЩИНОЙ ЛИСТА 0,5 ММ</t>
  </si>
  <si>
    <t>4862220000</t>
  </si>
  <si>
    <t>КОНДИЦИОНЕРЫ АВТОНОМНЫЕ</t>
  </si>
  <si>
    <t>5772110000</t>
  </si>
  <si>
    <t>ПЕРЕГОРОДКИ РАЗДЕЛИТЕЛЬНЫЕ</t>
  </si>
  <si>
    <t>КОРОБА С НАПРАВЛЯЮЩИМИ</t>
  </si>
  <si>
    <t>НАКЛАДКИ СТЫКОВЫЕ</t>
  </si>
  <si>
    <t>ЗАГЛУШКИ</t>
  </si>
  <si>
    <t>УГЛЫ ВНУТРЕННИЕ</t>
  </si>
  <si>
    <t>УГЛЫ ПЛОСКИЕ</t>
  </si>
  <si>
    <t>УГЛЫ НАРУЖНЫЕ</t>
  </si>
  <si>
    <t>"СОГЛАСОВАНО"</t>
  </si>
  <si>
    <t>"УТВЕРЖДАЮ"</t>
  </si>
  <si>
    <t>Форма № 1б</t>
  </si>
  <si>
    <t>"_____"________________ 2013 г.</t>
  </si>
  <si>
    <t>Генеральный директор</t>
  </si>
  <si>
    <t>Коммерческий директор</t>
  </si>
  <si>
    <t>ООО "           "</t>
  </si>
  <si>
    <t>____________________С.И.Иванов</t>
  </si>
  <si>
    <t>ОАО "                                    "</t>
  </si>
  <si>
    <t>__________________________Петров А.П.</t>
  </si>
  <si>
    <t>ООО "                    "</t>
  </si>
  <si>
    <t>__________________________Иванов С.И.</t>
  </si>
  <si>
    <t xml:space="preserve">КАК ДОБАВИТЬ ПОДПИСИ В ШАБЛОН ТАКОГО ВИДА: </t>
  </si>
  <si>
    <t xml:space="preserve">КАК ДОБАВИТЬ В ШАПКУ ДОКУМЕНТА ШАБЛОН ТАКОГО ВИДА: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</si>
</sst>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3" formatCode="mmmm"/>
  </numFmts>
  <fonts count="15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173" fontId="12" fillId="0" borderId="0" xfId="0" applyNumberFormat="1" applyFont="1"/>
    <xf numFmtId="1" fontId="12" fillId="0" borderId="0" xfId="0" applyNumberFormat="1" applyFont="1"/>
    <xf numFmtId="0" fontId="0" fillId="2" borderId="0" xfId="0" applyFill="1"/>
    <xf numFmtId="0" fontId="11" fillId="2" borderId="0" xfId="0" applyFont="1" applyFill="1"/>
    <xf numFmtId="0" fontId="14" fillId="2" borderId="0" xfId="0" applyFont="1" applyFill="1" applyAlignment="1">
      <alignment horizontal="center"/>
    </xf>
    <xf numFmtId="0" fontId="12" fillId="2" borderId="0" xfId="0" applyFont="1" applyFill="1" applyAlignment="1">
      <alignment horizontal="right"/>
    </xf>
    <xf numFmtId="0" fontId="12" fillId="2" borderId="0" xfId="0" applyFont="1" applyFill="1"/>
    <xf numFmtId="0" fontId="13" fillId="2" borderId="0" xfId="0" applyFont="1" applyFill="1" applyAlignment="1"/>
    <xf numFmtId="0" fontId="14" fillId="2" borderId="0" xfId="0" applyFont="1" applyFill="1" applyAlignment="1">
      <alignment horizontal="left"/>
    </xf>
    <xf numFmtId="0" fontId="14" fillId="2" borderId="0" xfId="0" applyFont="1" applyFill="1" applyAlignment="1">
      <alignment horizontal="right"/>
    </xf>
    <xf numFmtId="0" fontId="12" fillId="2" borderId="0" xfId="0" applyFont="1" applyFill="1" applyAlignment="1">
      <alignment horizontal="left"/>
    </xf>
    <xf numFmtId="0" fontId="12" fillId="2" borderId="0" xfId="0" applyFont="1" applyFill="1" applyAlignment="1"/>
    <xf numFmtId="0" fontId="12" fillId="2" borderId="0" xfId="0" applyFont="1" applyFill="1" applyBorder="1" applyAlignment="1">
      <alignment horizontal="left"/>
    </xf>
    <xf numFmtId="0" fontId="12" fillId="2" borderId="0" xfId="0" applyFont="1" applyFill="1" applyAlignment="1">
      <alignment horizontal="left"/>
    </xf>
    <xf numFmtId="0" fontId="12" fillId="2" borderId="0" xfId="0" applyFont="1" applyFill="1" applyAlignment="1">
      <alignment horizontal="right"/>
    </xf>
    <xf numFmtId="0" fontId="12" fillId="2" borderId="0" xfId="0" applyFont="1" applyFill="1" applyBorder="1" applyAlignment="1">
      <alignment wrapText="1"/>
    </xf>
    <xf numFmtId="0" fontId="12" fillId="2" borderId="0" xfId="0" applyFont="1" applyFill="1" applyBorder="1" applyAlignment="1">
      <alignment horizontal="left" wrapText="1"/>
    </xf>
    <xf numFmtId="0" fontId="12" fillId="2" borderId="0" xfId="0" applyFont="1" applyFill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4\Desktop\&#1053;&#1086;&#1074;&#1072;&#1103;%20&#1087;&#1072;&#1087;&#1082;&#1072;\&#1055;&#1054;&#1052;.%2018-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 по ТСН-2001"/>
      <sheetName val="Source"/>
      <sheetName val="SourceObSm"/>
      <sheetName val="SmtRes"/>
      <sheetName val="EtalonRes"/>
    </sheetNames>
    <sheetDataSet>
      <sheetData sheetId="0" refreshError="1"/>
      <sheetData sheetId="1" refreshError="1">
        <row r="12">
          <cell r="F12" t="str">
            <v>Новый объект</v>
          </cell>
          <cell r="AH12" t="str">
            <v/>
          </cell>
          <cell r="AL12" t="str">
            <v/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0"/>
  <sheetViews>
    <sheetView tabSelected="1" zoomScale="115" zoomScaleNormal="115" workbookViewId="0">
      <selection activeCell="H26" sqref="H26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6" width="11.7109375" customWidth="1"/>
    <col min="7" max="7" width="12.7109375" customWidth="1"/>
    <col min="8" max="8" width="10.7109375" customWidth="1"/>
    <col min="9" max="11" width="12.7109375" customWidth="1"/>
  </cols>
  <sheetData>
    <row r="1" spans="1:11" ht="15.75" x14ac:dyDescent="0.25">
      <c r="A1" s="16" t="s">
        <v>625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4.25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8" t="s">
        <v>614</v>
      </c>
    </row>
    <row r="3" spans="1:11" ht="16.5" x14ac:dyDescent="0.25">
      <c r="A3" s="19"/>
      <c r="B3" s="20"/>
      <c r="C3" s="20"/>
      <c r="D3" s="20"/>
      <c r="E3" s="20"/>
      <c r="F3" s="18"/>
      <c r="G3" s="21"/>
      <c r="H3" s="21"/>
      <c r="I3" s="21"/>
      <c r="J3" s="21"/>
      <c r="K3" s="21"/>
    </row>
    <row r="4" spans="1:11" ht="16.5" x14ac:dyDescent="0.25">
      <c r="A4" s="19"/>
      <c r="B4" s="20" t="s">
        <v>612</v>
      </c>
      <c r="C4" s="20"/>
      <c r="D4" s="20"/>
      <c r="E4" s="20"/>
      <c r="F4" s="18"/>
      <c r="G4" s="21" t="s">
        <v>613</v>
      </c>
      <c r="H4" s="21"/>
      <c r="I4" s="21"/>
      <c r="J4" s="21"/>
      <c r="K4" s="21"/>
    </row>
    <row r="5" spans="1:11" ht="14.25" x14ac:dyDescent="0.2">
      <c r="A5" s="18"/>
      <c r="B5" s="22" t="s">
        <v>618</v>
      </c>
      <c r="C5" s="22"/>
      <c r="D5" s="22"/>
      <c r="E5" s="22"/>
      <c r="F5" s="18"/>
      <c r="G5" s="22"/>
      <c r="H5" s="22"/>
      <c r="I5" s="22"/>
      <c r="J5" s="22"/>
      <c r="K5" s="22"/>
    </row>
    <row r="6" spans="1:11" ht="14.25" x14ac:dyDescent="0.2">
      <c r="A6" s="23"/>
      <c r="B6" s="23" t="s">
        <v>616</v>
      </c>
      <c r="C6" s="24"/>
      <c r="D6" s="24"/>
      <c r="E6" s="24"/>
      <c r="F6" s="18"/>
      <c r="G6" s="25"/>
      <c r="H6" s="24"/>
      <c r="I6" s="24"/>
      <c r="J6" s="24"/>
      <c r="K6" s="25"/>
    </row>
    <row r="7" spans="1:11" ht="14.25" x14ac:dyDescent="0.2">
      <c r="A7" s="23"/>
      <c r="B7" s="23" t="s">
        <v>619</v>
      </c>
      <c r="C7" s="24"/>
      <c r="D7" s="24"/>
      <c r="E7" s="24"/>
      <c r="F7" s="18"/>
      <c r="G7" s="25"/>
      <c r="H7" s="24"/>
      <c r="I7" s="24"/>
      <c r="J7" s="24"/>
      <c r="K7" s="25"/>
    </row>
    <row r="8" spans="1:11" ht="14.25" x14ac:dyDescent="0.2">
      <c r="A8" s="25"/>
      <c r="B8" s="22" t="str">
        <f>CONCATENATE("______________________ ", IF([1]Source!AL12&lt;&gt;"", [1]Source!AL12, ""))</f>
        <v xml:space="preserve">______________________ </v>
      </c>
      <c r="C8" s="22"/>
      <c r="D8" s="22"/>
      <c r="E8" s="22"/>
      <c r="F8" s="18"/>
      <c r="G8" s="26" t="str">
        <f>CONCATENATE("______________________ ", IF([1]Source!AH12&lt;&gt;"", [1]Source!AH12, ""))</f>
        <v xml:space="preserve">______________________ </v>
      </c>
      <c r="H8" s="26"/>
      <c r="I8" s="26"/>
      <c r="J8" s="26"/>
      <c r="K8" s="26"/>
    </row>
    <row r="9" spans="1:11" ht="14.25" x14ac:dyDescent="0.2">
      <c r="A9" s="27"/>
      <c r="B9" s="28" t="s">
        <v>615</v>
      </c>
      <c r="C9" s="28"/>
      <c r="D9" s="28"/>
      <c r="E9" s="28"/>
      <c r="F9" s="18"/>
      <c r="G9" s="29" t="s">
        <v>615</v>
      </c>
      <c r="H9" s="29"/>
      <c r="I9" s="29"/>
      <c r="J9" s="29"/>
      <c r="K9" s="29"/>
    </row>
    <row r="10" spans="1:11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14.25" x14ac:dyDescent="0.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 ht="14.25" x14ac:dyDescent="0.2">
      <c r="A12" s="11"/>
      <c r="B12" s="11"/>
      <c r="C12" s="11"/>
      <c r="D12" s="12"/>
      <c r="E12" s="13"/>
      <c r="F12" s="11"/>
      <c r="G12" s="11"/>
      <c r="H12" s="11"/>
      <c r="I12" s="11"/>
      <c r="J12" s="11"/>
      <c r="K12" s="11"/>
    </row>
    <row r="13" spans="1:11" ht="15.75" x14ac:dyDescent="0.25">
      <c r="A13" s="16" t="s">
        <v>624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</row>
    <row r="14" spans="1:1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x14ac:dyDescent="0.2">
      <c r="A15" s="14"/>
      <c r="B15" s="14"/>
      <c r="C15" s="15" t="s">
        <v>617</v>
      </c>
      <c r="D15" s="14"/>
      <c r="E15" s="14"/>
      <c r="F15" s="14"/>
      <c r="G15" s="15" t="s">
        <v>616</v>
      </c>
      <c r="H15" s="14"/>
      <c r="I15" s="14"/>
      <c r="J15" s="14"/>
      <c r="K15" s="14"/>
    </row>
    <row r="16" spans="1:11" x14ac:dyDescent="0.2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x14ac:dyDescent="0.2">
      <c r="A17" s="14"/>
      <c r="B17" s="14"/>
      <c r="C17" s="15" t="s">
        <v>620</v>
      </c>
      <c r="D17" s="14"/>
      <c r="E17" s="14"/>
      <c r="F17" s="14"/>
      <c r="G17" s="15" t="s">
        <v>622</v>
      </c>
      <c r="H17" s="14"/>
      <c r="I17" s="14"/>
      <c r="J17" s="14"/>
      <c r="K17" s="14"/>
    </row>
    <row r="18" spans="1:11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2">
      <c r="A20" s="14"/>
      <c r="B20" s="14"/>
      <c r="C20" s="15" t="s">
        <v>621</v>
      </c>
      <c r="D20" s="14"/>
      <c r="E20" s="14"/>
      <c r="F20" s="14"/>
      <c r="G20" s="15" t="s">
        <v>623</v>
      </c>
      <c r="H20" s="14"/>
      <c r="I20" s="14"/>
      <c r="J20" s="14"/>
      <c r="K20" s="14"/>
    </row>
  </sheetData>
  <mergeCells count="12">
    <mergeCell ref="A13:K13"/>
    <mergeCell ref="A1:K1"/>
    <mergeCell ref="B3:E3"/>
    <mergeCell ref="G3:K3"/>
    <mergeCell ref="B4:E4"/>
    <mergeCell ref="G4:K4"/>
    <mergeCell ref="B5:E5"/>
    <mergeCell ref="G5:K5"/>
    <mergeCell ref="B8:E8"/>
    <mergeCell ref="G8:K8"/>
    <mergeCell ref="B9:E9"/>
    <mergeCell ref="G9:K9"/>
  </mergeCells>
  <pageMargins left="0.4" right="0.2" top="0.2" bottom="0.4" header="0.2" footer="0.2"/>
  <pageSetup paperSize="9" scale="6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48"/>
  <sheetViews>
    <sheetView workbookViewId="0">
      <selection activeCell="A444" sqref="A444:Z444"/>
    </sheetView>
  </sheetViews>
  <sheetFormatPr defaultRowHeight="12.75" x14ac:dyDescent="0.2"/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44960</v>
      </c>
    </row>
    <row r="12" spans="1:133" x14ac:dyDescent="0.2">
      <c r="A12" s="1">
        <v>1</v>
      </c>
      <c r="B12" s="1">
        <v>442</v>
      </c>
      <c r="C12" s="1">
        <v>0</v>
      </c>
      <c r="D12" s="1">
        <f>ROW(A415)</f>
        <v>415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/>
      <c r="L12" s="1"/>
      <c r="M12" s="1"/>
      <c r="N12" s="1"/>
      <c r="O12" s="1">
        <v>0</v>
      </c>
      <c r="P12" s="1">
        <v>0</v>
      </c>
      <c r="Q12" s="1">
        <v>0</v>
      </c>
      <c r="R12" s="1">
        <v>175</v>
      </c>
      <c r="S12" s="1">
        <v>169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B415</f>
        <v>442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555</v>
      </c>
      <c r="H18" s="3"/>
      <c r="I18" s="3"/>
      <c r="J18" s="3"/>
      <c r="K18" s="3"/>
      <c r="L18" s="3"/>
      <c r="M18" s="3"/>
      <c r="N18" s="3"/>
      <c r="O18" s="3">
        <f t="shared" ref="O18:AT18" si="1">O415</f>
        <v>181776.26</v>
      </c>
      <c r="P18" s="3">
        <f t="shared" si="1"/>
        <v>175852.49</v>
      </c>
      <c r="Q18" s="3">
        <f t="shared" si="1"/>
        <v>506.33</v>
      </c>
      <c r="R18" s="3">
        <f t="shared" si="1"/>
        <v>77.63</v>
      </c>
      <c r="S18" s="3">
        <f t="shared" si="1"/>
        <v>5417.44</v>
      </c>
      <c r="T18" s="3">
        <f t="shared" si="1"/>
        <v>0</v>
      </c>
      <c r="U18" s="3">
        <f t="shared" si="1"/>
        <v>459.32292839999991</v>
      </c>
      <c r="V18" s="3">
        <f t="shared" si="1"/>
        <v>0</v>
      </c>
      <c r="W18" s="3">
        <f t="shared" si="1"/>
        <v>0</v>
      </c>
      <c r="X18" s="3">
        <f t="shared" si="1"/>
        <v>5316.45</v>
      </c>
      <c r="Y18" s="3">
        <f t="shared" si="1"/>
        <v>3615.49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190844.08</v>
      </c>
      <c r="AS18" s="3">
        <f t="shared" si="1"/>
        <v>158603.4</v>
      </c>
      <c r="AT18" s="3">
        <f t="shared" si="1"/>
        <v>32240.68</v>
      </c>
      <c r="AU18" s="3">
        <f t="shared" ref="AU18:BZ18" si="2">AU415</f>
        <v>0</v>
      </c>
      <c r="AV18" s="3">
        <f t="shared" si="2"/>
        <v>0</v>
      </c>
      <c r="AW18" s="3">
        <f t="shared" si="2"/>
        <v>0</v>
      </c>
      <c r="AX18" s="3">
        <f t="shared" si="2"/>
        <v>0</v>
      </c>
      <c r="AY18" s="3">
        <f t="shared" si="2"/>
        <v>0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4">
        <f t="shared" si="2"/>
        <v>290815.68</v>
      </c>
      <c r="BP18" s="4">
        <f t="shared" si="2"/>
        <v>210439.73</v>
      </c>
      <c r="BQ18" s="4">
        <f t="shared" si="2"/>
        <v>3556.81</v>
      </c>
      <c r="BR18" s="4">
        <f t="shared" si="2"/>
        <v>1100.72</v>
      </c>
      <c r="BS18" s="4">
        <f t="shared" si="2"/>
        <v>76819.14</v>
      </c>
      <c r="BT18" s="4">
        <f t="shared" si="2"/>
        <v>0</v>
      </c>
      <c r="BU18" s="4">
        <f t="shared" si="2"/>
        <v>459.32292839999991</v>
      </c>
      <c r="BV18" s="4">
        <f t="shared" si="2"/>
        <v>0</v>
      </c>
      <c r="BW18" s="4">
        <f t="shared" si="2"/>
        <v>0</v>
      </c>
      <c r="BX18" s="4">
        <f t="shared" si="2"/>
        <v>62457.81</v>
      </c>
      <c r="BY18" s="4">
        <f t="shared" si="2"/>
        <v>33800.44</v>
      </c>
      <c r="BZ18" s="4">
        <f t="shared" si="2"/>
        <v>0</v>
      </c>
      <c r="CA18" s="4">
        <f t="shared" ref="CA18:DF18" si="3">CA415</f>
        <v>0</v>
      </c>
      <c r="CB18" s="4">
        <f t="shared" si="3"/>
        <v>0</v>
      </c>
      <c r="CC18" s="4">
        <f t="shared" si="3"/>
        <v>0</v>
      </c>
      <c r="CD18" s="4">
        <f t="shared" si="3"/>
        <v>0</v>
      </c>
      <c r="CE18" s="4">
        <f t="shared" si="3"/>
        <v>0</v>
      </c>
      <c r="CF18" s="4">
        <f t="shared" si="3"/>
        <v>0</v>
      </c>
      <c r="CG18" s="4">
        <f t="shared" si="3"/>
        <v>0</v>
      </c>
      <c r="CH18" s="4">
        <f t="shared" si="3"/>
        <v>0</v>
      </c>
      <c r="CI18" s="4">
        <f t="shared" si="3"/>
        <v>0</v>
      </c>
      <c r="CJ18" s="4">
        <f t="shared" si="3"/>
        <v>0</v>
      </c>
      <c r="CK18" s="4">
        <f t="shared" si="3"/>
        <v>0</v>
      </c>
      <c r="CL18" s="4">
        <f t="shared" si="3"/>
        <v>0</v>
      </c>
      <c r="CM18" s="4">
        <f t="shared" si="3"/>
        <v>0</v>
      </c>
      <c r="CN18" s="4">
        <f t="shared" si="3"/>
        <v>0</v>
      </c>
      <c r="CO18" s="4">
        <f t="shared" si="3"/>
        <v>0</v>
      </c>
      <c r="CP18" s="4">
        <f t="shared" si="3"/>
        <v>0</v>
      </c>
      <c r="CQ18" s="4">
        <f t="shared" si="3"/>
        <v>0</v>
      </c>
      <c r="CR18" s="4">
        <f t="shared" si="3"/>
        <v>388934.13</v>
      </c>
      <c r="CS18" s="4">
        <f t="shared" si="3"/>
        <v>330271.37</v>
      </c>
      <c r="CT18" s="4">
        <f t="shared" si="3"/>
        <v>58662.76</v>
      </c>
      <c r="CU18" s="4">
        <f t="shared" si="3"/>
        <v>0</v>
      </c>
      <c r="CV18" s="4">
        <f t="shared" si="3"/>
        <v>0</v>
      </c>
      <c r="CW18" s="4">
        <f t="shared" si="3"/>
        <v>0</v>
      </c>
      <c r="CX18" s="4">
        <f t="shared" si="3"/>
        <v>0</v>
      </c>
      <c r="CY18" s="4">
        <f t="shared" si="3"/>
        <v>0</v>
      </c>
      <c r="CZ18" s="4">
        <f t="shared" si="3"/>
        <v>0</v>
      </c>
      <c r="DA18" s="4">
        <f t="shared" si="3"/>
        <v>0</v>
      </c>
      <c r="DB18" s="4">
        <f t="shared" si="3"/>
        <v>0</v>
      </c>
      <c r="DC18" s="4">
        <f t="shared" si="3"/>
        <v>0</v>
      </c>
      <c r="DD18" s="4">
        <f t="shared" si="3"/>
        <v>0</v>
      </c>
      <c r="DE18" s="4">
        <f t="shared" si="3"/>
        <v>0</v>
      </c>
      <c r="DF18" s="4">
        <f t="shared" si="3"/>
        <v>0</v>
      </c>
      <c r="DG18" s="4">
        <f t="shared" ref="DG18:DN18" si="4">DG415</f>
        <v>0</v>
      </c>
      <c r="DH18" s="4">
        <f t="shared" si="4"/>
        <v>0</v>
      </c>
      <c r="DI18" s="4">
        <f t="shared" si="4"/>
        <v>0</v>
      </c>
      <c r="DJ18" s="4">
        <f t="shared" si="4"/>
        <v>0</v>
      </c>
      <c r="DK18" s="4">
        <f t="shared" si="4"/>
        <v>0</v>
      </c>
      <c r="DL18" s="4">
        <f t="shared" si="4"/>
        <v>0</v>
      </c>
      <c r="DM18" s="4">
        <f t="shared" si="4"/>
        <v>0</v>
      </c>
      <c r="DN18" s="4">
        <f t="shared" si="4"/>
        <v>0</v>
      </c>
    </row>
    <row r="20" spans="1:255" x14ac:dyDescent="0.2">
      <c r="A20" s="1">
        <v>3</v>
      </c>
      <c r="B20" s="1">
        <v>1</v>
      </c>
      <c r="C20" s="1"/>
      <c r="D20" s="1">
        <f>ROW(A393)</f>
        <v>393</v>
      </c>
      <c r="E20" s="1"/>
      <c r="F20" s="1" t="s">
        <v>3</v>
      </c>
      <c r="G20" s="1" t="s">
        <v>12</v>
      </c>
      <c r="H20" s="1" t="s">
        <v>3</v>
      </c>
      <c r="I20" s="1">
        <v>0</v>
      </c>
      <c r="J20" s="1" t="s">
        <v>3</v>
      </c>
      <c r="K20" s="1">
        <v>-1</v>
      </c>
      <c r="L20" s="1"/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55" x14ac:dyDescent="0.2">
      <c r="A22" s="3">
        <v>52</v>
      </c>
      <c r="B22" s="3">
        <f t="shared" ref="B22:G22" si="5">B393</f>
        <v>1</v>
      </c>
      <c r="C22" s="3">
        <f t="shared" si="5"/>
        <v>3</v>
      </c>
      <c r="D22" s="3">
        <f t="shared" si="5"/>
        <v>20</v>
      </c>
      <c r="E22" s="3">
        <f t="shared" si="5"/>
        <v>0</v>
      </c>
      <c r="F22" s="3" t="str">
        <f t="shared" si="5"/>
        <v/>
      </c>
      <c r="G22" s="3" t="str">
        <f t="shared" si="5"/>
        <v>ТЕКУЩИЙ РЕМОНТ В ПОМЕЩЕНИИ №555, КОРПУС 1</v>
      </c>
      <c r="H22" s="3"/>
      <c r="I22" s="3"/>
      <c r="J22" s="3"/>
      <c r="K22" s="3"/>
      <c r="L22" s="3"/>
      <c r="M22" s="3"/>
      <c r="N22" s="3"/>
      <c r="O22" s="3">
        <f t="shared" ref="O22:AT22" si="6">O393</f>
        <v>181776.26</v>
      </c>
      <c r="P22" s="3">
        <f t="shared" si="6"/>
        <v>175852.49</v>
      </c>
      <c r="Q22" s="3">
        <f t="shared" si="6"/>
        <v>506.33</v>
      </c>
      <c r="R22" s="3">
        <f t="shared" si="6"/>
        <v>77.63</v>
      </c>
      <c r="S22" s="3">
        <f t="shared" si="6"/>
        <v>5417.44</v>
      </c>
      <c r="T22" s="3">
        <f t="shared" si="6"/>
        <v>0</v>
      </c>
      <c r="U22" s="3">
        <f t="shared" si="6"/>
        <v>459.32292839999991</v>
      </c>
      <c r="V22" s="3">
        <f t="shared" si="6"/>
        <v>0</v>
      </c>
      <c r="W22" s="3">
        <f t="shared" si="6"/>
        <v>0</v>
      </c>
      <c r="X22" s="3">
        <f t="shared" si="6"/>
        <v>5316.45</v>
      </c>
      <c r="Y22" s="3">
        <f t="shared" si="6"/>
        <v>3615.49</v>
      </c>
      <c r="Z22" s="3">
        <f t="shared" si="6"/>
        <v>0</v>
      </c>
      <c r="AA22" s="3">
        <f t="shared" si="6"/>
        <v>0</v>
      </c>
      <c r="AB22" s="3">
        <f t="shared" si="6"/>
        <v>0</v>
      </c>
      <c r="AC22" s="3">
        <f t="shared" si="6"/>
        <v>0</v>
      </c>
      <c r="AD22" s="3">
        <f t="shared" si="6"/>
        <v>0</v>
      </c>
      <c r="AE22" s="3">
        <f t="shared" si="6"/>
        <v>0</v>
      </c>
      <c r="AF22" s="3">
        <f t="shared" si="6"/>
        <v>0</v>
      </c>
      <c r="AG22" s="3">
        <f t="shared" si="6"/>
        <v>0</v>
      </c>
      <c r="AH22" s="3">
        <f t="shared" si="6"/>
        <v>0</v>
      </c>
      <c r="AI22" s="3">
        <f t="shared" si="6"/>
        <v>0</v>
      </c>
      <c r="AJ22" s="3">
        <f t="shared" si="6"/>
        <v>0</v>
      </c>
      <c r="AK22" s="3">
        <f t="shared" si="6"/>
        <v>0</v>
      </c>
      <c r="AL22" s="3">
        <f t="shared" si="6"/>
        <v>0</v>
      </c>
      <c r="AM22" s="3">
        <f t="shared" si="6"/>
        <v>0</v>
      </c>
      <c r="AN22" s="3">
        <f t="shared" si="6"/>
        <v>0</v>
      </c>
      <c r="AO22" s="3">
        <f t="shared" si="6"/>
        <v>0</v>
      </c>
      <c r="AP22" s="3">
        <f t="shared" si="6"/>
        <v>0</v>
      </c>
      <c r="AQ22" s="3">
        <f t="shared" si="6"/>
        <v>0</v>
      </c>
      <c r="AR22" s="3">
        <f t="shared" si="6"/>
        <v>190844.08</v>
      </c>
      <c r="AS22" s="3">
        <f t="shared" si="6"/>
        <v>158603.4</v>
      </c>
      <c r="AT22" s="3">
        <f t="shared" si="6"/>
        <v>32240.68</v>
      </c>
      <c r="AU22" s="3">
        <f t="shared" ref="AU22:BZ22" si="7">AU393</f>
        <v>0</v>
      </c>
      <c r="AV22" s="3">
        <f t="shared" si="7"/>
        <v>0</v>
      </c>
      <c r="AW22" s="3">
        <f t="shared" si="7"/>
        <v>0</v>
      </c>
      <c r="AX22" s="3">
        <f t="shared" si="7"/>
        <v>0</v>
      </c>
      <c r="AY22" s="3">
        <f t="shared" si="7"/>
        <v>0</v>
      </c>
      <c r="AZ22" s="3">
        <f t="shared" si="7"/>
        <v>0</v>
      </c>
      <c r="BA22" s="3">
        <f t="shared" si="7"/>
        <v>0</v>
      </c>
      <c r="BB22" s="3">
        <f t="shared" si="7"/>
        <v>0</v>
      </c>
      <c r="BC22" s="3">
        <f t="shared" si="7"/>
        <v>0</v>
      </c>
      <c r="BD22" s="3">
        <f t="shared" si="7"/>
        <v>0</v>
      </c>
      <c r="BE22" s="3">
        <f t="shared" si="7"/>
        <v>0</v>
      </c>
      <c r="BF22" s="3">
        <f t="shared" si="7"/>
        <v>0</v>
      </c>
      <c r="BG22" s="3">
        <f t="shared" si="7"/>
        <v>0</v>
      </c>
      <c r="BH22" s="3">
        <f t="shared" si="7"/>
        <v>0</v>
      </c>
      <c r="BI22" s="3">
        <f t="shared" si="7"/>
        <v>0</v>
      </c>
      <c r="BJ22" s="3">
        <f t="shared" si="7"/>
        <v>0</v>
      </c>
      <c r="BK22" s="3">
        <f t="shared" si="7"/>
        <v>0</v>
      </c>
      <c r="BL22" s="3">
        <f t="shared" si="7"/>
        <v>0</v>
      </c>
      <c r="BM22" s="3">
        <f t="shared" si="7"/>
        <v>0</v>
      </c>
      <c r="BN22" s="3">
        <f t="shared" si="7"/>
        <v>0</v>
      </c>
      <c r="BO22" s="4">
        <f t="shared" si="7"/>
        <v>290815.68</v>
      </c>
      <c r="BP22" s="4">
        <f t="shared" si="7"/>
        <v>210439.73</v>
      </c>
      <c r="BQ22" s="4">
        <f t="shared" si="7"/>
        <v>3556.81</v>
      </c>
      <c r="BR22" s="4">
        <f t="shared" si="7"/>
        <v>1100.72</v>
      </c>
      <c r="BS22" s="4">
        <f t="shared" si="7"/>
        <v>76819.14</v>
      </c>
      <c r="BT22" s="4">
        <f t="shared" si="7"/>
        <v>0</v>
      </c>
      <c r="BU22" s="4">
        <f t="shared" si="7"/>
        <v>459.32292839999991</v>
      </c>
      <c r="BV22" s="4">
        <f t="shared" si="7"/>
        <v>0</v>
      </c>
      <c r="BW22" s="4">
        <f t="shared" si="7"/>
        <v>0</v>
      </c>
      <c r="BX22" s="4">
        <f t="shared" si="7"/>
        <v>62457.81</v>
      </c>
      <c r="BY22" s="4">
        <f t="shared" si="7"/>
        <v>33800.44</v>
      </c>
      <c r="BZ22" s="4">
        <f t="shared" si="7"/>
        <v>0</v>
      </c>
      <c r="CA22" s="4">
        <f t="shared" ref="CA22:DF22" si="8">CA393</f>
        <v>0</v>
      </c>
      <c r="CB22" s="4">
        <f t="shared" si="8"/>
        <v>0</v>
      </c>
      <c r="CC22" s="4">
        <f t="shared" si="8"/>
        <v>0</v>
      </c>
      <c r="CD22" s="4">
        <f t="shared" si="8"/>
        <v>0</v>
      </c>
      <c r="CE22" s="4">
        <f t="shared" si="8"/>
        <v>0</v>
      </c>
      <c r="CF22" s="4">
        <f t="shared" si="8"/>
        <v>0</v>
      </c>
      <c r="CG22" s="4">
        <f t="shared" si="8"/>
        <v>0</v>
      </c>
      <c r="CH22" s="4">
        <f t="shared" si="8"/>
        <v>0</v>
      </c>
      <c r="CI22" s="4">
        <f t="shared" si="8"/>
        <v>0</v>
      </c>
      <c r="CJ22" s="4">
        <f t="shared" si="8"/>
        <v>0</v>
      </c>
      <c r="CK22" s="4">
        <f t="shared" si="8"/>
        <v>0</v>
      </c>
      <c r="CL22" s="4">
        <f t="shared" si="8"/>
        <v>0</v>
      </c>
      <c r="CM22" s="4">
        <f t="shared" si="8"/>
        <v>0</v>
      </c>
      <c r="CN22" s="4">
        <f t="shared" si="8"/>
        <v>0</v>
      </c>
      <c r="CO22" s="4">
        <f t="shared" si="8"/>
        <v>0</v>
      </c>
      <c r="CP22" s="4">
        <f t="shared" si="8"/>
        <v>0</v>
      </c>
      <c r="CQ22" s="4">
        <f t="shared" si="8"/>
        <v>0</v>
      </c>
      <c r="CR22" s="4">
        <f t="shared" si="8"/>
        <v>388934.13</v>
      </c>
      <c r="CS22" s="4">
        <f t="shared" si="8"/>
        <v>330271.37</v>
      </c>
      <c r="CT22" s="4">
        <f t="shared" si="8"/>
        <v>58662.76</v>
      </c>
      <c r="CU22" s="4">
        <f t="shared" si="8"/>
        <v>0</v>
      </c>
      <c r="CV22" s="4">
        <f t="shared" si="8"/>
        <v>0</v>
      </c>
      <c r="CW22" s="4">
        <f t="shared" si="8"/>
        <v>0</v>
      </c>
      <c r="CX22" s="4">
        <f t="shared" si="8"/>
        <v>0</v>
      </c>
      <c r="CY22" s="4">
        <f t="shared" si="8"/>
        <v>0</v>
      </c>
      <c r="CZ22" s="4">
        <f t="shared" si="8"/>
        <v>0</v>
      </c>
      <c r="DA22" s="4">
        <f t="shared" si="8"/>
        <v>0</v>
      </c>
      <c r="DB22" s="4">
        <f t="shared" si="8"/>
        <v>0</v>
      </c>
      <c r="DC22" s="4">
        <f t="shared" si="8"/>
        <v>0</v>
      </c>
      <c r="DD22" s="4">
        <f t="shared" si="8"/>
        <v>0</v>
      </c>
      <c r="DE22" s="4">
        <f t="shared" si="8"/>
        <v>0</v>
      </c>
      <c r="DF22" s="4">
        <f t="shared" si="8"/>
        <v>0</v>
      </c>
      <c r="DG22" s="4">
        <f t="shared" ref="DG22:DN22" si="9">DG393</f>
        <v>0</v>
      </c>
      <c r="DH22" s="4">
        <f t="shared" si="9"/>
        <v>0</v>
      </c>
      <c r="DI22" s="4">
        <f t="shared" si="9"/>
        <v>0</v>
      </c>
      <c r="DJ22" s="4">
        <f t="shared" si="9"/>
        <v>0</v>
      </c>
      <c r="DK22" s="4">
        <f t="shared" si="9"/>
        <v>0</v>
      </c>
      <c r="DL22" s="4">
        <f t="shared" si="9"/>
        <v>0</v>
      </c>
      <c r="DM22" s="4">
        <f t="shared" si="9"/>
        <v>0</v>
      </c>
      <c r="DN22" s="4">
        <f t="shared" si="9"/>
        <v>0</v>
      </c>
    </row>
    <row r="24" spans="1:255" x14ac:dyDescent="0.2">
      <c r="A24" s="1">
        <v>4</v>
      </c>
      <c r="B24" s="1">
        <v>1</v>
      </c>
      <c r="C24" s="1"/>
      <c r="D24" s="1">
        <f>ROW(A49)</f>
        <v>49</v>
      </c>
      <c r="E24" s="1"/>
      <c r="F24" s="1" t="s">
        <v>13</v>
      </c>
      <c r="G24" s="1" t="s">
        <v>14</v>
      </c>
      <c r="H24" s="1" t="s">
        <v>3</v>
      </c>
      <c r="I24" s="1">
        <v>0</v>
      </c>
      <c r="J24" s="1"/>
      <c r="K24" s="1">
        <v>-1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0">B49</f>
        <v>1</v>
      </c>
      <c r="C26" s="3">
        <f t="shared" si="10"/>
        <v>4</v>
      </c>
      <c r="D26" s="3">
        <f t="shared" si="10"/>
        <v>24</v>
      </c>
      <c r="E26" s="3">
        <f t="shared" si="10"/>
        <v>0</v>
      </c>
      <c r="F26" s="3" t="str">
        <f t="shared" si="10"/>
        <v>РАЗДЕЛ 1.</v>
      </c>
      <c r="G26" s="3" t="str">
        <f t="shared" si="10"/>
        <v>ДЕМОНТАЖНЫЕ РАБОТЫ</v>
      </c>
      <c r="H26" s="3"/>
      <c r="I26" s="3"/>
      <c r="J26" s="3"/>
      <c r="K26" s="3"/>
      <c r="L26" s="3"/>
      <c r="M26" s="3"/>
      <c r="N26" s="3"/>
      <c r="O26" s="3">
        <f t="shared" ref="O26:AT26" si="11">O49</f>
        <v>655.96</v>
      </c>
      <c r="P26" s="3">
        <f t="shared" si="11"/>
        <v>0</v>
      </c>
      <c r="Q26" s="3">
        <f t="shared" si="11"/>
        <v>1.84</v>
      </c>
      <c r="R26" s="3">
        <f t="shared" si="11"/>
        <v>0.26</v>
      </c>
      <c r="S26" s="3">
        <f t="shared" si="11"/>
        <v>654.12</v>
      </c>
      <c r="T26" s="3">
        <f t="shared" si="11"/>
        <v>0</v>
      </c>
      <c r="U26" s="3">
        <f t="shared" si="11"/>
        <v>61.525570000000009</v>
      </c>
      <c r="V26" s="3">
        <f t="shared" si="11"/>
        <v>0</v>
      </c>
      <c r="W26" s="3">
        <f t="shared" si="11"/>
        <v>0</v>
      </c>
      <c r="X26" s="3">
        <f t="shared" si="11"/>
        <v>523.30999999999995</v>
      </c>
      <c r="Y26" s="3">
        <f t="shared" si="11"/>
        <v>359.77</v>
      </c>
      <c r="Z26" s="3">
        <f t="shared" si="11"/>
        <v>0</v>
      </c>
      <c r="AA26" s="3">
        <f t="shared" si="11"/>
        <v>0</v>
      </c>
      <c r="AB26" s="3">
        <f t="shared" si="11"/>
        <v>655.96</v>
      </c>
      <c r="AC26" s="3">
        <f t="shared" si="11"/>
        <v>0</v>
      </c>
      <c r="AD26" s="3">
        <f t="shared" si="11"/>
        <v>1.84</v>
      </c>
      <c r="AE26" s="3">
        <f t="shared" si="11"/>
        <v>0.26</v>
      </c>
      <c r="AF26" s="3">
        <f t="shared" si="11"/>
        <v>654.12</v>
      </c>
      <c r="AG26" s="3">
        <f t="shared" si="11"/>
        <v>0</v>
      </c>
      <c r="AH26" s="3">
        <f t="shared" si="11"/>
        <v>61.525570000000009</v>
      </c>
      <c r="AI26" s="3">
        <f t="shared" si="11"/>
        <v>0</v>
      </c>
      <c r="AJ26" s="3">
        <f t="shared" si="11"/>
        <v>0</v>
      </c>
      <c r="AK26" s="3">
        <f t="shared" si="11"/>
        <v>523.30999999999995</v>
      </c>
      <c r="AL26" s="3">
        <f t="shared" si="11"/>
        <v>359.77</v>
      </c>
      <c r="AM26" s="3">
        <f t="shared" si="11"/>
        <v>0</v>
      </c>
      <c r="AN26" s="3">
        <f t="shared" si="11"/>
        <v>0</v>
      </c>
      <c r="AO26" s="3">
        <f t="shared" si="11"/>
        <v>0</v>
      </c>
      <c r="AP26" s="3">
        <f t="shared" si="11"/>
        <v>0</v>
      </c>
      <c r="AQ26" s="3">
        <f t="shared" si="11"/>
        <v>0</v>
      </c>
      <c r="AR26" s="3">
        <f t="shared" si="11"/>
        <v>1539.5</v>
      </c>
      <c r="AS26" s="3">
        <f t="shared" si="11"/>
        <v>1539.5</v>
      </c>
      <c r="AT26" s="3">
        <f t="shared" si="11"/>
        <v>0</v>
      </c>
      <c r="AU26" s="3">
        <f t="shared" ref="AU26:BZ26" si="12">AU49</f>
        <v>0</v>
      </c>
      <c r="AV26" s="3">
        <f t="shared" si="12"/>
        <v>0</v>
      </c>
      <c r="AW26" s="3">
        <f t="shared" si="12"/>
        <v>0</v>
      </c>
      <c r="AX26" s="3">
        <f t="shared" si="12"/>
        <v>0</v>
      </c>
      <c r="AY26" s="3">
        <f t="shared" si="12"/>
        <v>0</v>
      </c>
      <c r="AZ26" s="3">
        <f t="shared" si="12"/>
        <v>0</v>
      </c>
      <c r="BA26" s="3">
        <f t="shared" si="12"/>
        <v>0</v>
      </c>
      <c r="BB26" s="3">
        <f t="shared" si="12"/>
        <v>0</v>
      </c>
      <c r="BC26" s="3">
        <f t="shared" si="12"/>
        <v>0</v>
      </c>
      <c r="BD26" s="3">
        <f t="shared" si="12"/>
        <v>0</v>
      </c>
      <c r="BE26" s="3">
        <f t="shared" si="12"/>
        <v>1539.5</v>
      </c>
      <c r="BF26" s="3">
        <f t="shared" si="12"/>
        <v>1539.5</v>
      </c>
      <c r="BG26" s="3">
        <f t="shared" si="12"/>
        <v>0</v>
      </c>
      <c r="BH26" s="3">
        <f t="shared" si="12"/>
        <v>0</v>
      </c>
      <c r="BI26" s="3">
        <f t="shared" si="12"/>
        <v>0</v>
      </c>
      <c r="BJ26" s="3">
        <f t="shared" si="12"/>
        <v>0</v>
      </c>
      <c r="BK26" s="3">
        <f t="shared" si="12"/>
        <v>0</v>
      </c>
      <c r="BL26" s="3">
        <f t="shared" si="12"/>
        <v>0</v>
      </c>
      <c r="BM26" s="3">
        <f t="shared" si="12"/>
        <v>0</v>
      </c>
      <c r="BN26" s="3">
        <f t="shared" si="12"/>
        <v>0</v>
      </c>
      <c r="BO26" s="4">
        <f t="shared" si="12"/>
        <v>9293.5400000000009</v>
      </c>
      <c r="BP26" s="4">
        <f t="shared" si="12"/>
        <v>0</v>
      </c>
      <c r="BQ26" s="4">
        <f t="shared" si="12"/>
        <v>18.14</v>
      </c>
      <c r="BR26" s="4">
        <f t="shared" si="12"/>
        <v>3.72</v>
      </c>
      <c r="BS26" s="4">
        <f t="shared" si="12"/>
        <v>9275.4</v>
      </c>
      <c r="BT26" s="4">
        <f t="shared" si="12"/>
        <v>0</v>
      </c>
      <c r="BU26" s="4">
        <f t="shared" si="12"/>
        <v>61.525570000000009</v>
      </c>
      <c r="BV26" s="4">
        <f t="shared" si="12"/>
        <v>0</v>
      </c>
      <c r="BW26" s="4">
        <f t="shared" si="12"/>
        <v>0</v>
      </c>
      <c r="BX26" s="4">
        <f t="shared" si="12"/>
        <v>6678.29</v>
      </c>
      <c r="BY26" s="4">
        <f t="shared" si="12"/>
        <v>4081.19</v>
      </c>
      <c r="BZ26" s="4">
        <f t="shared" si="12"/>
        <v>0</v>
      </c>
      <c r="CA26" s="4">
        <f t="shared" ref="CA26:DF26" si="13">CA49</f>
        <v>0</v>
      </c>
      <c r="CB26" s="4">
        <f t="shared" si="13"/>
        <v>9293.5400000000009</v>
      </c>
      <c r="CC26" s="4">
        <f t="shared" si="13"/>
        <v>0</v>
      </c>
      <c r="CD26" s="4">
        <f t="shared" si="13"/>
        <v>18.14</v>
      </c>
      <c r="CE26" s="4">
        <f t="shared" si="13"/>
        <v>3.72</v>
      </c>
      <c r="CF26" s="4">
        <f t="shared" si="13"/>
        <v>9275.4</v>
      </c>
      <c r="CG26" s="4">
        <f t="shared" si="13"/>
        <v>0</v>
      </c>
      <c r="CH26" s="4">
        <f t="shared" si="13"/>
        <v>61.525570000000009</v>
      </c>
      <c r="CI26" s="4">
        <f t="shared" si="13"/>
        <v>0</v>
      </c>
      <c r="CJ26" s="4">
        <f t="shared" si="13"/>
        <v>0</v>
      </c>
      <c r="CK26" s="4">
        <f t="shared" si="13"/>
        <v>6678.29</v>
      </c>
      <c r="CL26" s="4">
        <f t="shared" si="13"/>
        <v>4081.19</v>
      </c>
      <c r="CM26" s="4">
        <f t="shared" si="13"/>
        <v>0</v>
      </c>
      <c r="CN26" s="4">
        <f t="shared" si="13"/>
        <v>0</v>
      </c>
      <c r="CO26" s="4">
        <f t="shared" si="13"/>
        <v>0</v>
      </c>
      <c r="CP26" s="4">
        <f t="shared" si="13"/>
        <v>0</v>
      </c>
      <c r="CQ26" s="4">
        <f t="shared" si="13"/>
        <v>0</v>
      </c>
      <c r="CR26" s="4">
        <f t="shared" si="13"/>
        <v>20059.3</v>
      </c>
      <c r="CS26" s="4">
        <f t="shared" si="13"/>
        <v>20059.3</v>
      </c>
      <c r="CT26" s="4">
        <f t="shared" si="13"/>
        <v>0</v>
      </c>
      <c r="CU26" s="4">
        <f t="shared" si="13"/>
        <v>0</v>
      </c>
      <c r="CV26" s="4">
        <f t="shared" si="13"/>
        <v>0</v>
      </c>
      <c r="CW26" s="4">
        <f t="shared" si="13"/>
        <v>0</v>
      </c>
      <c r="CX26" s="4">
        <f t="shared" si="13"/>
        <v>0</v>
      </c>
      <c r="CY26" s="4">
        <f t="shared" si="13"/>
        <v>0</v>
      </c>
      <c r="CZ26" s="4">
        <f t="shared" si="13"/>
        <v>0</v>
      </c>
      <c r="DA26" s="4">
        <f t="shared" si="13"/>
        <v>0</v>
      </c>
      <c r="DB26" s="4">
        <f t="shared" si="13"/>
        <v>0</v>
      </c>
      <c r="DC26" s="4">
        <f t="shared" si="13"/>
        <v>0</v>
      </c>
      <c r="DD26" s="4">
        <f t="shared" si="13"/>
        <v>0</v>
      </c>
      <c r="DE26" s="4">
        <f t="shared" si="13"/>
        <v>20059.3</v>
      </c>
      <c r="DF26" s="4">
        <f t="shared" si="13"/>
        <v>20059.3</v>
      </c>
      <c r="DG26" s="4">
        <f t="shared" ref="DG26:DN26" si="14">DG49</f>
        <v>0</v>
      </c>
      <c r="DH26" s="4">
        <f t="shared" si="14"/>
        <v>0</v>
      </c>
      <c r="DI26" s="4">
        <f t="shared" si="14"/>
        <v>0</v>
      </c>
      <c r="DJ26" s="4">
        <f t="shared" si="14"/>
        <v>0</v>
      </c>
      <c r="DK26" s="4">
        <f t="shared" si="14"/>
        <v>0</v>
      </c>
      <c r="DL26" s="4">
        <f t="shared" si="14"/>
        <v>0</v>
      </c>
      <c r="DM26" s="4">
        <f t="shared" si="14"/>
        <v>0</v>
      </c>
      <c r="DN26" s="4">
        <f t="shared" si="14"/>
        <v>0</v>
      </c>
    </row>
    <row r="28" spans="1:255" x14ac:dyDescent="0.2">
      <c r="A28" s="2">
        <v>17</v>
      </c>
      <c r="B28" s="2">
        <v>1</v>
      </c>
      <c r="C28" s="2">
        <f>ROW(SmtRes!A2)</f>
        <v>2</v>
      </c>
      <c r="D28" s="2">
        <f>ROW(EtalonRes!A2)</f>
        <v>2</v>
      </c>
      <c r="E28" s="2" t="s">
        <v>15</v>
      </c>
      <c r="F28" s="2" t="s">
        <v>16</v>
      </c>
      <c r="G28" s="2" t="s">
        <v>17</v>
      </c>
      <c r="H28" s="2" t="s">
        <v>18</v>
      </c>
      <c r="I28" s="2">
        <v>0.01</v>
      </c>
      <c r="J28" s="2">
        <v>0</v>
      </c>
      <c r="K28" s="2"/>
      <c r="L28" s="2"/>
      <c r="M28" s="2"/>
      <c r="N28" s="2"/>
      <c r="O28" s="2">
        <f t="shared" ref="O28:O47" si="15">ROUND(CP28,2)</f>
        <v>20.62</v>
      </c>
      <c r="P28" s="2">
        <f t="shared" ref="P28:P47" si="16">ROUND(CQ28*I28,2)</f>
        <v>0</v>
      </c>
      <c r="Q28" s="2">
        <f t="shared" ref="Q28:Q47" si="17">ROUND(CR28*I28,2)</f>
        <v>0</v>
      </c>
      <c r="R28" s="2">
        <f t="shared" ref="R28:R47" si="18">ROUND(CS28*I28,2)</f>
        <v>0</v>
      </c>
      <c r="S28" s="2">
        <f t="shared" ref="S28:S47" si="19">ROUND(CT28*I28,2)</f>
        <v>20.62</v>
      </c>
      <c r="T28" s="2">
        <f t="shared" ref="T28:T47" si="20">ROUND(CU28*I28,2)</f>
        <v>0</v>
      </c>
      <c r="U28" s="2">
        <f t="shared" ref="U28:U47" si="21">CV28*I28</f>
        <v>1.9603000000000002</v>
      </c>
      <c r="V28" s="2">
        <f t="shared" ref="V28:V47" si="22">CW28*I28</f>
        <v>0</v>
      </c>
      <c r="W28" s="2">
        <f t="shared" ref="W28:W47" si="23">ROUND(CX28*I28,2)</f>
        <v>0</v>
      </c>
      <c r="X28" s="2">
        <f t="shared" ref="X28:X47" si="24">ROUND(CY28,2)</f>
        <v>16.5</v>
      </c>
      <c r="Y28" s="2">
        <f t="shared" ref="Y28:Y47" si="25">ROUND(CZ28,2)</f>
        <v>11.34</v>
      </c>
      <c r="Z28" s="2"/>
      <c r="AA28" s="2">
        <v>22529512</v>
      </c>
      <c r="AB28" s="2">
        <f t="shared" ref="AB28:AB47" si="26">ROUND((AC28+AD28+AF28),6)</f>
        <v>2062.2399999999998</v>
      </c>
      <c r="AC28" s="2">
        <f t="shared" ref="AC28:AC47" si="27">ROUND((ES28),6)</f>
        <v>0</v>
      </c>
      <c r="AD28" s="2">
        <f t="shared" ref="AD28:AD47" si="28">ROUND((((ET28)-(EU28))+AE28),6)</f>
        <v>0</v>
      </c>
      <c r="AE28" s="2">
        <f t="shared" ref="AE28:AE47" si="29">ROUND((EU28),6)</f>
        <v>0</v>
      </c>
      <c r="AF28" s="2">
        <f t="shared" ref="AF28:AF47" si="30">ROUND((EV28),6)</f>
        <v>2062.2399999999998</v>
      </c>
      <c r="AG28" s="2">
        <f t="shared" ref="AG28:AG47" si="31">ROUND((AP28),6)</f>
        <v>0</v>
      </c>
      <c r="AH28" s="2">
        <f t="shared" ref="AH28:AH47" si="32">(EW28)</f>
        <v>196.03</v>
      </c>
      <c r="AI28" s="2">
        <f t="shared" ref="AI28:AI47" si="33">(EX28)</f>
        <v>0</v>
      </c>
      <c r="AJ28" s="2">
        <f t="shared" ref="AJ28:AJ47" si="34">ROUND((AS28),6)</f>
        <v>0</v>
      </c>
      <c r="AK28" s="2">
        <v>2062.2399999999998</v>
      </c>
      <c r="AL28" s="2">
        <v>0</v>
      </c>
      <c r="AM28" s="2">
        <v>0</v>
      </c>
      <c r="AN28" s="2">
        <v>0</v>
      </c>
      <c r="AO28" s="2">
        <v>2062.2399999999998</v>
      </c>
      <c r="AP28" s="2">
        <v>0</v>
      </c>
      <c r="AQ28" s="2">
        <v>196.03</v>
      </c>
      <c r="AR28" s="2">
        <v>0</v>
      </c>
      <c r="AS28" s="2">
        <v>0</v>
      </c>
      <c r="AT28" s="2">
        <v>80</v>
      </c>
      <c r="AU28" s="2">
        <v>55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3</v>
      </c>
      <c r="BE28" s="2" t="s">
        <v>3</v>
      </c>
      <c r="BF28" s="2" t="s">
        <v>3</v>
      </c>
      <c r="BG28" s="2" t="s">
        <v>3</v>
      </c>
      <c r="BH28" s="2">
        <v>0</v>
      </c>
      <c r="BI28" s="2">
        <v>1</v>
      </c>
      <c r="BJ28" s="2" t="s">
        <v>19</v>
      </c>
      <c r="BK28" s="2"/>
      <c r="BL28" s="2"/>
      <c r="BM28" s="2">
        <v>431</v>
      </c>
      <c r="BN28" s="2">
        <v>0</v>
      </c>
      <c r="BO28" s="2" t="s">
        <v>3</v>
      </c>
      <c r="BP28" s="2">
        <v>0</v>
      </c>
      <c r="BQ28" s="2">
        <v>60</v>
      </c>
      <c r="BR28" s="2"/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3</v>
      </c>
      <c r="BZ28" s="2">
        <v>80</v>
      </c>
      <c r="CA28" s="2">
        <v>55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3</v>
      </c>
      <c r="CO28" s="2">
        <v>0</v>
      </c>
      <c r="CP28" s="2">
        <f t="shared" ref="CP28:CP47" si="35">(P28+Q28+S28)</f>
        <v>20.62</v>
      </c>
      <c r="CQ28" s="2">
        <f t="shared" ref="CQ28:CQ47" si="36">((AC28*AW28))*BC28</f>
        <v>0</v>
      </c>
      <c r="CR28" s="2">
        <f t="shared" ref="CR28:CR47" si="37">((AD28*AV28))*BB28</f>
        <v>0</v>
      </c>
      <c r="CS28" s="2">
        <f t="shared" ref="CS28:CS47" si="38">((AE28*AV28))*BS28</f>
        <v>0</v>
      </c>
      <c r="CT28" s="2">
        <f t="shared" ref="CT28:CT47" si="39">((AF28*AV28))*BA28</f>
        <v>2062.2399999999998</v>
      </c>
      <c r="CU28" s="2">
        <f t="shared" ref="CU28:CU47" si="40">AG28</f>
        <v>0</v>
      </c>
      <c r="CV28" s="2">
        <f t="shared" ref="CV28:CV47" si="41">(AH28*AV28)</f>
        <v>196.03</v>
      </c>
      <c r="CW28" s="2">
        <f t="shared" ref="CW28:CW47" si="42">AI28</f>
        <v>0</v>
      </c>
      <c r="CX28" s="2">
        <f t="shared" ref="CX28:CX47" si="43">AJ28</f>
        <v>0</v>
      </c>
      <c r="CY28" s="2">
        <f>((S28*BZ28)/100)</f>
        <v>16.496000000000002</v>
      </c>
      <c r="CZ28" s="2">
        <f>((S28*CA28)/100)</f>
        <v>11.341000000000001</v>
      </c>
      <c r="DA28" s="2"/>
      <c r="DB28" s="2"/>
      <c r="DC28" s="2" t="s">
        <v>3</v>
      </c>
      <c r="DD28" s="2" t="s">
        <v>3</v>
      </c>
      <c r="DE28" s="2" t="s">
        <v>3</v>
      </c>
      <c r="DF28" s="2" t="s">
        <v>3</v>
      </c>
      <c r="DG28" s="2" t="s">
        <v>3</v>
      </c>
      <c r="DH28" s="2" t="s">
        <v>3</v>
      </c>
      <c r="DI28" s="2" t="s">
        <v>3</v>
      </c>
      <c r="DJ28" s="2" t="s">
        <v>3</v>
      </c>
      <c r="DK28" s="2" t="s">
        <v>3</v>
      </c>
      <c r="DL28" s="2" t="s">
        <v>3</v>
      </c>
      <c r="DM28" s="2" t="s">
        <v>3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1010</v>
      </c>
      <c r="DV28" s="2" t="s">
        <v>18</v>
      </c>
      <c r="DW28" s="2" t="s">
        <v>18</v>
      </c>
      <c r="DX28" s="2">
        <v>100</v>
      </c>
      <c r="DY28" s="2"/>
      <c r="DZ28" s="2"/>
      <c r="EA28" s="2"/>
      <c r="EB28" s="2"/>
      <c r="EC28" s="2"/>
      <c r="ED28" s="2"/>
      <c r="EE28" s="2">
        <v>21121121</v>
      </c>
      <c r="EF28" s="2">
        <v>60</v>
      </c>
      <c r="EG28" s="2" t="s">
        <v>20</v>
      </c>
      <c r="EH28" s="2">
        <v>0</v>
      </c>
      <c r="EI28" s="2" t="s">
        <v>3</v>
      </c>
      <c r="EJ28" s="2">
        <v>1</v>
      </c>
      <c r="EK28" s="2">
        <v>431</v>
      </c>
      <c r="EL28" s="2" t="s">
        <v>21</v>
      </c>
      <c r="EM28" s="2" t="s">
        <v>22</v>
      </c>
      <c r="EN28" s="2"/>
      <c r="EO28" s="2" t="s">
        <v>3</v>
      </c>
      <c r="EP28" s="2"/>
      <c r="EQ28" s="2">
        <v>0</v>
      </c>
      <c r="ER28" s="2">
        <v>2062.2399999999998</v>
      </c>
      <c r="ES28" s="2">
        <v>0</v>
      </c>
      <c r="ET28" s="2">
        <v>0</v>
      </c>
      <c r="EU28" s="2">
        <v>0</v>
      </c>
      <c r="EV28" s="2">
        <v>2062.2399999999998</v>
      </c>
      <c r="EW28" s="2">
        <v>196.03</v>
      </c>
      <c r="EX28" s="2">
        <v>0</v>
      </c>
      <c r="EY28" s="2">
        <v>0</v>
      </c>
      <c r="EZ28" s="2">
        <v>0</v>
      </c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47" si="44">ROUND(IF(AND(BH28=3,BI28=3),P28,0),2)</f>
        <v>0</v>
      </c>
      <c r="FS28" s="2">
        <v>0</v>
      </c>
      <c r="FT28" s="2"/>
      <c r="FU28" s="2"/>
      <c r="FV28" s="2"/>
      <c r="FW28" s="2"/>
      <c r="FX28" s="2">
        <v>80</v>
      </c>
      <c r="FY28" s="2">
        <v>55</v>
      </c>
      <c r="FZ28" s="2"/>
      <c r="GA28" s="2" t="s">
        <v>3</v>
      </c>
      <c r="GB28" s="2"/>
      <c r="GC28" s="2"/>
      <c r="GD28" s="2"/>
      <c r="GE28" s="2"/>
      <c r="GF28" s="2"/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47" si="45">ROUND(IF(AND(BH28=3,BI28=3,FS28&lt;&gt;0),P28,0),2)</f>
        <v>0</v>
      </c>
      <c r="GM28" s="2">
        <f t="shared" ref="GM28:GM47" si="46">O28+X28+Y28+GK28</f>
        <v>48.460000000000008</v>
      </c>
      <c r="GN28" s="2">
        <f t="shared" ref="GN28:GN47" si="47">ROUND(IF(OR(BI28=0,BI28=1),O28+X28+Y28+GK28,0),2)</f>
        <v>48.46</v>
      </c>
      <c r="GO28" s="2">
        <f t="shared" ref="GO28:GO47" si="48">ROUND(IF(BI28=2,O28+X28+Y28+GK28,0),2)</f>
        <v>0</v>
      </c>
      <c r="GP28" s="2">
        <f t="shared" ref="GP28:GP47" si="49">ROUND(IF(BI28=4,O28+X28+Y28+GK28,0),2)</f>
        <v>0</v>
      </c>
      <c r="GQ28" s="2"/>
      <c r="GR28" s="2">
        <v>0</v>
      </c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ROW(SmtRes!A4)</f>
        <v>4</v>
      </c>
      <c r="D29">
        <f>ROW(EtalonRes!A4)</f>
        <v>4</v>
      </c>
      <c r="E29" t="s">
        <v>15</v>
      </c>
      <c r="F29" t="str">
        <f>F28</f>
        <v>6.56-12-1</v>
      </c>
      <c r="G29" t="str">
        <f>G28</f>
        <v>ДЕМОНТАЖ ДВЕРНЫХ КОРОБОК В КАМЕННЫХ СТЕНАХ С ОТБИВКОЙ ШТУКАТУРКИ В ОТКОСАХ</v>
      </c>
      <c r="H29" t="str">
        <f>H28</f>
        <v>100 шт.</v>
      </c>
      <c r="I29">
        <f>I28</f>
        <v>0.01</v>
      </c>
      <c r="J29">
        <f>J28</f>
        <v>0</v>
      </c>
      <c r="O29">
        <f t="shared" si="15"/>
        <v>292.43</v>
      </c>
      <c r="P29">
        <f t="shared" si="16"/>
        <v>0</v>
      </c>
      <c r="Q29">
        <f t="shared" si="17"/>
        <v>0</v>
      </c>
      <c r="R29">
        <f t="shared" si="18"/>
        <v>0</v>
      </c>
      <c r="S29">
        <f t="shared" si="19"/>
        <v>292.43</v>
      </c>
      <c r="T29">
        <f t="shared" si="20"/>
        <v>0</v>
      </c>
      <c r="U29">
        <f t="shared" si="21"/>
        <v>1.9603000000000002</v>
      </c>
      <c r="V29">
        <f t="shared" si="22"/>
        <v>0</v>
      </c>
      <c r="W29">
        <f t="shared" si="23"/>
        <v>0</v>
      </c>
      <c r="X29">
        <f t="shared" si="24"/>
        <v>210.55</v>
      </c>
      <c r="Y29">
        <f t="shared" si="25"/>
        <v>128.66999999999999</v>
      </c>
      <c r="AA29">
        <v>22529510</v>
      </c>
      <c r="AB29">
        <f t="shared" si="26"/>
        <v>2062.2399999999998</v>
      </c>
      <c r="AC29">
        <f t="shared" si="27"/>
        <v>0</v>
      </c>
      <c r="AD29">
        <f t="shared" si="28"/>
        <v>0</v>
      </c>
      <c r="AE29">
        <f t="shared" si="29"/>
        <v>0</v>
      </c>
      <c r="AF29">
        <f t="shared" si="30"/>
        <v>2062.2399999999998</v>
      </c>
      <c r="AG29">
        <f t="shared" si="31"/>
        <v>0</v>
      </c>
      <c r="AH29">
        <f t="shared" si="32"/>
        <v>196.03</v>
      </c>
      <c r="AI29">
        <f t="shared" si="33"/>
        <v>0</v>
      </c>
      <c r="AJ29">
        <f t="shared" si="34"/>
        <v>0</v>
      </c>
      <c r="AK29">
        <v>2062.2399999999998</v>
      </c>
      <c r="AL29">
        <v>0</v>
      </c>
      <c r="AM29">
        <v>0</v>
      </c>
      <c r="AN29">
        <v>0</v>
      </c>
      <c r="AO29">
        <v>2062.2399999999998</v>
      </c>
      <c r="AP29">
        <v>0</v>
      </c>
      <c r="AQ29">
        <v>196.03</v>
      </c>
      <c r="AR29">
        <v>0</v>
      </c>
      <c r="AS29">
        <v>0</v>
      </c>
      <c r="AT29">
        <v>72</v>
      </c>
      <c r="AU29">
        <v>44</v>
      </c>
      <c r="AV29">
        <v>1</v>
      </c>
      <c r="AW29">
        <v>1</v>
      </c>
      <c r="AZ29">
        <v>1</v>
      </c>
      <c r="BA29">
        <v>14.18</v>
      </c>
      <c r="BB29">
        <v>1</v>
      </c>
      <c r="BC29">
        <v>1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tr">
        <f>BJ28</f>
        <v>ТСН-2001.6. База. Сб.56, т.12, поз.1</v>
      </c>
      <c r="BM29">
        <v>431</v>
      </c>
      <c r="BN29">
        <v>0</v>
      </c>
      <c r="BO29" t="s">
        <v>16</v>
      </c>
      <c r="BP29">
        <v>1</v>
      </c>
      <c r="BQ29">
        <v>60</v>
      </c>
      <c r="BS29">
        <v>14.18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72</v>
      </c>
      <c r="CA29">
        <v>44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5"/>
        <v>292.43</v>
      </c>
      <c r="CQ29">
        <f t="shared" si="36"/>
        <v>0</v>
      </c>
      <c r="CR29">
        <f t="shared" si="37"/>
        <v>0</v>
      </c>
      <c r="CS29">
        <f t="shared" si="38"/>
        <v>0</v>
      </c>
      <c r="CT29">
        <f t="shared" si="39"/>
        <v>29242.563199999997</v>
      </c>
      <c r="CU29">
        <f t="shared" si="40"/>
        <v>0</v>
      </c>
      <c r="CV29">
        <f t="shared" si="41"/>
        <v>196.03</v>
      </c>
      <c r="CW29">
        <f t="shared" si="42"/>
        <v>0</v>
      </c>
      <c r="CX29">
        <f t="shared" si="43"/>
        <v>0</v>
      </c>
      <c r="CY29">
        <f>S29*(BZ29/100)</f>
        <v>210.5496</v>
      </c>
      <c r="CZ29">
        <f>S29*(CA29/100)</f>
        <v>128.66920000000002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80</v>
      </c>
      <c r="DO29">
        <v>55</v>
      </c>
      <c r="DP29">
        <v>1.0469999999999999</v>
      </c>
      <c r="DQ29">
        <v>1</v>
      </c>
      <c r="DU29">
        <f t="shared" ref="DU29:EM29" si="50">DU28</f>
        <v>1010</v>
      </c>
      <c r="DV29" t="str">
        <f t="shared" si="50"/>
        <v>100 шт.</v>
      </c>
      <c r="DW29" t="str">
        <f t="shared" si="50"/>
        <v>100 шт.</v>
      </c>
      <c r="DX29">
        <f t="shared" si="50"/>
        <v>100</v>
      </c>
      <c r="DY29">
        <f t="shared" si="50"/>
        <v>0</v>
      </c>
      <c r="DZ29">
        <f t="shared" si="50"/>
        <v>0</v>
      </c>
      <c r="EA29">
        <f t="shared" si="50"/>
        <v>0</v>
      </c>
      <c r="EB29">
        <f t="shared" si="50"/>
        <v>0</v>
      </c>
      <c r="EC29">
        <f t="shared" si="50"/>
        <v>0</v>
      </c>
      <c r="ED29">
        <f t="shared" si="50"/>
        <v>0</v>
      </c>
      <c r="EE29">
        <f t="shared" si="50"/>
        <v>21121121</v>
      </c>
      <c r="EF29">
        <f t="shared" si="50"/>
        <v>60</v>
      </c>
      <c r="EG29" t="str">
        <f t="shared" si="50"/>
        <v>Ремонтно-строительные работы</v>
      </c>
      <c r="EH29">
        <f t="shared" si="50"/>
        <v>0</v>
      </c>
      <c r="EI29" t="str">
        <f t="shared" si="50"/>
        <v/>
      </c>
      <c r="EJ29">
        <f t="shared" si="50"/>
        <v>1</v>
      </c>
      <c r="EK29">
        <f t="shared" si="50"/>
        <v>431</v>
      </c>
      <c r="EL29" t="str">
        <f t="shared" si="50"/>
        <v>ТСН-2001.6-56. 56-12...56-15</v>
      </c>
      <c r="EM29" t="str">
        <f t="shared" si="50"/>
        <v>ТСН-2001.6-56-3</v>
      </c>
      <c r="EO29" t="s">
        <v>3</v>
      </c>
      <c r="EQ29">
        <v>0</v>
      </c>
      <c r="ER29">
        <v>2062.2399999999998</v>
      </c>
      <c r="ES29">
        <v>0</v>
      </c>
      <c r="ET29">
        <v>0</v>
      </c>
      <c r="EU29">
        <v>0</v>
      </c>
      <c r="EV29">
        <v>2062.2399999999998</v>
      </c>
      <c r="EW29">
        <v>196.03</v>
      </c>
      <c r="EX29">
        <v>0</v>
      </c>
      <c r="EY29">
        <v>0</v>
      </c>
      <c r="FQ29">
        <v>0</v>
      </c>
      <c r="FR29">
        <f t="shared" si="44"/>
        <v>0</v>
      </c>
      <c r="FS29">
        <v>0</v>
      </c>
      <c r="FX29">
        <v>72</v>
      </c>
      <c r="FY29">
        <v>44</v>
      </c>
      <c r="GA29" t="s">
        <v>3</v>
      </c>
      <c r="GG29">
        <v>2</v>
      </c>
      <c r="GH29">
        <v>1</v>
      </c>
      <c r="GI29">
        <v>2</v>
      </c>
      <c r="GJ29">
        <v>0</v>
      </c>
      <c r="GK29">
        <f>ROUND(R29*(S12)/100,2)</f>
        <v>0</v>
      </c>
      <c r="GL29">
        <f t="shared" si="45"/>
        <v>0</v>
      </c>
      <c r="GM29">
        <f t="shared" si="46"/>
        <v>631.65</v>
      </c>
      <c r="GN29">
        <f t="shared" si="47"/>
        <v>631.65</v>
      </c>
      <c r="GO29">
        <f t="shared" si="48"/>
        <v>0</v>
      </c>
      <c r="GP29">
        <f t="shared" si="49"/>
        <v>0</v>
      </c>
      <c r="GR29">
        <v>0</v>
      </c>
    </row>
    <row r="30" spans="1:255" x14ac:dyDescent="0.2">
      <c r="A30" s="2">
        <v>17</v>
      </c>
      <c r="B30" s="2">
        <v>1</v>
      </c>
      <c r="C30" s="2">
        <f>ROW(SmtRes!A6)</f>
        <v>6</v>
      </c>
      <c r="D30" s="2">
        <f>ROW(EtalonRes!A6)</f>
        <v>6</v>
      </c>
      <c r="E30" s="2" t="s">
        <v>23</v>
      </c>
      <c r="F30" s="2" t="s">
        <v>24</v>
      </c>
      <c r="G30" s="2" t="s">
        <v>25</v>
      </c>
      <c r="H30" s="2" t="s">
        <v>26</v>
      </c>
      <c r="I30" s="2">
        <v>0.1</v>
      </c>
      <c r="J30" s="2">
        <v>0</v>
      </c>
      <c r="K30" s="2"/>
      <c r="L30" s="2"/>
      <c r="M30" s="2"/>
      <c r="N30" s="2"/>
      <c r="O30" s="2">
        <f t="shared" si="15"/>
        <v>4.38</v>
      </c>
      <c r="P30" s="2">
        <f t="shared" si="16"/>
        <v>0</v>
      </c>
      <c r="Q30" s="2">
        <f t="shared" si="17"/>
        <v>0</v>
      </c>
      <c r="R30" s="2">
        <f t="shared" si="18"/>
        <v>0</v>
      </c>
      <c r="S30" s="2">
        <f t="shared" si="19"/>
        <v>4.38</v>
      </c>
      <c r="T30" s="2">
        <f t="shared" si="20"/>
        <v>0</v>
      </c>
      <c r="U30" s="2">
        <f t="shared" si="21"/>
        <v>0.42100000000000004</v>
      </c>
      <c r="V30" s="2">
        <f t="shared" si="22"/>
        <v>0</v>
      </c>
      <c r="W30" s="2">
        <f t="shared" si="23"/>
        <v>0</v>
      </c>
      <c r="X30" s="2">
        <f t="shared" si="24"/>
        <v>3.5</v>
      </c>
      <c r="Y30" s="2">
        <f t="shared" si="25"/>
        <v>2.41</v>
      </c>
      <c r="Z30" s="2"/>
      <c r="AA30" s="2">
        <v>22529512</v>
      </c>
      <c r="AB30" s="2">
        <f t="shared" si="26"/>
        <v>43.83</v>
      </c>
      <c r="AC30" s="2">
        <f t="shared" si="27"/>
        <v>0</v>
      </c>
      <c r="AD30" s="2">
        <f t="shared" si="28"/>
        <v>0</v>
      </c>
      <c r="AE30" s="2">
        <f t="shared" si="29"/>
        <v>0</v>
      </c>
      <c r="AF30" s="2">
        <f t="shared" si="30"/>
        <v>43.83</v>
      </c>
      <c r="AG30" s="2">
        <f t="shared" si="31"/>
        <v>0</v>
      </c>
      <c r="AH30" s="2">
        <f t="shared" si="32"/>
        <v>4.21</v>
      </c>
      <c r="AI30" s="2">
        <f t="shared" si="33"/>
        <v>0</v>
      </c>
      <c r="AJ30" s="2">
        <f t="shared" si="34"/>
        <v>0</v>
      </c>
      <c r="AK30" s="2">
        <v>43.83</v>
      </c>
      <c r="AL30" s="2">
        <v>0</v>
      </c>
      <c r="AM30" s="2">
        <v>0</v>
      </c>
      <c r="AN30" s="2">
        <v>0</v>
      </c>
      <c r="AO30" s="2">
        <v>43.83</v>
      </c>
      <c r="AP30" s="2">
        <v>0</v>
      </c>
      <c r="AQ30" s="2">
        <v>4.21</v>
      </c>
      <c r="AR30" s="2">
        <v>0</v>
      </c>
      <c r="AS30" s="2">
        <v>0</v>
      </c>
      <c r="AT30" s="2">
        <v>80</v>
      </c>
      <c r="AU30" s="2">
        <v>55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3</v>
      </c>
      <c r="BE30" s="2" t="s">
        <v>3</v>
      </c>
      <c r="BF30" s="2" t="s">
        <v>3</v>
      </c>
      <c r="BG30" s="2" t="s">
        <v>3</v>
      </c>
      <c r="BH30" s="2">
        <v>0</v>
      </c>
      <c r="BI30" s="2">
        <v>1</v>
      </c>
      <c r="BJ30" s="2" t="s">
        <v>27</v>
      </c>
      <c r="BK30" s="2"/>
      <c r="BL30" s="2"/>
      <c r="BM30" s="2">
        <v>431</v>
      </c>
      <c r="BN30" s="2">
        <v>0</v>
      </c>
      <c r="BO30" s="2" t="s">
        <v>3</v>
      </c>
      <c r="BP30" s="2">
        <v>0</v>
      </c>
      <c r="BQ30" s="2">
        <v>60</v>
      </c>
      <c r="BR30" s="2"/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3</v>
      </c>
      <c r="BZ30" s="2">
        <v>80</v>
      </c>
      <c r="CA30" s="2">
        <v>55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</v>
      </c>
      <c r="CO30" s="2">
        <v>0</v>
      </c>
      <c r="CP30" s="2">
        <f t="shared" si="35"/>
        <v>4.38</v>
      </c>
      <c r="CQ30" s="2">
        <f t="shared" si="36"/>
        <v>0</v>
      </c>
      <c r="CR30" s="2">
        <f t="shared" si="37"/>
        <v>0</v>
      </c>
      <c r="CS30" s="2">
        <f t="shared" si="38"/>
        <v>0</v>
      </c>
      <c r="CT30" s="2">
        <f t="shared" si="39"/>
        <v>43.83</v>
      </c>
      <c r="CU30" s="2">
        <f t="shared" si="40"/>
        <v>0</v>
      </c>
      <c r="CV30" s="2">
        <f t="shared" si="41"/>
        <v>4.21</v>
      </c>
      <c r="CW30" s="2">
        <f t="shared" si="42"/>
        <v>0</v>
      </c>
      <c r="CX30" s="2">
        <f t="shared" si="43"/>
        <v>0</v>
      </c>
      <c r="CY30" s="2">
        <f>((S30*BZ30)/100)</f>
        <v>3.5039999999999996</v>
      </c>
      <c r="CZ30" s="2">
        <f>((S30*CA30)/100)</f>
        <v>2.4090000000000003</v>
      </c>
      <c r="DA30" s="2"/>
      <c r="DB30" s="2"/>
      <c r="DC30" s="2" t="s">
        <v>3</v>
      </c>
      <c r="DD30" s="2" t="s">
        <v>3</v>
      </c>
      <c r="DE30" s="2" t="s">
        <v>3</v>
      </c>
      <c r="DF30" s="2" t="s">
        <v>3</v>
      </c>
      <c r="DG30" s="2" t="s">
        <v>3</v>
      </c>
      <c r="DH30" s="2" t="s">
        <v>3</v>
      </c>
      <c r="DI30" s="2" t="s">
        <v>3</v>
      </c>
      <c r="DJ30" s="2" t="s">
        <v>3</v>
      </c>
      <c r="DK30" s="2" t="s">
        <v>3</v>
      </c>
      <c r="DL30" s="2" t="s">
        <v>3</v>
      </c>
      <c r="DM30" s="2" t="s">
        <v>3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1003</v>
      </c>
      <c r="DV30" s="2" t="s">
        <v>26</v>
      </c>
      <c r="DW30" s="2" t="s">
        <v>26</v>
      </c>
      <c r="DX30" s="2">
        <v>100</v>
      </c>
      <c r="DY30" s="2"/>
      <c r="DZ30" s="2"/>
      <c r="EA30" s="2"/>
      <c r="EB30" s="2"/>
      <c r="EC30" s="2"/>
      <c r="ED30" s="2"/>
      <c r="EE30" s="2">
        <v>21121121</v>
      </c>
      <c r="EF30" s="2">
        <v>60</v>
      </c>
      <c r="EG30" s="2" t="s">
        <v>20</v>
      </c>
      <c r="EH30" s="2">
        <v>0</v>
      </c>
      <c r="EI30" s="2" t="s">
        <v>3</v>
      </c>
      <c r="EJ30" s="2">
        <v>1</v>
      </c>
      <c r="EK30" s="2">
        <v>431</v>
      </c>
      <c r="EL30" s="2" t="s">
        <v>21</v>
      </c>
      <c r="EM30" s="2" t="s">
        <v>22</v>
      </c>
      <c r="EN30" s="2"/>
      <c r="EO30" s="2" t="s">
        <v>3</v>
      </c>
      <c r="EP30" s="2"/>
      <c r="EQ30" s="2">
        <v>0</v>
      </c>
      <c r="ER30" s="2">
        <v>43.83</v>
      </c>
      <c r="ES30" s="2">
        <v>0</v>
      </c>
      <c r="ET30" s="2">
        <v>0</v>
      </c>
      <c r="EU30" s="2">
        <v>0</v>
      </c>
      <c r="EV30" s="2">
        <v>43.83</v>
      </c>
      <c r="EW30" s="2">
        <v>4.21</v>
      </c>
      <c r="EX30" s="2">
        <v>0</v>
      </c>
      <c r="EY30" s="2">
        <v>0</v>
      </c>
      <c r="EZ30" s="2">
        <v>0</v>
      </c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4"/>
        <v>0</v>
      </c>
      <c r="FS30" s="2">
        <v>0</v>
      </c>
      <c r="FT30" s="2"/>
      <c r="FU30" s="2"/>
      <c r="FV30" s="2"/>
      <c r="FW30" s="2"/>
      <c r="FX30" s="2">
        <v>80</v>
      </c>
      <c r="FY30" s="2">
        <v>55</v>
      </c>
      <c r="FZ30" s="2"/>
      <c r="GA30" s="2" t="s">
        <v>3</v>
      </c>
      <c r="GB30" s="2"/>
      <c r="GC30" s="2"/>
      <c r="GD30" s="2"/>
      <c r="GE30" s="2"/>
      <c r="GF30" s="2"/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5"/>
        <v>0</v>
      </c>
      <c r="GM30" s="2">
        <f t="shared" si="46"/>
        <v>10.29</v>
      </c>
      <c r="GN30" s="2">
        <f t="shared" si="47"/>
        <v>10.29</v>
      </c>
      <c r="GO30" s="2">
        <f t="shared" si="48"/>
        <v>0</v>
      </c>
      <c r="GP30" s="2">
        <f t="shared" si="49"/>
        <v>0</v>
      </c>
      <c r="GQ30" s="2"/>
      <c r="GR30" s="2">
        <v>0</v>
      </c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ROW(SmtRes!A8)</f>
        <v>8</v>
      </c>
      <c r="D31">
        <f>ROW(EtalonRes!A8)</f>
        <v>8</v>
      </c>
      <c r="E31" t="s">
        <v>23</v>
      </c>
      <c r="F31" t="str">
        <f>F30</f>
        <v>6.56-14-1</v>
      </c>
      <c r="G31" t="str">
        <f>G30</f>
        <v>СНЯТИЕ НАЛИЧНИКОВ</v>
      </c>
      <c r="H31" t="str">
        <f>H30</f>
        <v>100 м</v>
      </c>
      <c r="I31">
        <f>I30</f>
        <v>0.1</v>
      </c>
      <c r="J31">
        <f>J30</f>
        <v>0</v>
      </c>
      <c r="O31">
        <f t="shared" si="15"/>
        <v>62.15</v>
      </c>
      <c r="P31">
        <f t="shared" si="16"/>
        <v>0</v>
      </c>
      <c r="Q31">
        <f t="shared" si="17"/>
        <v>0</v>
      </c>
      <c r="R31">
        <f t="shared" si="18"/>
        <v>0</v>
      </c>
      <c r="S31">
        <f t="shared" si="19"/>
        <v>62.15</v>
      </c>
      <c r="T31">
        <f t="shared" si="20"/>
        <v>0</v>
      </c>
      <c r="U31">
        <f t="shared" si="21"/>
        <v>0.42100000000000004</v>
      </c>
      <c r="V31">
        <f t="shared" si="22"/>
        <v>0</v>
      </c>
      <c r="W31">
        <f t="shared" si="23"/>
        <v>0</v>
      </c>
      <c r="X31">
        <f t="shared" si="24"/>
        <v>44.75</v>
      </c>
      <c r="Y31">
        <f t="shared" si="25"/>
        <v>27.35</v>
      </c>
      <c r="AA31">
        <v>22529510</v>
      </c>
      <c r="AB31">
        <f t="shared" si="26"/>
        <v>43.83</v>
      </c>
      <c r="AC31">
        <f t="shared" si="27"/>
        <v>0</v>
      </c>
      <c r="AD31">
        <f t="shared" si="28"/>
        <v>0</v>
      </c>
      <c r="AE31">
        <f t="shared" si="29"/>
        <v>0</v>
      </c>
      <c r="AF31">
        <f t="shared" si="30"/>
        <v>43.83</v>
      </c>
      <c r="AG31">
        <f t="shared" si="31"/>
        <v>0</v>
      </c>
      <c r="AH31">
        <f t="shared" si="32"/>
        <v>4.21</v>
      </c>
      <c r="AI31">
        <f t="shared" si="33"/>
        <v>0</v>
      </c>
      <c r="AJ31">
        <f t="shared" si="34"/>
        <v>0</v>
      </c>
      <c r="AK31">
        <v>43.83</v>
      </c>
      <c r="AL31">
        <v>0</v>
      </c>
      <c r="AM31">
        <v>0</v>
      </c>
      <c r="AN31">
        <v>0</v>
      </c>
      <c r="AO31">
        <v>43.83</v>
      </c>
      <c r="AP31">
        <v>0</v>
      </c>
      <c r="AQ31">
        <v>4.21</v>
      </c>
      <c r="AR31">
        <v>0</v>
      </c>
      <c r="AS31">
        <v>0</v>
      </c>
      <c r="AT31">
        <v>72</v>
      </c>
      <c r="AU31">
        <v>44</v>
      </c>
      <c r="AV31">
        <v>1</v>
      </c>
      <c r="AW31">
        <v>1</v>
      </c>
      <c r="AZ31">
        <v>1</v>
      </c>
      <c r="BA31">
        <v>14.18</v>
      </c>
      <c r="BB31">
        <v>1</v>
      </c>
      <c r="BC31">
        <v>1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tr">
        <f>BJ30</f>
        <v>ТСН-2001.6. База. Сб.56, т.14, поз.1</v>
      </c>
      <c r="BM31">
        <v>431</v>
      </c>
      <c r="BN31">
        <v>0</v>
      </c>
      <c r="BO31" t="s">
        <v>24</v>
      </c>
      <c r="BP31">
        <v>1</v>
      </c>
      <c r="BQ31">
        <v>60</v>
      </c>
      <c r="BS31">
        <v>14.18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72</v>
      </c>
      <c r="CA31">
        <v>44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5"/>
        <v>62.15</v>
      </c>
      <c r="CQ31">
        <f t="shared" si="36"/>
        <v>0</v>
      </c>
      <c r="CR31">
        <f t="shared" si="37"/>
        <v>0</v>
      </c>
      <c r="CS31">
        <f t="shared" si="38"/>
        <v>0</v>
      </c>
      <c r="CT31">
        <f t="shared" si="39"/>
        <v>621.50939999999991</v>
      </c>
      <c r="CU31">
        <f t="shared" si="40"/>
        <v>0</v>
      </c>
      <c r="CV31">
        <f t="shared" si="41"/>
        <v>4.21</v>
      </c>
      <c r="CW31">
        <f t="shared" si="42"/>
        <v>0</v>
      </c>
      <c r="CX31">
        <f t="shared" si="43"/>
        <v>0</v>
      </c>
      <c r="CY31">
        <f>S31*(BZ31/100)</f>
        <v>44.747999999999998</v>
      </c>
      <c r="CZ31">
        <f>S31*(CA31/100)</f>
        <v>27.346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80</v>
      </c>
      <c r="DO31">
        <v>55</v>
      </c>
      <c r="DP31">
        <v>1.0469999999999999</v>
      </c>
      <c r="DQ31">
        <v>1</v>
      </c>
      <c r="DU31">
        <f t="shared" ref="DU31:EM31" si="51">DU30</f>
        <v>1003</v>
      </c>
      <c r="DV31" t="str">
        <f t="shared" si="51"/>
        <v>100 м</v>
      </c>
      <c r="DW31" t="str">
        <f t="shared" si="51"/>
        <v>100 м</v>
      </c>
      <c r="DX31">
        <f t="shared" si="51"/>
        <v>100</v>
      </c>
      <c r="DY31">
        <f t="shared" si="51"/>
        <v>0</v>
      </c>
      <c r="DZ31">
        <f t="shared" si="51"/>
        <v>0</v>
      </c>
      <c r="EA31">
        <f t="shared" si="51"/>
        <v>0</v>
      </c>
      <c r="EB31">
        <f t="shared" si="51"/>
        <v>0</v>
      </c>
      <c r="EC31">
        <f t="shared" si="51"/>
        <v>0</v>
      </c>
      <c r="ED31">
        <f t="shared" si="51"/>
        <v>0</v>
      </c>
      <c r="EE31">
        <f t="shared" si="51"/>
        <v>21121121</v>
      </c>
      <c r="EF31">
        <f t="shared" si="51"/>
        <v>60</v>
      </c>
      <c r="EG31" t="str">
        <f t="shared" si="51"/>
        <v>Ремонтно-строительные работы</v>
      </c>
      <c r="EH31">
        <f t="shared" si="51"/>
        <v>0</v>
      </c>
      <c r="EI31" t="str">
        <f t="shared" si="51"/>
        <v/>
      </c>
      <c r="EJ31">
        <f t="shared" si="51"/>
        <v>1</v>
      </c>
      <c r="EK31">
        <f t="shared" si="51"/>
        <v>431</v>
      </c>
      <c r="EL31" t="str">
        <f t="shared" si="51"/>
        <v>ТСН-2001.6-56. 56-12...56-15</v>
      </c>
      <c r="EM31" t="str">
        <f t="shared" si="51"/>
        <v>ТСН-2001.6-56-3</v>
      </c>
      <c r="EO31" t="s">
        <v>3</v>
      </c>
      <c r="EQ31">
        <v>0</v>
      </c>
      <c r="ER31">
        <v>43.83</v>
      </c>
      <c r="ES31">
        <v>0</v>
      </c>
      <c r="ET31">
        <v>0</v>
      </c>
      <c r="EU31">
        <v>0</v>
      </c>
      <c r="EV31">
        <v>43.83</v>
      </c>
      <c r="EW31">
        <v>4.21</v>
      </c>
      <c r="EX31">
        <v>0</v>
      </c>
      <c r="EY31">
        <v>0</v>
      </c>
      <c r="FQ31">
        <v>0</v>
      </c>
      <c r="FR31">
        <f t="shared" si="44"/>
        <v>0</v>
      </c>
      <c r="FS31">
        <v>0</v>
      </c>
      <c r="FX31">
        <v>72</v>
      </c>
      <c r="FY31">
        <v>44</v>
      </c>
      <c r="GA31" t="s">
        <v>3</v>
      </c>
      <c r="GG31">
        <v>2</v>
      </c>
      <c r="GH31">
        <v>1</v>
      </c>
      <c r="GI31">
        <v>2</v>
      </c>
      <c r="GJ31">
        <v>0</v>
      </c>
      <c r="GK31">
        <f>ROUND(R31*(S12)/100,2)</f>
        <v>0</v>
      </c>
      <c r="GL31">
        <f t="shared" si="45"/>
        <v>0</v>
      </c>
      <c r="GM31">
        <f t="shared" si="46"/>
        <v>134.25</v>
      </c>
      <c r="GN31">
        <f t="shared" si="47"/>
        <v>134.25</v>
      </c>
      <c r="GO31">
        <f t="shared" si="48"/>
        <v>0</v>
      </c>
      <c r="GP31">
        <f t="shared" si="49"/>
        <v>0</v>
      </c>
      <c r="GR31">
        <v>0</v>
      </c>
    </row>
    <row r="32" spans="1:255" x14ac:dyDescent="0.2">
      <c r="A32" s="2">
        <v>17</v>
      </c>
      <c r="B32" s="2">
        <v>1</v>
      </c>
      <c r="C32" s="2">
        <f>ROW(SmtRes!A9)</f>
        <v>9</v>
      </c>
      <c r="D32" s="2">
        <f>ROW(EtalonRes!A9)</f>
        <v>9</v>
      </c>
      <c r="E32" s="2" t="s">
        <v>28</v>
      </c>
      <c r="F32" s="2" t="s">
        <v>29</v>
      </c>
      <c r="G32" s="2" t="s">
        <v>30</v>
      </c>
      <c r="H32" s="2" t="s">
        <v>31</v>
      </c>
      <c r="I32" s="2">
        <v>1.7999999999999999E-2</v>
      </c>
      <c r="J32" s="2">
        <v>0</v>
      </c>
      <c r="K32" s="2"/>
      <c r="L32" s="2"/>
      <c r="M32" s="2"/>
      <c r="N32" s="2"/>
      <c r="O32" s="2">
        <f t="shared" si="15"/>
        <v>31.56</v>
      </c>
      <c r="P32" s="2">
        <f t="shared" si="16"/>
        <v>0</v>
      </c>
      <c r="Q32" s="2">
        <f t="shared" si="17"/>
        <v>0</v>
      </c>
      <c r="R32" s="2">
        <f t="shared" si="18"/>
        <v>0</v>
      </c>
      <c r="S32" s="2">
        <f t="shared" si="19"/>
        <v>31.56</v>
      </c>
      <c r="T32" s="2">
        <f t="shared" si="20"/>
        <v>0</v>
      </c>
      <c r="U32" s="2">
        <f t="shared" si="21"/>
        <v>2.9770199999999996</v>
      </c>
      <c r="V32" s="2">
        <f t="shared" si="22"/>
        <v>0</v>
      </c>
      <c r="W32" s="2">
        <f t="shared" si="23"/>
        <v>0</v>
      </c>
      <c r="X32" s="2">
        <f t="shared" si="24"/>
        <v>25.25</v>
      </c>
      <c r="Y32" s="2">
        <f t="shared" si="25"/>
        <v>17.36</v>
      </c>
      <c r="Z32" s="2"/>
      <c r="AA32" s="2">
        <v>22529512</v>
      </c>
      <c r="AB32" s="2">
        <f t="shared" si="26"/>
        <v>1753.13</v>
      </c>
      <c r="AC32" s="2">
        <f t="shared" si="27"/>
        <v>0</v>
      </c>
      <c r="AD32" s="2">
        <f t="shared" si="28"/>
        <v>0</v>
      </c>
      <c r="AE32" s="2">
        <f t="shared" si="29"/>
        <v>0</v>
      </c>
      <c r="AF32" s="2">
        <f t="shared" si="30"/>
        <v>1753.13</v>
      </c>
      <c r="AG32" s="2">
        <f t="shared" si="31"/>
        <v>0</v>
      </c>
      <c r="AH32" s="2">
        <f t="shared" si="32"/>
        <v>165.39</v>
      </c>
      <c r="AI32" s="2">
        <f t="shared" si="33"/>
        <v>0</v>
      </c>
      <c r="AJ32" s="2">
        <f t="shared" si="34"/>
        <v>0</v>
      </c>
      <c r="AK32" s="2">
        <v>1753.13</v>
      </c>
      <c r="AL32" s="2">
        <v>0</v>
      </c>
      <c r="AM32" s="2">
        <v>0</v>
      </c>
      <c r="AN32" s="2">
        <v>0</v>
      </c>
      <c r="AO32" s="2">
        <v>1753.13</v>
      </c>
      <c r="AP32" s="2">
        <v>0</v>
      </c>
      <c r="AQ32" s="2">
        <v>165.39</v>
      </c>
      <c r="AR32" s="2">
        <v>0</v>
      </c>
      <c r="AS32" s="2">
        <v>0</v>
      </c>
      <c r="AT32" s="2">
        <v>80</v>
      </c>
      <c r="AU32" s="2">
        <v>55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3</v>
      </c>
      <c r="BE32" s="2" t="s">
        <v>3</v>
      </c>
      <c r="BF32" s="2" t="s">
        <v>3</v>
      </c>
      <c r="BG32" s="2" t="s">
        <v>3</v>
      </c>
      <c r="BH32" s="2">
        <v>0</v>
      </c>
      <c r="BI32" s="2">
        <v>1</v>
      </c>
      <c r="BJ32" s="2" t="s">
        <v>32</v>
      </c>
      <c r="BK32" s="2"/>
      <c r="BL32" s="2"/>
      <c r="BM32" s="2">
        <v>438</v>
      </c>
      <c r="BN32" s="2">
        <v>0</v>
      </c>
      <c r="BO32" s="2" t="s">
        <v>3</v>
      </c>
      <c r="BP32" s="2">
        <v>0</v>
      </c>
      <c r="BQ32" s="2">
        <v>60</v>
      </c>
      <c r="BR32" s="2"/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3</v>
      </c>
      <c r="BZ32" s="2">
        <v>80</v>
      </c>
      <c r="CA32" s="2">
        <v>55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3</v>
      </c>
      <c r="CO32" s="2">
        <v>0</v>
      </c>
      <c r="CP32" s="2">
        <f t="shared" si="35"/>
        <v>31.56</v>
      </c>
      <c r="CQ32" s="2">
        <f t="shared" si="36"/>
        <v>0</v>
      </c>
      <c r="CR32" s="2">
        <f t="shared" si="37"/>
        <v>0</v>
      </c>
      <c r="CS32" s="2">
        <f t="shared" si="38"/>
        <v>0</v>
      </c>
      <c r="CT32" s="2">
        <f t="shared" si="39"/>
        <v>1753.13</v>
      </c>
      <c r="CU32" s="2">
        <f t="shared" si="40"/>
        <v>0</v>
      </c>
      <c r="CV32" s="2">
        <f t="shared" si="41"/>
        <v>165.39</v>
      </c>
      <c r="CW32" s="2">
        <f t="shared" si="42"/>
        <v>0</v>
      </c>
      <c r="CX32" s="2">
        <f t="shared" si="43"/>
        <v>0</v>
      </c>
      <c r="CY32" s="2">
        <f>((S32*BZ32)/100)</f>
        <v>25.247999999999998</v>
      </c>
      <c r="CZ32" s="2">
        <f>((S32*CA32)/100)</f>
        <v>17.358000000000001</v>
      </c>
      <c r="DA32" s="2"/>
      <c r="DB32" s="2"/>
      <c r="DC32" s="2" t="s">
        <v>3</v>
      </c>
      <c r="DD32" s="2" t="s">
        <v>3</v>
      </c>
      <c r="DE32" s="2" t="s">
        <v>3</v>
      </c>
      <c r="DF32" s="2" t="s">
        <v>3</v>
      </c>
      <c r="DG32" s="2" t="s">
        <v>3</v>
      </c>
      <c r="DH32" s="2" t="s">
        <v>3</v>
      </c>
      <c r="DI32" s="2" t="s">
        <v>3</v>
      </c>
      <c r="DJ32" s="2" t="s">
        <v>3</v>
      </c>
      <c r="DK32" s="2" t="s">
        <v>3</v>
      </c>
      <c r="DL32" s="2" t="s">
        <v>3</v>
      </c>
      <c r="DM32" s="2" t="s">
        <v>3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1005</v>
      </c>
      <c r="DV32" s="2" t="s">
        <v>31</v>
      </c>
      <c r="DW32" s="2" t="s">
        <v>31</v>
      </c>
      <c r="DX32" s="2">
        <v>100</v>
      </c>
      <c r="DY32" s="2"/>
      <c r="DZ32" s="2"/>
      <c r="EA32" s="2"/>
      <c r="EB32" s="2"/>
      <c r="EC32" s="2"/>
      <c r="ED32" s="2"/>
      <c r="EE32" s="2">
        <v>21121128</v>
      </c>
      <c r="EF32" s="2">
        <v>60</v>
      </c>
      <c r="EG32" s="2" t="s">
        <v>20</v>
      </c>
      <c r="EH32" s="2">
        <v>0</v>
      </c>
      <c r="EI32" s="2" t="s">
        <v>3</v>
      </c>
      <c r="EJ32" s="2">
        <v>1</v>
      </c>
      <c r="EK32" s="2">
        <v>438</v>
      </c>
      <c r="EL32" s="2" t="s">
        <v>33</v>
      </c>
      <c r="EM32" s="2" t="s">
        <v>34</v>
      </c>
      <c r="EN32" s="2"/>
      <c r="EO32" s="2" t="s">
        <v>3</v>
      </c>
      <c r="EP32" s="2"/>
      <c r="EQ32" s="2">
        <v>0</v>
      </c>
      <c r="ER32" s="2">
        <v>1753.13</v>
      </c>
      <c r="ES32" s="2">
        <v>0</v>
      </c>
      <c r="ET32" s="2">
        <v>0</v>
      </c>
      <c r="EU32" s="2">
        <v>0</v>
      </c>
      <c r="EV32" s="2">
        <v>1753.13</v>
      </c>
      <c r="EW32" s="2">
        <v>165.39</v>
      </c>
      <c r="EX32" s="2">
        <v>0</v>
      </c>
      <c r="EY32" s="2">
        <v>0</v>
      </c>
      <c r="EZ32" s="2">
        <v>0</v>
      </c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4"/>
        <v>0</v>
      </c>
      <c r="FS32" s="2">
        <v>0</v>
      </c>
      <c r="FT32" s="2"/>
      <c r="FU32" s="2"/>
      <c r="FV32" s="2"/>
      <c r="FW32" s="2"/>
      <c r="FX32" s="2">
        <v>80</v>
      </c>
      <c r="FY32" s="2">
        <v>55</v>
      </c>
      <c r="FZ32" s="2"/>
      <c r="GA32" s="2" t="s">
        <v>3</v>
      </c>
      <c r="GB32" s="2"/>
      <c r="GC32" s="2"/>
      <c r="GD32" s="2"/>
      <c r="GE32" s="2"/>
      <c r="GF32" s="2"/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5"/>
        <v>0</v>
      </c>
      <c r="GM32" s="2">
        <f t="shared" si="46"/>
        <v>74.17</v>
      </c>
      <c r="GN32" s="2">
        <f t="shared" si="47"/>
        <v>74.17</v>
      </c>
      <c r="GO32" s="2">
        <f t="shared" si="48"/>
        <v>0</v>
      </c>
      <c r="GP32" s="2">
        <f t="shared" si="49"/>
        <v>0</v>
      </c>
      <c r="GQ32" s="2"/>
      <c r="GR32" s="2">
        <v>0</v>
      </c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ROW(SmtRes!A10)</f>
        <v>10</v>
      </c>
      <c r="D33">
        <f>ROW(EtalonRes!A10)</f>
        <v>10</v>
      </c>
      <c r="E33" t="s">
        <v>28</v>
      </c>
      <c r="F33" t="str">
        <f>F32</f>
        <v>6.56-38-1</v>
      </c>
      <c r="G33" t="str">
        <f>G32</f>
        <v>РАЗБОРКА ДЕРЕВЯННЫХ ЗАПОЛНЕНИЙ ПРОЕМОВ ОКОННЫХ С ПОДОКОННЫМИ ДОСКАМИ</v>
      </c>
      <c r="H33" t="str">
        <f>H32</f>
        <v>100 м2</v>
      </c>
      <c r="I33">
        <f>I32</f>
        <v>1.7999999999999999E-2</v>
      </c>
      <c r="J33">
        <f>J32</f>
        <v>0</v>
      </c>
      <c r="O33">
        <f t="shared" si="15"/>
        <v>447.47</v>
      </c>
      <c r="P33">
        <f t="shared" si="16"/>
        <v>0</v>
      </c>
      <c r="Q33">
        <f t="shared" si="17"/>
        <v>0</v>
      </c>
      <c r="R33">
        <f t="shared" si="18"/>
        <v>0</v>
      </c>
      <c r="S33">
        <f t="shared" si="19"/>
        <v>447.47</v>
      </c>
      <c r="T33">
        <f t="shared" si="20"/>
        <v>0</v>
      </c>
      <c r="U33">
        <f t="shared" si="21"/>
        <v>2.9770199999999996</v>
      </c>
      <c r="V33">
        <f t="shared" si="22"/>
        <v>0</v>
      </c>
      <c r="W33">
        <f t="shared" si="23"/>
        <v>0</v>
      </c>
      <c r="X33">
        <f t="shared" si="24"/>
        <v>322.18</v>
      </c>
      <c r="Y33">
        <f t="shared" si="25"/>
        <v>196.89</v>
      </c>
      <c r="AA33">
        <v>22529510</v>
      </c>
      <c r="AB33">
        <f t="shared" si="26"/>
        <v>1753.13</v>
      </c>
      <c r="AC33">
        <f t="shared" si="27"/>
        <v>0</v>
      </c>
      <c r="AD33">
        <f t="shared" si="28"/>
        <v>0</v>
      </c>
      <c r="AE33">
        <f t="shared" si="29"/>
        <v>0</v>
      </c>
      <c r="AF33">
        <f t="shared" si="30"/>
        <v>1753.13</v>
      </c>
      <c r="AG33">
        <f t="shared" si="31"/>
        <v>0</v>
      </c>
      <c r="AH33">
        <f t="shared" si="32"/>
        <v>165.39</v>
      </c>
      <c r="AI33">
        <f t="shared" si="33"/>
        <v>0</v>
      </c>
      <c r="AJ33">
        <f t="shared" si="34"/>
        <v>0</v>
      </c>
      <c r="AK33">
        <v>1753.13</v>
      </c>
      <c r="AL33">
        <v>0</v>
      </c>
      <c r="AM33">
        <v>0</v>
      </c>
      <c r="AN33">
        <v>0</v>
      </c>
      <c r="AO33">
        <v>1753.13</v>
      </c>
      <c r="AP33">
        <v>0</v>
      </c>
      <c r="AQ33">
        <v>165.39</v>
      </c>
      <c r="AR33">
        <v>0</v>
      </c>
      <c r="AS33">
        <v>0</v>
      </c>
      <c r="AT33">
        <v>72</v>
      </c>
      <c r="AU33">
        <v>44</v>
      </c>
      <c r="AV33">
        <v>1</v>
      </c>
      <c r="AW33">
        <v>1</v>
      </c>
      <c r="AZ33">
        <v>1</v>
      </c>
      <c r="BA33">
        <v>14.18</v>
      </c>
      <c r="BB33">
        <v>1</v>
      </c>
      <c r="BC33">
        <v>1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tr">
        <f>BJ32</f>
        <v>ТСН-2001.6. База. Сб.56, т.38, поз.1</v>
      </c>
      <c r="BM33">
        <v>438</v>
      </c>
      <c r="BN33">
        <v>0</v>
      </c>
      <c r="BO33" t="s">
        <v>29</v>
      </c>
      <c r="BP33">
        <v>1</v>
      </c>
      <c r="BQ33">
        <v>60</v>
      </c>
      <c r="BS33">
        <v>14.18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72</v>
      </c>
      <c r="CA33">
        <v>44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35"/>
        <v>447.47</v>
      </c>
      <c r="CQ33">
        <f t="shared" si="36"/>
        <v>0</v>
      </c>
      <c r="CR33">
        <f t="shared" si="37"/>
        <v>0</v>
      </c>
      <c r="CS33">
        <f t="shared" si="38"/>
        <v>0</v>
      </c>
      <c r="CT33">
        <f t="shared" si="39"/>
        <v>24859.383400000002</v>
      </c>
      <c r="CU33">
        <f t="shared" si="40"/>
        <v>0</v>
      </c>
      <c r="CV33">
        <f t="shared" si="41"/>
        <v>165.39</v>
      </c>
      <c r="CW33">
        <f t="shared" si="42"/>
        <v>0</v>
      </c>
      <c r="CX33">
        <f t="shared" si="43"/>
        <v>0</v>
      </c>
      <c r="CY33">
        <f>S33*(BZ33/100)</f>
        <v>322.17840000000001</v>
      </c>
      <c r="CZ33">
        <f>S33*(CA33/100)</f>
        <v>196.88680000000002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80</v>
      </c>
      <c r="DO33">
        <v>55</v>
      </c>
      <c r="DP33">
        <v>1.0469999999999999</v>
      </c>
      <c r="DQ33">
        <v>1</v>
      </c>
      <c r="DU33">
        <f t="shared" ref="DU33:EM33" si="52">DU32</f>
        <v>1005</v>
      </c>
      <c r="DV33" t="str">
        <f t="shared" si="52"/>
        <v>100 м2</v>
      </c>
      <c r="DW33" t="str">
        <f t="shared" si="52"/>
        <v>100 м2</v>
      </c>
      <c r="DX33">
        <f t="shared" si="52"/>
        <v>100</v>
      </c>
      <c r="DY33">
        <f t="shared" si="52"/>
        <v>0</v>
      </c>
      <c r="DZ33">
        <f t="shared" si="52"/>
        <v>0</v>
      </c>
      <c r="EA33">
        <f t="shared" si="52"/>
        <v>0</v>
      </c>
      <c r="EB33">
        <f t="shared" si="52"/>
        <v>0</v>
      </c>
      <c r="EC33">
        <f t="shared" si="52"/>
        <v>0</v>
      </c>
      <c r="ED33">
        <f t="shared" si="52"/>
        <v>0</v>
      </c>
      <c r="EE33">
        <f t="shared" si="52"/>
        <v>21121128</v>
      </c>
      <c r="EF33">
        <f t="shared" si="52"/>
        <v>60</v>
      </c>
      <c r="EG33" t="str">
        <f t="shared" si="52"/>
        <v>Ремонтно-строительные работы</v>
      </c>
      <c r="EH33">
        <f t="shared" si="52"/>
        <v>0</v>
      </c>
      <c r="EI33" t="str">
        <f t="shared" si="52"/>
        <v/>
      </c>
      <c r="EJ33">
        <f t="shared" si="52"/>
        <v>1</v>
      </c>
      <c r="EK33">
        <f t="shared" si="52"/>
        <v>438</v>
      </c>
      <c r="EL33" t="str">
        <f t="shared" si="52"/>
        <v>ТСН-2001.6-56. 56-38</v>
      </c>
      <c r="EM33" t="str">
        <f t="shared" si="52"/>
        <v>ТСН-2001.6-56-10</v>
      </c>
      <c r="EO33" t="s">
        <v>3</v>
      </c>
      <c r="EQ33">
        <v>0</v>
      </c>
      <c r="ER33">
        <v>1753.13</v>
      </c>
      <c r="ES33">
        <v>0</v>
      </c>
      <c r="ET33">
        <v>0</v>
      </c>
      <c r="EU33">
        <v>0</v>
      </c>
      <c r="EV33">
        <v>1753.13</v>
      </c>
      <c r="EW33">
        <v>165.39</v>
      </c>
      <c r="EX33">
        <v>0</v>
      </c>
      <c r="EY33">
        <v>0</v>
      </c>
      <c r="FQ33">
        <v>0</v>
      </c>
      <c r="FR33">
        <f t="shared" si="44"/>
        <v>0</v>
      </c>
      <c r="FS33">
        <v>0</v>
      </c>
      <c r="FX33">
        <v>72</v>
      </c>
      <c r="FY33">
        <v>44</v>
      </c>
      <c r="GA33" t="s">
        <v>3</v>
      </c>
      <c r="GG33">
        <v>2</v>
      </c>
      <c r="GH33">
        <v>1</v>
      </c>
      <c r="GI33">
        <v>2</v>
      </c>
      <c r="GJ33">
        <v>0</v>
      </c>
      <c r="GK33">
        <f>ROUND(R33*(S12)/100,2)</f>
        <v>0</v>
      </c>
      <c r="GL33">
        <f t="shared" si="45"/>
        <v>0</v>
      </c>
      <c r="GM33">
        <f t="shared" si="46"/>
        <v>966.54000000000008</v>
      </c>
      <c r="GN33">
        <f t="shared" si="47"/>
        <v>966.54</v>
      </c>
      <c r="GO33">
        <f t="shared" si="48"/>
        <v>0</v>
      </c>
      <c r="GP33">
        <f t="shared" si="49"/>
        <v>0</v>
      </c>
      <c r="GR33">
        <v>0</v>
      </c>
    </row>
    <row r="34" spans="1:255" x14ac:dyDescent="0.2">
      <c r="A34" s="2">
        <v>17</v>
      </c>
      <c r="B34" s="2">
        <v>1</v>
      </c>
      <c r="C34" s="2">
        <f>ROW(SmtRes!A12)</f>
        <v>12</v>
      </c>
      <c r="D34" s="2">
        <f>ROW(EtalonRes!A12)</f>
        <v>12</v>
      </c>
      <c r="E34" s="2" t="s">
        <v>35</v>
      </c>
      <c r="F34" s="2" t="s">
        <v>36</v>
      </c>
      <c r="G34" s="2" t="s">
        <v>37</v>
      </c>
      <c r="H34" s="2" t="s">
        <v>31</v>
      </c>
      <c r="I34" s="2">
        <v>0.217</v>
      </c>
      <c r="J34" s="2">
        <v>0</v>
      </c>
      <c r="K34" s="2"/>
      <c r="L34" s="2"/>
      <c r="M34" s="2"/>
      <c r="N34" s="2"/>
      <c r="O34" s="2">
        <f t="shared" si="15"/>
        <v>117.47</v>
      </c>
      <c r="P34" s="2">
        <f t="shared" si="16"/>
        <v>0</v>
      </c>
      <c r="Q34" s="2">
        <f t="shared" si="17"/>
        <v>0</v>
      </c>
      <c r="R34" s="2">
        <f t="shared" si="18"/>
        <v>0</v>
      </c>
      <c r="S34" s="2">
        <f t="shared" si="19"/>
        <v>117.47</v>
      </c>
      <c r="T34" s="2">
        <f t="shared" si="20"/>
        <v>0</v>
      </c>
      <c r="U34" s="2">
        <f t="shared" si="21"/>
        <v>11.494489999999999</v>
      </c>
      <c r="V34" s="2">
        <f t="shared" si="22"/>
        <v>0</v>
      </c>
      <c r="W34" s="2">
        <f t="shared" si="23"/>
        <v>0</v>
      </c>
      <c r="X34" s="2">
        <f t="shared" si="24"/>
        <v>93.98</v>
      </c>
      <c r="Y34" s="2">
        <f t="shared" si="25"/>
        <v>64.61</v>
      </c>
      <c r="Z34" s="2"/>
      <c r="AA34" s="2">
        <v>22529512</v>
      </c>
      <c r="AB34" s="2">
        <f t="shared" si="26"/>
        <v>541.35</v>
      </c>
      <c r="AC34" s="2">
        <f t="shared" si="27"/>
        <v>0</v>
      </c>
      <c r="AD34" s="2">
        <f t="shared" si="28"/>
        <v>0</v>
      </c>
      <c r="AE34" s="2">
        <f t="shared" si="29"/>
        <v>0</v>
      </c>
      <c r="AF34" s="2">
        <f t="shared" si="30"/>
        <v>541.35</v>
      </c>
      <c r="AG34" s="2">
        <f t="shared" si="31"/>
        <v>0</v>
      </c>
      <c r="AH34" s="2">
        <f t="shared" si="32"/>
        <v>52.97</v>
      </c>
      <c r="AI34" s="2">
        <f t="shared" si="33"/>
        <v>0</v>
      </c>
      <c r="AJ34" s="2">
        <f t="shared" si="34"/>
        <v>0</v>
      </c>
      <c r="AK34" s="2">
        <v>541.35</v>
      </c>
      <c r="AL34" s="2">
        <v>0</v>
      </c>
      <c r="AM34" s="2">
        <v>0</v>
      </c>
      <c r="AN34" s="2">
        <v>0</v>
      </c>
      <c r="AO34" s="2">
        <v>541.35</v>
      </c>
      <c r="AP34" s="2">
        <v>0</v>
      </c>
      <c r="AQ34" s="2">
        <v>52.97</v>
      </c>
      <c r="AR34" s="2">
        <v>0</v>
      </c>
      <c r="AS34" s="2">
        <v>0</v>
      </c>
      <c r="AT34" s="2">
        <v>80</v>
      </c>
      <c r="AU34" s="2">
        <v>55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3</v>
      </c>
      <c r="BE34" s="2" t="s">
        <v>3</v>
      </c>
      <c r="BF34" s="2" t="s">
        <v>3</v>
      </c>
      <c r="BG34" s="2" t="s">
        <v>3</v>
      </c>
      <c r="BH34" s="2">
        <v>0</v>
      </c>
      <c r="BI34" s="2">
        <v>1</v>
      </c>
      <c r="BJ34" s="2" t="s">
        <v>38</v>
      </c>
      <c r="BK34" s="2"/>
      <c r="BL34" s="2"/>
      <c r="BM34" s="2">
        <v>427</v>
      </c>
      <c r="BN34" s="2">
        <v>0</v>
      </c>
      <c r="BO34" s="2" t="s">
        <v>3</v>
      </c>
      <c r="BP34" s="2">
        <v>0</v>
      </c>
      <c r="BQ34" s="2">
        <v>60</v>
      </c>
      <c r="BR34" s="2"/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3</v>
      </c>
      <c r="BZ34" s="2">
        <v>80</v>
      </c>
      <c r="CA34" s="2">
        <v>55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3</v>
      </c>
      <c r="CO34" s="2">
        <v>0</v>
      </c>
      <c r="CP34" s="2">
        <f t="shared" si="35"/>
        <v>117.47</v>
      </c>
      <c r="CQ34" s="2">
        <f t="shared" si="36"/>
        <v>0</v>
      </c>
      <c r="CR34" s="2">
        <f t="shared" si="37"/>
        <v>0</v>
      </c>
      <c r="CS34" s="2">
        <f t="shared" si="38"/>
        <v>0</v>
      </c>
      <c r="CT34" s="2">
        <f t="shared" si="39"/>
        <v>541.35</v>
      </c>
      <c r="CU34" s="2">
        <f t="shared" si="40"/>
        <v>0</v>
      </c>
      <c r="CV34" s="2">
        <f t="shared" si="41"/>
        <v>52.97</v>
      </c>
      <c r="CW34" s="2">
        <f t="shared" si="42"/>
        <v>0</v>
      </c>
      <c r="CX34" s="2">
        <f t="shared" si="43"/>
        <v>0</v>
      </c>
      <c r="CY34" s="2">
        <f>((S34*BZ34)/100)</f>
        <v>93.975999999999999</v>
      </c>
      <c r="CZ34" s="2">
        <f>((S34*CA34)/100)</f>
        <v>64.608500000000006</v>
      </c>
      <c r="DA34" s="2"/>
      <c r="DB34" s="2"/>
      <c r="DC34" s="2" t="s">
        <v>3</v>
      </c>
      <c r="DD34" s="2" t="s">
        <v>3</v>
      </c>
      <c r="DE34" s="2" t="s">
        <v>3</v>
      </c>
      <c r="DF34" s="2" t="s">
        <v>3</v>
      </c>
      <c r="DG34" s="2" t="s">
        <v>3</v>
      </c>
      <c r="DH34" s="2" t="s">
        <v>3</v>
      </c>
      <c r="DI34" s="2" t="s">
        <v>3</v>
      </c>
      <c r="DJ34" s="2" t="s">
        <v>3</v>
      </c>
      <c r="DK34" s="2" t="s">
        <v>3</v>
      </c>
      <c r="DL34" s="2" t="s">
        <v>3</v>
      </c>
      <c r="DM34" s="2" t="s">
        <v>3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31</v>
      </c>
      <c r="DW34" s="2" t="s">
        <v>31</v>
      </c>
      <c r="DX34" s="2">
        <v>100</v>
      </c>
      <c r="DY34" s="2"/>
      <c r="DZ34" s="2"/>
      <c r="EA34" s="2"/>
      <c r="EB34" s="2"/>
      <c r="EC34" s="2"/>
      <c r="ED34" s="2"/>
      <c r="EE34" s="2">
        <v>21121117</v>
      </c>
      <c r="EF34" s="2">
        <v>60</v>
      </c>
      <c r="EG34" s="2" t="s">
        <v>20</v>
      </c>
      <c r="EH34" s="2">
        <v>0</v>
      </c>
      <c r="EI34" s="2" t="s">
        <v>3</v>
      </c>
      <c r="EJ34" s="2">
        <v>1</v>
      </c>
      <c r="EK34" s="2">
        <v>427</v>
      </c>
      <c r="EL34" s="2" t="s">
        <v>39</v>
      </c>
      <c r="EM34" s="2" t="s">
        <v>40</v>
      </c>
      <c r="EN34" s="2"/>
      <c r="EO34" s="2" t="s">
        <v>3</v>
      </c>
      <c r="EP34" s="2"/>
      <c r="EQ34" s="2">
        <v>0</v>
      </c>
      <c r="ER34" s="2">
        <v>541.35</v>
      </c>
      <c r="ES34" s="2">
        <v>0</v>
      </c>
      <c r="ET34" s="2">
        <v>0</v>
      </c>
      <c r="EU34" s="2">
        <v>0</v>
      </c>
      <c r="EV34" s="2">
        <v>541.35</v>
      </c>
      <c r="EW34" s="2">
        <v>52.97</v>
      </c>
      <c r="EX34" s="2">
        <v>0</v>
      </c>
      <c r="EY34" s="2">
        <v>0</v>
      </c>
      <c r="EZ34" s="2">
        <v>0</v>
      </c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4"/>
        <v>0</v>
      </c>
      <c r="FS34" s="2">
        <v>0</v>
      </c>
      <c r="FT34" s="2"/>
      <c r="FU34" s="2"/>
      <c r="FV34" s="2"/>
      <c r="FW34" s="2"/>
      <c r="FX34" s="2">
        <v>80</v>
      </c>
      <c r="FY34" s="2">
        <v>55</v>
      </c>
      <c r="FZ34" s="2"/>
      <c r="GA34" s="2" t="s">
        <v>3</v>
      </c>
      <c r="GB34" s="2"/>
      <c r="GC34" s="2"/>
      <c r="GD34" s="2"/>
      <c r="GE34" s="2"/>
      <c r="GF34" s="2"/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5"/>
        <v>0</v>
      </c>
      <c r="GM34" s="2">
        <f t="shared" si="46"/>
        <v>276.06</v>
      </c>
      <c r="GN34" s="2">
        <f t="shared" si="47"/>
        <v>276.06</v>
      </c>
      <c r="GO34" s="2">
        <f t="shared" si="48"/>
        <v>0</v>
      </c>
      <c r="GP34" s="2">
        <f t="shared" si="49"/>
        <v>0</v>
      </c>
      <c r="GQ34" s="2"/>
      <c r="GR34" s="2">
        <v>0</v>
      </c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ROW(SmtRes!A14)</f>
        <v>14</v>
      </c>
      <c r="D35">
        <f>ROW(EtalonRes!A14)</f>
        <v>14</v>
      </c>
      <c r="E35" t="s">
        <v>35</v>
      </c>
      <c r="F35" t="str">
        <f>F34</f>
        <v>6.55-1-6</v>
      </c>
      <c r="G35" t="str">
        <f>G34</f>
        <v>РАЗБОРКА ДЕРЕВЯННЫХ ПЕРЕГОРОДОК КАРКАСНЫХ, ОБШИТЫХ ДРЕВЕСНОВОЛОКНИСТЫМИ ПЛИТАМИ</v>
      </c>
      <c r="H35" t="str">
        <f>H34</f>
        <v>100 м2</v>
      </c>
      <c r="I35">
        <f>I34</f>
        <v>0.217</v>
      </c>
      <c r="J35">
        <f>J34</f>
        <v>0</v>
      </c>
      <c r="O35">
        <f t="shared" si="15"/>
        <v>1665.77</v>
      </c>
      <c r="P35">
        <f t="shared" si="16"/>
        <v>0</v>
      </c>
      <c r="Q35">
        <f t="shared" si="17"/>
        <v>0</v>
      </c>
      <c r="R35">
        <f t="shared" si="18"/>
        <v>0</v>
      </c>
      <c r="S35">
        <f t="shared" si="19"/>
        <v>1665.77</v>
      </c>
      <c r="T35">
        <f t="shared" si="20"/>
        <v>0</v>
      </c>
      <c r="U35">
        <f t="shared" si="21"/>
        <v>11.494489999999999</v>
      </c>
      <c r="V35">
        <f t="shared" si="22"/>
        <v>0</v>
      </c>
      <c r="W35">
        <f t="shared" si="23"/>
        <v>0</v>
      </c>
      <c r="X35">
        <f t="shared" si="24"/>
        <v>1199.3499999999999</v>
      </c>
      <c r="Y35">
        <f t="shared" si="25"/>
        <v>732.94</v>
      </c>
      <c r="AA35">
        <v>22529510</v>
      </c>
      <c r="AB35">
        <f t="shared" si="26"/>
        <v>541.35</v>
      </c>
      <c r="AC35">
        <f t="shared" si="27"/>
        <v>0</v>
      </c>
      <c r="AD35">
        <f t="shared" si="28"/>
        <v>0</v>
      </c>
      <c r="AE35">
        <f t="shared" si="29"/>
        <v>0</v>
      </c>
      <c r="AF35">
        <f t="shared" si="30"/>
        <v>541.35</v>
      </c>
      <c r="AG35">
        <f t="shared" si="31"/>
        <v>0</v>
      </c>
      <c r="AH35">
        <f t="shared" si="32"/>
        <v>52.97</v>
      </c>
      <c r="AI35">
        <f t="shared" si="33"/>
        <v>0</v>
      </c>
      <c r="AJ35">
        <f t="shared" si="34"/>
        <v>0</v>
      </c>
      <c r="AK35">
        <v>541.35</v>
      </c>
      <c r="AL35">
        <v>0</v>
      </c>
      <c r="AM35">
        <v>0</v>
      </c>
      <c r="AN35">
        <v>0</v>
      </c>
      <c r="AO35">
        <v>541.35</v>
      </c>
      <c r="AP35">
        <v>0</v>
      </c>
      <c r="AQ35">
        <v>52.97</v>
      </c>
      <c r="AR35">
        <v>0</v>
      </c>
      <c r="AS35">
        <v>0</v>
      </c>
      <c r="AT35">
        <v>72</v>
      </c>
      <c r="AU35">
        <v>44</v>
      </c>
      <c r="AV35">
        <v>1</v>
      </c>
      <c r="AW35">
        <v>1</v>
      </c>
      <c r="AZ35">
        <v>1</v>
      </c>
      <c r="BA35">
        <v>14.18</v>
      </c>
      <c r="BB35">
        <v>1</v>
      </c>
      <c r="BC35">
        <v>1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tr">
        <f>BJ34</f>
        <v>ТСН-2001.6. База. Сб.55, т.1, поз.6</v>
      </c>
      <c r="BM35">
        <v>427</v>
      </c>
      <c r="BN35">
        <v>0</v>
      </c>
      <c r="BO35" t="s">
        <v>36</v>
      </c>
      <c r="BP35">
        <v>1</v>
      </c>
      <c r="BQ35">
        <v>60</v>
      </c>
      <c r="BS35">
        <v>14.18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72</v>
      </c>
      <c r="CA35">
        <v>44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5"/>
        <v>1665.77</v>
      </c>
      <c r="CQ35">
        <f t="shared" si="36"/>
        <v>0</v>
      </c>
      <c r="CR35">
        <f t="shared" si="37"/>
        <v>0</v>
      </c>
      <c r="CS35">
        <f t="shared" si="38"/>
        <v>0</v>
      </c>
      <c r="CT35">
        <f t="shared" si="39"/>
        <v>7676.3429999999998</v>
      </c>
      <c r="CU35">
        <f t="shared" si="40"/>
        <v>0</v>
      </c>
      <c r="CV35">
        <f t="shared" si="41"/>
        <v>52.97</v>
      </c>
      <c r="CW35">
        <f t="shared" si="42"/>
        <v>0</v>
      </c>
      <c r="CX35">
        <f t="shared" si="43"/>
        <v>0</v>
      </c>
      <c r="CY35">
        <f>S35*(BZ35/100)</f>
        <v>1199.3543999999999</v>
      </c>
      <c r="CZ35">
        <f>S35*(CA35/100)</f>
        <v>732.93880000000001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80</v>
      </c>
      <c r="DO35">
        <v>55</v>
      </c>
      <c r="DP35">
        <v>1.0469999999999999</v>
      </c>
      <c r="DQ35">
        <v>1</v>
      </c>
      <c r="DU35">
        <f t="shared" ref="DU35:EM35" si="53">DU34</f>
        <v>1005</v>
      </c>
      <c r="DV35" t="str">
        <f t="shared" si="53"/>
        <v>100 м2</v>
      </c>
      <c r="DW35" t="str">
        <f t="shared" si="53"/>
        <v>100 м2</v>
      </c>
      <c r="DX35">
        <f t="shared" si="53"/>
        <v>100</v>
      </c>
      <c r="DY35">
        <f t="shared" si="53"/>
        <v>0</v>
      </c>
      <c r="DZ35">
        <f t="shared" si="53"/>
        <v>0</v>
      </c>
      <c r="EA35">
        <f t="shared" si="53"/>
        <v>0</v>
      </c>
      <c r="EB35">
        <f t="shared" si="53"/>
        <v>0</v>
      </c>
      <c r="EC35">
        <f t="shared" si="53"/>
        <v>0</v>
      </c>
      <c r="ED35">
        <f t="shared" si="53"/>
        <v>0</v>
      </c>
      <c r="EE35">
        <f t="shared" si="53"/>
        <v>21121117</v>
      </c>
      <c r="EF35">
        <f t="shared" si="53"/>
        <v>60</v>
      </c>
      <c r="EG35" t="str">
        <f t="shared" si="53"/>
        <v>Ремонтно-строительные работы</v>
      </c>
      <c r="EH35">
        <f t="shared" si="53"/>
        <v>0</v>
      </c>
      <c r="EI35" t="str">
        <f t="shared" si="53"/>
        <v/>
      </c>
      <c r="EJ35">
        <f t="shared" si="53"/>
        <v>1</v>
      </c>
      <c r="EK35">
        <f t="shared" si="53"/>
        <v>427</v>
      </c>
      <c r="EL35" t="str">
        <f t="shared" si="53"/>
        <v>ТСН-2001.6-55. 55-1...55-4</v>
      </c>
      <c r="EM35" t="str">
        <f t="shared" si="53"/>
        <v>ТСН-2001.6-55-1</v>
      </c>
      <c r="EO35" t="s">
        <v>3</v>
      </c>
      <c r="EQ35">
        <v>0</v>
      </c>
      <c r="ER35">
        <v>541.35</v>
      </c>
      <c r="ES35">
        <v>0</v>
      </c>
      <c r="ET35">
        <v>0</v>
      </c>
      <c r="EU35">
        <v>0</v>
      </c>
      <c r="EV35">
        <v>541.35</v>
      </c>
      <c r="EW35">
        <v>52.97</v>
      </c>
      <c r="EX35">
        <v>0</v>
      </c>
      <c r="EY35">
        <v>0</v>
      </c>
      <c r="FQ35">
        <v>0</v>
      </c>
      <c r="FR35">
        <f t="shared" si="44"/>
        <v>0</v>
      </c>
      <c r="FS35">
        <v>0</v>
      </c>
      <c r="FX35">
        <v>72</v>
      </c>
      <c r="FY35">
        <v>44</v>
      </c>
      <c r="GA35" t="s">
        <v>3</v>
      </c>
      <c r="GG35">
        <v>2</v>
      </c>
      <c r="GH35">
        <v>1</v>
      </c>
      <c r="GI35">
        <v>2</v>
      </c>
      <c r="GJ35">
        <v>0</v>
      </c>
      <c r="GK35">
        <f>ROUND(R35*(S12)/100,2)</f>
        <v>0</v>
      </c>
      <c r="GL35">
        <f t="shared" si="45"/>
        <v>0</v>
      </c>
      <c r="GM35">
        <f t="shared" si="46"/>
        <v>3598.06</v>
      </c>
      <c r="GN35">
        <f t="shared" si="47"/>
        <v>3598.06</v>
      </c>
      <c r="GO35">
        <f t="shared" si="48"/>
        <v>0</v>
      </c>
      <c r="GP35">
        <f t="shared" si="49"/>
        <v>0</v>
      </c>
      <c r="GR35">
        <v>0</v>
      </c>
    </row>
    <row r="36" spans="1:255" x14ac:dyDescent="0.2">
      <c r="A36" s="2">
        <v>17</v>
      </c>
      <c r="B36" s="2">
        <v>1</v>
      </c>
      <c r="C36" s="2">
        <f>ROW(SmtRes!A17)</f>
        <v>17</v>
      </c>
      <c r="D36" s="2">
        <f>ROW(EtalonRes!A17)</f>
        <v>17</v>
      </c>
      <c r="E36" s="2" t="s">
        <v>41</v>
      </c>
      <c r="F36" s="2" t="s">
        <v>42</v>
      </c>
      <c r="G36" s="2" t="s">
        <v>43</v>
      </c>
      <c r="H36" s="2" t="s">
        <v>31</v>
      </c>
      <c r="I36" s="2">
        <v>0.32</v>
      </c>
      <c r="J36" s="2">
        <v>0</v>
      </c>
      <c r="K36" s="2"/>
      <c r="L36" s="2"/>
      <c r="M36" s="2"/>
      <c r="N36" s="2"/>
      <c r="O36" s="2">
        <f t="shared" si="15"/>
        <v>301.05</v>
      </c>
      <c r="P36" s="2">
        <f t="shared" si="16"/>
        <v>0</v>
      </c>
      <c r="Q36" s="2">
        <f t="shared" si="17"/>
        <v>1.45</v>
      </c>
      <c r="R36" s="2">
        <f t="shared" si="18"/>
        <v>0.06</v>
      </c>
      <c r="S36" s="2">
        <f t="shared" si="19"/>
        <v>299.60000000000002</v>
      </c>
      <c r="T36" s="2">
        <f t="shared" si="20"/>
        <v>0</v>
      </c>
      <c r="U36" s="2">
        <f t="shared" si="21"/>
        <v>28</v>
      </c>
      <c r="V36" s="2">
        <f t="shared" si="22"/>
        <v>0</v>
      </c>
      <c r="W36" s="2">
        <f t="shared" si="23"/>
        <v>0</v>
      </c>
      <c r="X36" s="2">
        <f t="shared" si="24"/>
        <v>239.68</v>
      </c>
      <c r="Y36" s="2">
        <f t="shared" si="25"/>
        <v>164.78</v>
      </c>
      <c r="Z36" s="2"/>
      <c r="AA36" s="2">
        <v>22529512</v>
      </c>
      <c r="AB36" s="2">
        <f t="shared" si="26"/>
        <v>940.78</v>
      </c>
      <c r="AC36" s="2">
        <f t="shared" si="27"/>
        <v>0</v>
      </c>
      <c r="AD36" s="2">
        <f t="shared" si="28"/>
        <v>4.53</v>
      </c>
      <c r="AE36" s="2">
        <f t="shared" si="29"/>
        <v>0.19</v>
      </c>
      <c r="AF36" s="2">
        <f t="shared" si="30"/>
        <v>936.25</v>
      </c>
      <c r="AG36" s="2">
        <f t="shared" si="31"/>
        <v>0</v>
      </c>
      <c r="AH36" s="2">
        <f t="shared" si="32"/>
        <v>87.5</v>
      </c>
      <c r="AI36" s="2">
        <f t="shared" si="33"/>
        <v>0</v>
      </c>
      <c r="AJ36" s="2">
        <f t="shared" si="34"/>
        <v>0</v>
      </c>
      <c r="AK36" s="2">
        <v>940.78</v>
      </c>
      <c r="AL36" s="2">
        <v>0</v>
      </c>
      <c r="AM36" s="2">
        <v>4.53</v>
      </c>
      <c r="AN36" s="2">
        <v>0.19</v>
      </c>
      <c r="AO36" s="2">
        <v>936.25</v>
      </c>
      <c r="AP36" s="2">
        <v>0</v>
      </c>
      <c r="AQ36" s="2">
        <v>87.5</v>
      </c>
      <c r="AR36" s="2">
        <v>0</v>
      </c>
      <c r="AS36" s="2">
        <v>0</v>
      </c>
      <c r="AT36" s="2">
        <v>80</v>
      </c>
      <c r="AU36" s="2">
        <v>55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3</v>
      </c>
      <c r="BE36" s="2" t="s">
        <v>3</v>
      </c>
      <c r="BF36" s="2" t="s">
        <v>3</v>
      </c>
      <c r="BG36" s="2" t="s">
        <v>3</v>
      </c>
      <c r="BH36" s="2">
        <v>0</v>
      </c>
      <c r="BI36" s="2">
        <v>1</v>
      </c>
      <c r="BJ36" s="2" t="s">
        <v>44</v>
      </c>
      <c r="BK36" s="2"/>
      <c r="BL36" s="2"/>
      <c r="BM36" s="2">
        <v>620</v>
      </c>
      <c r="BN36" s="2">
        <v>0</v>
      </c>
      <c r="BO36" s="2" t="s">
        <v>3</v>
      </c>
      <c r="BP36" s="2">
        <v>0</v>
      </c>
      <c r="BQ36" s="2">
        <v>60</v>
      </c>
      <c r="BR36" s="2"/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3</v>
      </c>
      <c r="BZ36" s="2">
        <v>80</v>
      </c>
      <c r="CA36" s="2">
        <v>55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3</v>
      </c>
      <c r="CO36" s="2">
        <v>0</v>
      </c>
      <c r="CP36" s="2">
        <f t="shared" si="35"/>
        <v>301.05</v>
      </c>
      <c r="CQ36" s="2">
        <f t="shared" si="36"/>
        <v>0</v>
      </c>
      <c r="CR36" s="2">
        <f t="shared" si="37"/>
        <v>4.53</v>
      </c>
      <c r="CS36" s="2">
        <f t="shared" si="38"/>
        <v>0.19</v>
      </c>
      <c r="CT36" s="2">
        <f t="shared" si="39"/>
        <v>936.25</v>
      </c>
      <c r="CU36" s="2">
        <f t="shared" si="40"/>
        <v>0</v>
      </c>
      <c r="CV36" s="2">
        <f t="shared" si="41"/>
        <v>87.5</v>
      </c>
      <c r="CW36" s="2">
        <f t="shared" si="42"/>
        <v>0</v>
      </c>
      <c r="CX36" s="2">
        <f t="shared" si="43"/>
        <v>0</v>
      </c>
      <c r="CY36" s="2">
        <f>((S36*BZ36)/100)</f>
        <v>239.68</v>
      </c>
      <c r="CZ36" s="2">
        <f>((S36*CA36)/100)</f>
        <v>164.78</v>
      </c>
      <c r="DA36" s="2"/>
      <c r="DB36" s="2"/>
      <c r="DC36" s="2" t="s">
        <v>3</v>
      </c>
      <c r="DD36" s="2" t="s">
        <v>3</v>
      </c>
      <c r="DE36" s="2" t="s">
        <v>3</v>
      </c>
      <c r="DF36" s="2" t="s">
        <v>3</v>
      </c>
      <c r="DG36" s="2" t="s">
        <v>3</v>
      </c>
      <c r="DH36" s="2" t="s">
        <v>3</v>
      </c>
      <c r="DI36" s="2" t="s">
        <v>3</v>
      </c>
      <c r="DJ36" s="2" t="s">
        <v>3</v>
      </c>
      <c r="DK36" s="2" t="s">
        <v>3</v>
      </c>
      <c r="DL36" s="2" t="s">
        <v>3</v>
      </c>
      <c r="DM36" s="2" t="s">
        <v>3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31</v>
      </c>
      <c r="DW36" s="2" t="s">
        <v>31</v>
      </c>
      <c r="DX36" s="2">
        <v>100</v>
      </c>
      <c r="DY36" s="2"/>
      <c r="DZ36" s="2"/>
      <c r="EA36" s="2"/>
      <c r="EB36" s="2"/>
      <c r="EC36" s="2"/>
      <c r="ED36" s="2"/>
      <c r="EE36" s="2">
        <v>21121310</v>
      </c>
      <c r="EF36" s="2">
        <v>60</v>
      </c>
      <c r="EG36" s="2" t="s">
        <v>20</v>
      </c>
      <c r="EH36" s="2">
        <v>0</v>
      </c>
      <c r="EI36" s="2" t="s">
        <v>3</v>
      </c>
      <c r="EJ36" s="2">
        <v>1</v>
      </c>
      <c r="EK36" s="2">
        <v>620</v>
      </c>
      <c r="EL36" s="2" t="s">
        <v>45</v>
      </c>
      <c r="EM36" s="2" t="s">
        <v>46</v>
      </c>
      <c r="EN36" s="2"/>
      <c r="EO36" s="2" t="s">
        <v>3</v>
      </c>
      <c r="EP36" s="2"/>
      <c r="EQ36" s="2">
        <v>0</v>
      </c>
      <c r="ER36" s="2">
        <v>940.78</v>
      </c>
      <c r="ES36" s="2">
        <v>0</v>
      </c>
      <c r="ET36" s="2">
        <v>4.53</v>
      </c>
      <c r="EU36" s="2">
        <v>0.19</v>
      </c>
      <c r="EV36" s="2">
        <v>936.25</v>
      </c>
      <c r="EW36" s="2">
        <v>87.5</v>
      </c>
      <c r="EX36" s="2">
        <v>0</v>
      </c>
      <c r="EY36" s="2">
        <v>0</v>
      </c>
      <c r="EZ36" s="2">
        <v>0</v>
      </c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4"/>
        <v>0</v>
      </c>
      <c r="FS36" s="2">
        <v>0</v>
      </c>
      <c r="FT36" s="2"/>
      <c r="FU36" s="2"/>
      <c r="FV36" s="2"/>
      <c r="FW36" s="2"/>
      <c r="FX36" s="2">
        <v>80</v>
      </c>
      <c r="FY36" s="2">
        <v>55</v>
      </c>
      <c r="FZ36" s="2"/>
      <c r="GA36" s="2" t="s">
        <v>3</v>
      </c>
      <c r="GB36" s="2"/>
      <c r="GC36" s="2"/>
      <c r="GD36" s="2"/>
      <c r="GE36" s="2"/>
      <c r="GF36" s="2"/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0.11</v>
      </c>
      <c r="GL36" s="2">
        <f t="shared" si="45"/>
        <v>0</v>
      </c>
      <c r="GM36" s="2">
        <f t="shared" si="46"/>
        <v>705.62</v>
      </c>
      <c r="GN36" s="2">
        <f t="shared" si="47"/>
        <v>705.62</v>
      </c>
      <c r="GO36" s="2">
        <f t="shared" si="48"/>
        <v>0</v>
      </c>
      <c r="GP36" s="2">
        <f t="shared" si="49"/>
        <v>0</v>
      </c>
      <c r="GQ36" s="2"/>
      <c r="GR36" s="2">
        <v>0</v>
      </c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ROW(SmtRes!A20)</f>
        <v>20</v>
      </c>
      <c r="D37">
        <f>ROW(EtalonRes!A20)</f>
        <v>20</v>
      </c>
      <c r="E37" t="s">
        <v>41</v>
      </c>
      <c r="F37" t="str">
        <f>F36</f>
        <v>6.65-22-1</v>
      </c>
      <c r="G37" t="str">
        <f>G36</f>
        <v>РАЗБОРКА ВЕНТИЛЯЦИОННЫХ КОРОБОВ</v>
      </c>
      <c r="H37" t="str">
        <f>H36</f>
        <v>100 м2</v>
      </c>
      <c r="I37">
        <f>I36</f>
        <v>0.32</v>
      </c>
      <c r="J37">
        <f>J36</f>
        <v>0</v>
      </c>
      <c r="O37">
        <f t="shared" si="15"/>
        <v>4262.93</v>
      </c>
      <c r="P37">
        <f t="shared" si="16"/>
        <v>0</v>
      </c>
      <c r="Q37">
        <f t="shared" si="17"/>
        <v>14.6</v>
      </c>
      <c r="R37">
        <f t="shared" si="18"/>
        <v>0.86</v>
      </c>
      <c r="S37">
        <f t="shared" si="19"/>
        <v>4248.33</v>
      </c>
      <c r="T37">
        <f t="shared" si="20"/>
        <v>0</v>
      </c>
      <c r="U37">
        <f t="shared" si="21"/>
        <v>28</v>
      </c>
      <c r="V37">
        <f t="shared" si="22"/>
        <v>0</v>
      </c>
      <c r="W37">
        <f t="shared" si="23"/>
        <v>0</v>
      </c>
      <c r="X37">
        <f t="shared" si="24"/>
        <v>3058.8</v>
      </c>
      <c r="Y37">
        <f t="shared" si="25"/>
        <v>1869.27</v>
      </c>
      <c r="AA37">
        <v>22529510</v>
      </c>
      <c r="AB37">
        <f t="shared" si="26"/>
        <v>940.78</v>
      </c>
      <c r="AC37">
        <f t="shared" si="27"/>
        <v>0</v>
      </c>
      <c r="AD37">
        <f t="shared" si="28"/>
        <v>4.53</v>
      </c>
      <c r="AE37">
        <f t="shared" si="29"/>
        <v>0.19</v>
      </c>
      <c r="AF37">
        <f t="shared" si="30"/>
        <v>936.25</v>
      </c>
      <c r="AG37">
        <f t="shared" si="31"/>
        <v>0</v>
      </c>
      <c r="AH37">
        <f t="shared" si="32"/>
        <v>87.5</v>
      </c>
      <c r="AI37">
        <f t="shared" si="33"/>
        <v>0</v>
      </c>
      <c r="AJ37">
        <f t="shared" si="34"/>
        <v>0</v>
      </c>
      <c r="AK37">
        <v>940.78</v>
      </c>
      <c r="AL37">
        <v>0</v>
      </c>
      <c r="AM37">
        <v>4.53</v>
      </c>
      <c r="AN37">
        <v>0.19</v>
      </c>
      <c r="AO37">
        <v>936.25</v>
      </c>
      <c r="AP37">
        <v>0</v>
      </c>
      <c r="AQ37">
        <v>87.5</v>
      </c>
      <c r="AR37">
        <v>0</v>
      </c>
      <c r="AS37">
        <v>0</v>
      </c>
      <c r="AT37">
        <v>72</v>
      </c>
      <c r="AU37">
        <v>44</v>
      </c>
      <c r="AV37">
        <v>1</v>
      </c>
      <c r="AW37">
        <v>1</v>
      </c>
      <c r="AZ37">
        <v>1</v>
      </c>
      <c r="BA37">
        <v>14.18</v>
      </c>
      <c r="BB37">
        <v>10.07</v>
      </c>
      <c r="BC37">
        <v>1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tr">
        <f>BJ36</f>
        <v>ТСН-2001.6. База. Сб.65, т.22, поз.1</v>
      </c>
      <c r="BM37">
        <v>620</v>
      </c>
      <c r="BN37">
        <v>0</v>
      </c>
      <c r="BO37" t="s">
        <v>42</v>
      </c>
      <c r="BP37">
        <v>1</v>
      </c>
      <c r="BQ37">
        <v>60</v>
      </c>
      <c r="BS37">
        <v>14.18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72</v>
      </c>
      <c r="CA37">
        <v>44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5"/>
        <v>4262.93</v>
      </c>
      <c r="CQ37">
        <f t="shared" si="36"/>
        <v>0</v>
      </c>
      <c r="CR37">
        <f t="shared" si="37"/>
        <v>45.617100000000001</v>
      </c>
      <c r="CS37">
        <f t="shared" si="38"/>
        <v>2.6941999999999999</v>
      </c>
      <c r="CT37">
        <f t="shared" si="39"/>
        <v>13276.025</v>
      </c>
      <c r="CU37">
        <f t="shared" si="40"/>
        <v>0</v>
      </c>
      <c r="CV37">
        <f t="shared" si="41"/>
        <v>87.5</v>
      </c>
      <c r="CW37">
        <f t="shared" si="42"/>
        <v>0</v>
      </c>
      <c r="CX37">
        <f t="shared" si="43"/>
        <v>0</v>
      </c>
      <c r="CY37">
        <f>S37*(BZ37/100)</f>
        <v>3058.7975999999999</v>
      </c>
      <c r="CZ37">
        <f>S37*(CA37/100)</f>
        <v>1869.2652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80</v>
      </c>
      <c r="DO37">
        <v>55</v>
      </c>
      <c r="DP37">
        <v>1.0469999999999999</v>
      </c>
      <c r="DQ37">
        <v>1</v>
      </c>
      <c r="DU37">
        <f t="shared" ref="DU37:EM37" si="54">DU36</f>
        <v>1005</v>
      </c>
      <c r="DV37" t="str">
        <f t="shared" si="54"/>
        <v>100 м2</v>
      </c>
      <c r="DW37" t="str">
        <f t="shared" si="54"/>
        <v>100 м2</v>
      </c>
      <c r="DX37">
        <f t="shared" si="54"/>
        <v>100</v>
      </c>
      <c r="DY37">
        <f t="shared" si="54"/>
        <v>0</v>
      </c>
      <c r="DZ37">
        <f t="shared" si="54"/>
        <v>0</v>
      </c>
      <c r="EA37">
        <f t="shared" si="54"/>
        <v>0</v>
      </c>
      <c r="EB37">
        <f t="shared" si="54"/>
        <v>0</v>
      </c>
      <c r="EC37">
        <f t="shared" si="54"/>
        <v>0</v>
      </c>
      <c r="ED37">
        <f t="shared" si="54"/>
        <v>0</v>
      </c>
      <c r="EE37">
        <f t="shared" si="54"/>
        <v>21121310</v>
      </c>
      <c r="EF37">
        <f t="shared" si="54"/>
        <v>60</v>
      </c>
      <c r="EG37" t="str">
        <f t="shared" si="54"/>
        <v>Ремонтно-строительные работы</v>
      </c>
      <c r="EH37">
        <f t="shared" si="54"/>
        <v>0</v>
      </c>
      <c r="EI37" t="str">
        <f t="shared" si="54"/>
        <v/>
      </c>
      <c r="EJ37">
        <f t="shared" si="54"/>
        <v>1</v>
      </c>
      <c r="EK37">
        <f t="shared" si="54"/>
        <v>620</v>
      </c>
      <c r="EL37" t="str">
        <f t="shared" si="54"/>
        <v>ТСН-2001.6-65. 65-22, 65-23</v>
      </c>
      <c r="EM37" t="str">
        <f t="shared" si="54"/>
        <v>ТСН-2001.6-65-5</v>
      </c>
      <c r="EO37" t="s">
        <v>3</v>
      </c>
      <c r="EQ37">
        <v>0</v>
      </c>
      <c r="ER37">
        <v>940.78</v>
      </c>
      <c r="ES37">
        <v>0</v>
      </c>
      <c r="ET37">
        <v>4.53</v>
      </c>
      <c r="EU37">
        <v>0.19</v>
      </c>
      <c r="EV37">
        <v>936.25</v>
      </c>
      <c r="EW37">
        <v>87.5</v>
      </c>
      <c r="EX37">
        <v>0</v>
      </c>
      <c r="EY37">
        <v>0</v>
      </c>
      <c r="FQ37">
        <v>0</v>
      </c>
      <c r="FR37">
        <f t="shared" si="44"/>
        <v>0</v>
      </c>
      <c r="FS37">
        <v>0</v>
      </c>
      <c r="FX37">
        <v>72</v>
      </c>
      <c r="FY37">
        <v>44</v>
      </c>
      <c r="GA37" t="s">
        <v>3</v>
      </c>
      <c r="GG37">
        <v>2</v>
      </c>
      <c r="GH37">
        <v>1</v>
      </c>
      <c r="GI37">
        <v>2</v>
      </c>
      <c r="GJ37">
        <v>0</v>
      </c>
      <c r="GK37">
        <f>ROUND(R37*(S12)/100,2)</f>
        <v>1.45</v>
      </c>
      <c r="GL37">
        <f t="shared" si="45"/>
        <v>0</v>
      </c>
      <c r="GM37">
        <f t="shared" si="46"/>
        <v>9192.4500000000007</v>
      </c>
      <c r="GN37">
        <f t="shared" si="47"/>
        <v>9192.4500000000007</v>
      </c>
      <c r="GO37">
        <f t="shared" si="48"/>
        <v>0</v>
      </c>
      <c r="GP37">
        <f t="shared" si="49"/>
        <v>0</v>
      </c>
      <c r="GR37">
        <v>0</v>
      </c>
    </row>
    <row r="38" spans="1:255" x14ac:dyDescent="0.2">
      <c r="A38" s="2">
        <v>17</v>
      </c>
      <c r="B38" s="2">
        <v>1</v>
      </c>
      <c r="C38" s="2">
        <f>ROW(SmtRes!A22)</f>
        <v>22</v>
      </c>
      <c r="D38" s="2">
        <f>ROW(EtalonRes!A22)</f>
        <v>22</v>
      </c>
      <c r="E38" s="2" t="s">
        <v>47</v>
      </c>
      <c r="F38" s="2" t="s">
        <v>48</v>
      </c>
      <c r="G38" s="2" t="s">
        <v>49</v>
      </c>
      <c r="H38" s="2" t="s">
        <v>26</v>
      </c>
      <c r="I38" s="2">
        <v>0.16800000000000001</v>
      </c>
      <c r="J38" s="2">
        <v>0</v>
      </c>
      <c r="K38" s="2"/>
      <c r="L38" s="2"/>
      <c r="M38" s="2"/>
      <c r="N38" s="2"/>
      <c r="O38" s="2">
        <f t="shared" si="15"/>
        <v>6.47</v>
      </c>
      <c r="P38" s="2">
        <f t="shared" si="16"/>
        <v>0</v>
      </c>
      <c r="Q38" s="2">
        <f t="shared" si="17"/>
        <v>0</v>
      </c>
      <c r="R38" s="2">
        <f t="shared" si="18"/>
        <v>0</v>
      </c>
      <c r="S38" s="2">
        <f t="shared" si="19"/>
        <v>6.47</v>
      </c>
      <c r="T38" s="2">
        <f t="shared" si="20"/>
        <v>0</v>
      </c>
      <c r="U38" s="2">
        <f t="shared" si="21"/>
        <v>0.63336000000000003</v>
      </c>
      <c r="V38" s="2">
        <f t="shared" si="22"/>
        <v>0</v>
      </c>
      <c r="W38" s="2">
        <f t="shared" si="23"/>
        <v>0</v>
      </c>
      <c r="X38" s="2">
        <f t="shared" si="24"/>
        <v>5.18</v>
      </c>
      <c r="Y38" s="2">
        <f t="shared" si="25"/>
        <v>3.56</v>
      </c>
      <c r="Z38" s="2"/>
      <c r="AA38" s="2">
        <v>22529512</v>
      </c>
      <c r="AB38" s="2">
        <f t="shared" si="26"/>
        <v>38.53</v>
      </c>
      <c r="AC38" s="2">
        <f t="shared" si="27"/>
        <v>0</v>
      </c>
      <c r="AD38" s="2">
        <f t="shared" si="28"/>
        <v>0</v>
      </c>
      <c r="AE38" s="2">
        <f t="shared" si="29"/>
        <v>0</v>
      </c>
      <c r="AF38" s="2">
        <f t="shared" si="30"/>
        <v>38.53</v>
      </c>
      <c r="AG38" s="2">
        <f t="shared" si="31"/>
        <v>0</v>
      </c>
      <c r="AH38" s="2">
        <f t="shared" si="32"/>
        <v>3.77</v>
      </c>
      <c r="AI38" s="2">
        <f t="shared" si="33"/>
        <v>0</v>
      </c>
      <c r="AJ38" s="2">
        <f t="shared" si="34"/>
        <v>0</v>
      </c>
      <c r="AK38" s="2">
        <v>38.53</v>
      </c>
      <c r="AL38" s="2">
        <v>0</v>
      </c>
      <c r="AM38" s="2">
        <v>0</v>
      </c>
      <c r="AN38" s="2">
        <v>0</v>
      </c>
      <c r="AO38" s="2">
        <v>38.53</v>
      </c>
      <c r="AP38" s="2">
        <v>0</v>
      </c>
      <c r="AQ38" s="2">
        <v>3.77</v>
      </c>
      <c r="AR38" s="2">
        <v>0</v>
      </c>
      <c r="AS38" s="2">
        <v>0</v>
      </c>
      <c r="AT38" s="2">
        <v>80</v>
      </c>
      <c r="AU38" s="2">
        <v>55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3</v>
      </c>
      <c r="BE38" s="2" t="s">
        <v>3</v>
      </c>
      <c r="BF38" s="2" t="s">
        <v>3</v>
      </c>
      <c r="BG38" s="2" t="s">
        <v>3</v>
      </c>
      <c r="BH38" s="2">
        <v>0</v>
      </c>
      <c r="BI38" s="2">
        <v>1</v>
      </c>
      <c r="BJ38" s="2" t="s">
        <v>50</v>
      </c>
      <c r="BK38" s="2"/>
      <c r="BL38" s="2"/>
      <c r="BM38" s="2">
        <v>439</v>
      </c>
      <c r="BN38" s="2">
        <v>0</v>
      </c>
      <c r="BO38" s="2" t="s">
        <v>3</v>
      </c>
      <c r="BP38" s="2">
        <v>0</v>
      </c>
      <c r="BQ38" s="2">
        <v>60</v>
      </c>
      <c r="BR38" s="2"/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3</v>
      </c>
      <c r="BZ38" s="2">
        <v>80</v>
      </c>
      <c r="CA38" s="2">
        <v>55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3</v>
      </c>
      <c r="CO38" s="2">
        <v>0</v>
      </c>
      <c r="CP38" s="2">
        <f t="shared" si="35"/>
        <v>6.47</v>
      </c>
      <c r="CQ38" s="2">
        <f t="shared" si="36"/>
        <v>0</v>
      </c>
      <c r="CR38" s="2">
        <f t="shared" si="37"/>
        <v>0</v>
      </c>
      <c r="CS38" s="2">
        <f t="shared" si="38"/>
        <v>0</v>
      </c>
      <c r="CT38" s="2">
        <f t="shared" si="39"/>
        <v>38.53</v>
      </c>
      <c r="CU38" s="2">
        <f t="shared" si="40"/>
        <v>0</v>
      </c>
      <c r="CV38" s="2">
        <f t="shared" si="41"/>
        <v>3.77</v>
      </c>
      <c r="CW38" s="2">
        <f t="shared" si="42"/>
        <v>0</v>
      </c>
      <c r="CX38" s="2">
        <f t="shared" si="43"/>
        <v>0</v>
      </c>
      <c r="CY38" s="2">
        <f>((S38*BZ38)/100)</f>
        <v>5.1760000000000002</v>
      </c>
      <c r="CZ38" s="2">
        <f>((S38*CA38)/100)</f>
        <v>3.5584999999999996</v>
      </c>
      <c r="DA38" s="2"/>
      <c r="DB38" s="2"/>
      <c r="DC38" s="2" t="s">
        <v>3</v>
      </c>
      <c r="DD38" s="2" t="s">
        <v>3</v>
      </c>
      <c r="DE38" s="2" t="s">
        <v>3</v>
      </c>
      <c r="DF38" s="2" t="s">
        <v>3</v>
      </c>
      <c r="DG38" s="2" t="s">
        <v>3</v>
      </c>
      <c r="DH38" s="2" t="s">
        <v>3</v>
      </c>
      <c r="DI38" s="2" t="s">
        <v>3</v>
      </c>
      <c r="DJ38" s="2" t="s">
        <v>3</v>
      </c>
      <c r="DK38" s="2" t="s">
        <v>3</v>
      </c>
      <c r="DL38" s="2" t="s">
        <v>3</v>
      </c>
      <c r="DM38" s="2" t="s">
        <v>3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1003</v>
      </c>
      <c r="DV38" s="2" t="s">
        <v>26</v>
      </c>
      <c r="DW38" s="2" t="s">
        <v>26</v>
      </c>
      <c r="DX38" s="2">
        <v>100</v>
      </c>
      <c r="DY38" s="2"/>
      <c r="DZ38" s="2"/>
      <c r="EA38" s="2"/>
      <c r="EB38" s="2"/>
      <c r="EC38" s="2"/>
      <c r="ED38" s="2"/>
      <c r="EE38" s="2">
        <v>21121129</v>
      </c>
      <c r="EF38" s="2">
        <v>60</v>
      </c>
      <c r="EG38" s="2" t="s">
        <v>20</v>
      </c>
      <c r="EH38" s="2">
        <v>0</v>
      </c>
      <c r="EI38" s="2" t="s">
        <v>3</v>
      </c>
      <c r="EJ38" s="2">
        <v>1</v>
      </c>
      <c r="EK38" s="2">
        <v>439</v>
      </c>
      <c r="EL38" s="2" t="s">
        <v>51</v>
      </c>
      <c r="EM38" s="2" t="s">
        <v>52</v>
      </c>
      <c r="EN38" s="2"/>
      <c r="EO38" s="2" t="s">
        <v>3</v>
      </c>
      <c r="EP38" s="2"/>
      <c r="EQ38" s="2">
        <v>0</v>
      </c>
      <c r="ER38" s="2">
        <v>38.53</v>
      </c>
      <c r="ES38" s="2">
        <v>0</v>
      </c>
      <c r="ET38" s="2">
        <v>0</v>
      </c>
      <c r="EU38" s="2">
        <v>0</v>
      </c>
      <c r="EV38" s="2">
        <v>38.53</v>
      </c>
      <c r="EW38" s="2">
        <v>3.77</v>
      </c>
      <c r="EX38" s="2">
        <v>0</v>
      </c>
      <c r="EY38" s="2">
        <v>0</v>
      </c>
      <c r="EZ38" s="2">
        <v>0</v>
      </c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4"/>
        <v>0</v>
      </c>
      <c r="FS38" s="2">
        <v>0</v>
      </c>
      <c r="FT38" s="2"/>
      <c r="FU38" s="2"/>
      <c r="FV38" s="2"/>
      <c r="FW38" s="2"/>
      <c r="FX38" s="2">
        <v>80</v>
      </c>
      <c r="FY38" s="2">
        <v>55</v>
      </c>
      <c r="FZ38" s="2"/>
      <c r="GA38" s="2" t="s">
        <v>3</v>
      </c>
      <c r="GB38" s="2"/>
      <c r="GC38" s="2"/>
      <c r="GD38" s="2"/>
      <c r="GE38" s="2"/>
      <c r="GF38" s="2"/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5"/>
        <v>0</v>
      </c>
      <c r="GM38" s="2">
        <f t="shared" si="46"/>
        <v>15.209999999999999</v>
      </c>
      <c r="GN38" s="2">
        <f t="shared" si="47"/>
        <v>15.21</v>
      </c>
      <c r="GO38" s="2">
        <f t="shared" si="48"/>
        <v>0</v>
      </c>
      <c r="GP38" s="2">
        <f t="shared" si="49"/>
        <v>0</v>
      </c>
      <c r="GQ38" s="2"/>
      <c r="GR38" s="2">
        <v>0</v>
      </c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ROW(SmtRes!A24)</f>
        <v>24</v>
      </c>
      <c r="D39">
        <f>ROW(EtalonRes!A24)</f>
        <v>24</v>
      </c>
      <c r="E39" t="s">
        <v>47</v>
      </c>
      <c r="F39" t="str">
        <f>F38</f>
        <v>6.57-3-1</v>
      </c>
      <c r="G39" t="str">
        <f>G38</f>
        <v>РАЗБОРКА ДЕРЕВЯННЫХ ПЛИНТУСОВ</v>
      </c>
      <c r="H39" t="str">
        <f>H38</f>
        <v>100 м</v>
      </c>
      <c r="I39">
        <f>I38</f>
        <v>0.16800000000000001</v>
      </c>
      <c r="J39">
        <f>J38</f>
        <v>0</v>
      </c>
      <c r="O39">
        <f t="shared" si="15"/>
        <v>91.79</v>
      </c>
      <c r="P39">
        <f t="shared" si="16"/>
        <v>0</v>
      </c>
      <c r="Q39">
        <f t="shared" si="17"/>
        <v>0</v>
      </c>
      <c r="R39">
        <f t="shared" si="18"/>
        <v>0</v>
      </c>
      <c r="S39">
        <f t="shared" si="19"/>
        <v>91.79</v>
      </c>
      <c r="T39">
        <f t="shared" si="20"/>
        <v>0</v>
      </c>
      <c r="U39">
        <f t="shared" si="21"/>
        <v>0.63336000000000003</v>
      </c>
      <c r="V39">
        <f t="shared" si="22"/>
        <v>0</v>
      </c>
      <c r="W39">
        <f t="shared" si="23"/>
        <v>0</v>
      </c>
      <c r="X39">
        <f t="shared" si="24"/>
        <v>66.09</v>
      </c>
      <c r="Y39">
        <f t="shared" si="25"/>
        <v>40.39</v>
      </c>
      <c r="AA39">
        <v>22529510</v>
      </c>
      <c r="AB39">
        <f t="shared" si="26"/>
        <v>38.53</v>
      </c>
      <c r="AC39">
        <f t="shared" si="27"/>
        <v>0</v>
      </c>
      <c r="AD39">
        <f t="shared" si="28"/>
        <v>0</v>
      </c>
      <c r="AE39">
        <f t="shared" si="29"/>
        <v>0</v>
      </c>
      <c r="AF39">
        <f t="shared" si="30"/>
        <v>38.53</v>
      </c>
      <c r="AG39">
        <f t="shared" si="31"/>
        <v>0</v>
      </c>
      <c r="AH39">
        <f t="shared" si="32"/>
        <v>3.77</v>
      </c>
      <c r="AI39">
        <f t="shared" si="33"/>
        <v>0</v>
      </c>
      <c r="AJ39">
        <f t="shared" si="34"/>
        <v>0</v>
      </c>
      <c r="AK39">
        <v>38.53</v>
      </c>
      <c r="AL39">
        <v>0</v>
      </c>
      <c r="AM39">
        <v>0</v>
      </c>
      <c r="AN39">
        <v>0</v>
      </c>
      <c r="AO39">
        <v>38.53</v>
      </c>
      <c r="AP39">
        <v>0</v>
      </c>
      <c r="AQ39">
        <v>3.77</v>
      </c>
      <c r="AR39">
        <v>0</v>
      </c>
      <c r="AS39">
        <v>0</v>
      </c>
      <c r="AT39">
        <v>72</v>
      </c>
      <c r="AU39">
        <v>44</v>
      </c>
      <c r="AV39">
        <v>1</v>
      </c>
      <c r="AW39">
        <v>1</v>
      </c>
      <c r="AZ39">
        <v>1</v>
      </c>
      <c r="BA39">
        <v>14.18</v>
      </c>
      <c r="BB39">
        <v>1</v>
      </c>
      <c r="BC39">
        <v>1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1</v>
      </c>
      <c r="BJ39" t="str">
        <f>BJ38</f>
        <v>ТСН-2001.6. База. Сб.57, т.3, поз.1</v>
      </c>
      <c r="BM39">
        <v>439</v>
      </c>
      <c r="BN39">
        <v>0</v>
      </c>
      <c r="BO39" t="s">
        <v>48</v>
      </c>
      <c r="BP39">
        <v>1</v>
      </c>
      <c r="BQ39">
        <v>60</v>
      </c>
      <c r="BS39">
        <v>14.18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72</v>
      </c>
      <c r="CA39">
        <v>44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5"/>
        <v>91.79</v>
      </c>
      <c r="CQ39">
        <f t="shared" si="36"/>
        <v>0</v>
      </c>
      <c r="CR39">
        <f t="shared" si="37"/>
        <v>0</v>
      </c>
      <c r="CS39">
        <f t="shared" si="38"/>
        <v>0</v>
      </c>
      <c r="CT39">
        <f t="shared" si="39"/>
        <v>546.35540000000003</v>
      </c>
      <c r="CU39">
        <f t="shared" si="40"/>
        <v>0</v>
      </c>
      <c r="CV39">
        <f t="shared" si="41"/>
        <v>3.77</v>
      </c>
      <c r="CW39">
        <f t="shared" si="42"/>
        <v>0</v>
      </c>
      <c r="CX39">
        <f t="shared" si="43"/>
        <v>0</v>
      </c>
      <c r="CY39">
        <f>S39*(BZ39/100)</f>
        <v>66.088800000000006</v>
      </c>
      <c r="CZ39">
        <f>S39*(CA39/100)</f>
        <v>40.387600000000006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80</v>
      </c>
      <c r="DO39">
        <v>55</v>
      </c>
      <c r="DP39">
        <v>1.0469999999999999</v>
      </c>
      <c r="DQ39">
        <v>1</v>
      </c>
      <c r="DU39">
        <f t="shared" ref="DU39:EM39" si="55">DU38</f>
        <v>1003</v>
      </c>
      <c r="DV39" t="str">
        <f t="shared" si="55"/>
        <v>100 м</v>
      </c>
      <c r="DW39" t="str">
        <f t="shared" si="55"/>
        <v>100 м</v>
      </c>
      <c r="DX39">
        <f t="shared" si="55"/>
        <v>100</v>
      </c>
      <c r="DY39">
        <f t="shared" si="55"/>
        <v>0</v>
      </c>
      <c r="DZ39">
        <f t="shared" si="55"/>
        <v>0</v>
      </c>
      <c r="EA39">
        <f t="shared" si="55"/>
        <v>0</v>
      </c>
      <c r="EB39">
        <f t="shared" si="55"/>
        <v>0</v>
      </c>
      <c r="EC39">
        <f t="shared" si="55"/>
        <v>0</v>
      </c>
      <c r="ED39">
        <f t="shared" si="55"/>
        <v>0</v>
      </c>
      <c r="EE39">
        <f t="shared" si="55"/>
        <v>21121129</v>
      </c>
      <c r="EF39">
        <f t="shared" si="55"/>
        <v>60</v>
      </c>
      <c r="EG39" t="str">
        <f t="shared" si="55"/>
        <v>Ремонтно-строительные работы</v>
      </c>
      <c r="EH39">
        <f t="shared" si="55"/>
        <v>0</v>
      </c>
      <c r="EI39" t="str">
        <f t="shared" si="55"/>
        <v/>
      </c>
      <c r="EJ39">
        <f t="shared" si="55"/>
        <v>1</v>
      </c>
      <c r="EK39">
        <f t="shared" si="55"/>
        <v>439</v>
      </c>
      <c r="EL39" t="str">
        <f t="shared" si="55"/>
        <v>ТСН-2001.6-57. 57-1...57-5</v>
      </c>
      <c r="EM39" t="str">
        <f t="shared" si="55"/>
        <v>ТСН-2001.6-57-1</v>
      </c>
      <c r="EO39" t="s">
        <v>3</v>
      </c>
      <c r="EQ39">
        <v>0</v>
      </c>
      <c r="ER39">
        <v>38.53</v>
      </c>
      <c r="ES39">
        <v>0</v>
      </c>
      <c r="ET39">
        <v>0</v>
      </c>
      <c r="EU39">
        <v>0</v>
      </c>
      <c r="EV39">
        <v>38.53</v>
      </c>
      <c r="EW39">
        <v>3.77</v>
      </c>
      <c r="EX39">
        <v>0</v>
      </c>
      <c r="EY39">
        <v>0</v>
      </c>
      <c r="FQ39">
        <v>0</v>
      </c>
      <c r="FR39">
        <f t="shared" si="44"/>
        <v>0</v>
      </c>
      <c r="FS39">
        <v>0</v>
      </c>
      <c r="FX39">
        <v>72</v>
      </c>
      <c r="FY39">
        <v>44</v>
      </c>
      <c r="GA39" t="s">
        <v>3</v>
      </c>
      <c r="GG39">
        <v>2</v>
      </c>
      <c r="GH39">
        <v>1</v>
      </c>
      <c r="GI39">
        <v>2</v>
      </c>
      <c r="GJ39">
        <v>0</v>
      </c>
      <c r="GK39">
        <f>ROUND(R39*(S12)/100,2)</f>
        <v>0</v>
      </c>
      <c r="GL39">
        <f t="shared" si="45"/>
        <v>0</v>
      </c>
      <c r="GM39">
        <f t="shared" si="46"/>
        <v>198.26999999999998</v>
      </c>
      <c r="GN39">
        <f t="shared" si="47"/>
        <v>198.27</v>
      </c>
      <c r="GO39">
        <f t="shared" si="48"/>
        <v>0</v>
      </c>
      <c r="GP39">
        <f t="shared" si="49"/>
        <v>0</v>
      </c>
      <c r="GR39">
        <v>0</v>
      </c>
    </row>
    <row r="40" spans="1:255" x14ac:dyDescent="0.2">
      <c r="A40" s="2">
        <v>17</v>
      </c>
      <c r="B40" s="2">
        <v>1</v>
      </c>
      <c r="C40" s="2">
        <f>ROW(SmtRes!A26)</f>
        <v>26</v>
      </c>
      <c r="D40" s="2">
        <f>ROW(EtalonRes!A26)</f>
        <v>26</v>
      </c>
      <c r="E40" s="2" t="s">
        <v>53</v>
      </c>
      <c r="F40" s="2" t="s">
        <v>54</v>
      </c>
      <c r="G40" s="2" t="s">
        <v>55</v>
      </c>
      <c r="H40" s="2" t="s">
        <v>31</v>
      </c>
      <c r="I40" s="2">
        <v>0.154</v>
      </c>
      <c r="J40" s="2">
        <v>0</v>
      </c>
      <c r="K40" s="2"/>
      <c r="L40" s="2"/>
      <c r="M40" s="2"/>
      <c r="N40" s="2"/>
      <c r="O40" s="2">
        <f t="shared" si="15"/>
        <v>63.82</v>
      </c>
      <c r="P40" s="2">
        <f t="shared" si="16"/>
        <v>0</v>
      </c>
      <c r="Q40" s="2">
        <f t="shared" si="17"/>
        <v>0</v>
      </c>
      <c r="R40" s="2">
        <f t="shared" si="18"/>
        <v>0</v>
      </c>
      <c r="S40" s="2">
        <f t="shared" si="19"/>
        <v>63.82</v>
      </c>
      <c r="T40" s="2">
        <f t="shared" si="20"/>
        <v>0</v>
      </c>
      <c r="U40" s="2">
        <f t="shared" si="21"/>
        <v>6.2446999999999999</v>
      </c>
      <c r="V40" s="2">
        <f t="shared" si="22"/>
        <v>0</v>
      </c>
      <c r="W40" s="2">
        <f t="shared" si="23"/>
        <v>0</v>
      </c>
      <c r="X40" s="2">
        <f t="shared" si="24"/>
        <v>51.06</v>
      </c>
      <c r="Y40" s="2">
        <f t="shared" si="25"/>
        <v>35.1</v>
      </c>
      <c r="Z40" s="2"/>
      <c r="AA40" s="2">
        <v>22529512</v>
      </c>
      <c r="AB40" s="2">
        <f t="shared" si="26"/>
        <v>414.42</v>
      </c>
      <c r="AC40" s="2">
        <f t="shared" si="27"/>
        <v>0</v>
      </c>
      <c r="AD40" s="2">
        <f t="shared" si="28"/>
        <v>0</v>
      </c>
      <c r="AE40" s="2">
        <f t="shared" si="29"/>
        <v>0</v>
      </c>
      <c r="AF40" s="2">
        <f t="shared" si="30"/>
        <v>414.42</v>
      </c>
      <c r="AG40" s="2">
        <f t="shared" si="31"/>
        <v>0</v>
      </c>
      <c r="AH40" s="2">
        <f t="shared" si="32"/>
        <v>40.549999999999997</v>
      </c>
      <c r="AI40" s="2">
        <f t="shared" si="33"/>
        <v>0</v>
      </c>
      <c r="AJ40" s="2">
        <f t="shared" si="34"/>
        <v>0</v>
      </c>
      <c r="AK40" s="2">
        <v>414.42</v>
      </c>
      <c r="AL40" s="2">
        <v>0</v>
      </c>
      <c r="AM40" s="2">
        <v>0</v>
      </c>
      <c r="AN40" s="2">
        <v>0</v>
      </c>
      <c r="AO40" s="2">
        <v>414.42</v>
      </c>
      <c r="AP40" s="2">
        <v>0</v>
      </c>
      <c r="AQ40" s="2">
        <v>40.549999999999997</v>
      </c>
      <c r="AR40" s="2">
        <v>0</v>
      </c>
      <c r="AS40" s="2">
        <v>0</v>
      </c>
      <c r="AT40" s="2">
        <v>80</v>
      </c>
      <c r="AU40" s="2">
        <v>55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3</v>
      </c>
      <c r="BE40" s="2" t="s">
        <v>3</v>
      </c>
      <c r="BF40" s="2" t="s">
        <v>3</v>
      </c>
      <c r="BG40" s="2" t="s">
        <v>3</v>
      </c>
      <c r="BH40" s="2">
        <v>0</v>
      </c>
      <c r="BI40" s="2">
        <v>1</v>
      </c>
      <c r="BJ40" s="2" t="s">
        <v>56</v>
      </c>
      <c r="BK40" s="2"/>
      <c r="BL40" s="2"/>
      <c r="BM40" s="2">
        <v>439</v>
      </c>
      <c r="BN40" s="2">
        <v>0</v>
      </c>
      <c r="BO40" s="2" t="s">
        <v>3</v>
      </c>
      <c r="BP40" s="2">
        <v>0</v>
      </c>
      <c r="BQ40" s="2">
        <v>60</v>
      </c>
      <c r="BR40" s="2"/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3</v>
      </c>
      <c r="BZ40" s="2">
        <v>80</v>
      </c>
      <c r="CA40" s="2">
        <v>55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3</v>
      </c>
      <c r="CO40" s="2">
        <v>0</v>
      </c>
      <c r="CP40" s="2">
        <f t="shared" si="35"/>
        <v>63.82</v>
      </c>
      <c r="CQ40" s="2">
        <f t="shared" si="36"/>
        <v>0</v>
      </c>
      <c r="CR40" s="2">
        <f t="shared" si="37"/>
        <v>0</v>
      </c>
      <c r="CS40" s="2">
        <f t="shared" si="38"/>
        <v>0</v>
      </c>
      <c r="CT40" s="2">
        <f t="shared" si="39"/>
        <v>414.42</v>
      </c>
      <c r="CU40" s="2">
        <f t="shared" si="40"/>
        <v>0</v>
      </c>
      <c r="CV40" s="2">
        <f t="shared" si="41"/>
        <v>40.549999999999997</v>
      </c>
      <c r="CW40" s="2">
        <f t="shared" si="42"/>
        <v>0</v>
      </c>
      <c r="CX40" s="2">
        <f t="shared" si="43"/>
        <v>0</v>
      </c>
      <c r="CY40" s="2">
        <f>((S40*BZ40)/100)</f>
        <v>51.056000000000004</v>
      </c>
      <c r="CZ40" s="2">
        <f>((S40*CA40)/100)</f>
        <v>35.100999999999999</v>
      </c>
      <c r="DA40" s="2"/>
      <c r="DB40" s="2"/>
      <c r="DC40" s="2" t="s">
        <v>3</v>
      </c>
      <c r="DD40" s="2" t="s">
        <v>3</v>
      </c>
      <c r="DE40" s="2" t="s">
        <v>3</v>
      </c>
      <c r="DF40" s="2" t="s">
        <v>3</v>
      </c>
      <c r="DG40" s="2" t="s">
        <v>3</v>
      </c>
      <c r="DH40" s="2" t="s">
        <v>3</v>
      </c>
      <c r="DI40" s="2" t="s">
        <v>3</v>
      </c>
      <c r="DJ40" s="2" t="s">
        <v>3</v>
      </c>
      <c r="DK40" s="2" t="s">
        <v>3</v>
      </c>
      <c r="DL40" s="2" t="s">
        <v>3</v>
      </c>
      <c r="DM40" s="2" t="s">
        <v>3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31</v>
      </c>
      <c r="DW40" s="2" t="s">
        <v>31</v>
      </c>
      <c r="DX40" s="2">
        <v>100</v>
      </c>
      <c r="DY40" s="2"/>
      <c r="DZ40" s="2"/>
      <c r="EA40" s="2"/>
      <c r="EB40" s="2"/>
      <c r="EC40" s="2"/>
      <c r="ED40" s="2"/>
      <c r="EE40" s="2">
        <v>21121129</v>
      </c>
      <c r="EF40" s="2">
        <v>60</v>
      </c>
      <c r="EG40" s="2" t="s">
        <v>20</v>
      </c>
      <c r="EH40" s="2">
        <v>0</v>
      </c>
      <c r="EI40" s="2" t="s">
        <v>3</v>
      </c>
      <c r="EJ40" s="2">
        <v>1</v>
      </c>
      <c r="EK40" s="2">
        <v>439</v>
      </c>
      <c r="EL40" s="2" t="s">
        <v>51</v>
      </c>
      <c r="EM40" s="2" t="s">
        <v>52</v>
      </c>
      <c r="EN40" s="2"/>
      <c r="EO40" s="2" t="s">
        <v>3</v>
      </c>
      <c r="EP40" s="2"/>
      <c r="EQ40" s="2">
        <v>0</v>
      </c>
      <c r="ER40" s="2">
        <v>414.42</v>
      </c>
      <c r="ES40" s="2">
        <v>0</v>
      </c>
      <c r="ET40" s="2">
        <v>0</v>
      </c>
      <c r="EU40" s="2">
        <v>0</v>
      </c>
      <c r="EV40" s="2">
        <v>414.42</v>
      </c>
      <c r="EW40" s="2">
        <v>40.549999999999997</v>
      </c>
      <c r="EX40" s="2">
        <v>0</v>
      </c>
      <c r="EY40" s="2">
        <v>0</v>
      </c>
      <c r="EZ40" s="2">
        <v>0</v>
      </c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4"/>
        <v>0</v>
      </c>
      <c r="FS40" s="2">
        <v>0</v>
      </c>
      <c r="FT40" s="2"/>
      <c r="FU40" s="2"/>
      <c r="FV40" s="2"/>
      <c r="FW40" s="2"/>
      <c r="FX40" s="2">
        <v>80</v>
      </c>
      <c r="FY40" s="2">
        <v>55</v>
      </c>
      <c r="FZ40" s="2"/>
      <c r="GA40" s="2" t="s">
        <v>3</v>
      </c>
      <c r="GB40" s="2"/>
      <c r="GC40" s="2"/>
      <c r="GD40" s="2"/>
      <c r="GE40" s="2"/>
      <c r="GF40" s="2"/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5"/>
        <v>0</v>
      </c>
      <c r="GM40" s="2">
        <f t="shared" si="46"/>
        <v>149.97999999999999</v>
      </c>
      <c r="GN40" s="2">
        <f t="shared" si="47"/>
        <v>149.97999999999999</v>
      </c>
      <c r="GO40" s="2">
        <f t="shared" si="48"/>
        <v>0</v>
      </c>
      <c r="GP40" s="2">
        <f t="shared" si="49"/>
        <v>0</v>
      </c>
      <c r="GQ40" s="2"/>
      <c r="GR40" s="2">
        <v>0</v>
      </c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ROW(SmtRes!A28)</f>
        <v>28</v>
      </c>
      <c r="D41">
        <f>ROW(EtalonRes!A28)</f>
        <v>28</v>
      </c>
      <c r="E41" t="s">
        <v>53</v>
      </c>
      <c r="F41" t="str">
        <f>F40</f>
        <v>6.57-2-2</v>
      </c>
      <c r="G41" t="str">
        <f>G40</f>
        <v>РАЗБОРКА ПАРКЕТА</v>
      </c>
      <c r="H41" t="str">
        <f>H40</f>
        <v>100 м2</v>
      </c>
      <c r="I41">
        <f>I40</f>
        <v>0.154</v>
      </c>
      <c r="J41">
        <f>J40</f>
        <v>0</v>
      </c>
      <c r="O41">
        <f t="shared" si="15"/>
        <v>904.98</v>
      </c>
      <c r="P41">
        <f t="shared" si="16"/>
        <v>0</v>
      </c>
      <c r="Q41">
        <f t="shared" si="17"/>
        <v>0</v>
      </c>
      <c r="R41">
        <f t="shared" si="18"/>
        <v>0</v>
      </c>
      <c r="S41">
        <f t="shared" si="19"/>
        <v>904.98</v>
      </c>
      <c r="T41">
        <f t="shared" si="20"/>
        <v>0</v>
      </c>
      <c r="U41">
        <f t="shared" si="21"/>
        <v>6.2446999999999999</v>
      </c>
      <c r="V41">
        <f t="shared" si="22"/>
        <v>0</v>
      </c>
      <c r="W41">
        <f t="shared" si="23"/>
        <v>0</v>
      </c>
      <c r="X41">
        <f t="shared" si="24"/>
        <v>651.59</v>
      </c>
      <c r="Y41">
        <f t="shared" si="25"/>
        <v>398.19</v>
      </c>
      <c r="AA41">
        <v>22529510</v>
      </c>
      <c r="AB41">
        <f t="shared" si="26"/>
        <v>414.42</v>
      </c>
      <c r="AC41">
        <f t="shared" si="27"/>
        <v>0</v>
      </c>
      <c r="AD41">
        <f t="shared" si="28"/>
        <v>0</v>
      </c>
      <c r="AE41">
        <f t="shared" si="29"/>
        <v>0</v>
      </c>
      <c r="AF41">
        <f t="shared" si="30"/>
        <v>414.42</v>
      </c>
      <c r="AG41">
        <f t="shared" si="31"/>
        <v>0</v>
      </c>
      <c r="AH41">
        <f t="shared" si="32"/>
        <v>40.549999999999997</v>
      </c>
      <c r="AI41">
        <f t="shared" si="33"/>
        <v>0</v>
      </c>
      <c r="AJ41">
        <f t="shared" si="34"/>
        <v>0</v>
      </c>
      <c r="AK41">
        <v>414.42</v>
      </c>
      <c r="AL41">
        <v>0</v>
      </c>
      <c r="AM41">
        <v>0</v>
      </c>
      <c r="AN41">
        <v>0</v>
      </c>
      <c r="AO41">
        <v>414.42</v>
      </c>
      <c r="AP41">
        <v>0</v>
      </c>
      <c r="AQ41">
        <v>40.549999999999997</v>
      </c>
      <c r="AR41">
        <v>0</v>
      </c>
      <c r="AS41">
        <v>0</v>
      </c>
      <c r="AT41">
        <v>72</v>
      </c>
      <c r="AU41">
        <v>44</v>
      </c>
      <c r="AV41">
        <v>1</v>
      </c>
      <c r="AW41">
        <v>1</v>
      </c>
      <c r="AZ41">
        <v>1</v>
      </c>
      <c r="BA41">
        <v>14.18</v>
      </c>
      <c r="BB41">
        <v>1</v>
      </c>
      <c r="BC41">
        <v>1</v>
      </c>
      <c r="BD41" t="s">
        <v>3</v>
      </c>
      <c r="BE41" t="s">
        <v>3</v>
      </c>
      <c r="BF41" t="s">
        <v>3</v>
      </c>
      <c r="BG41" t="s">
        <v>3</v>
      </c>
      <c r="BH41">
        <v>0</v>
      </c>
      <c r="BI41">
        <v>1</v>
      </c>
      <c r="BJ41" t="str">
        <f>BJ40</f>
        <v>ТСН-2001.6. База. Сб.57, т.2, поз.2</v>
      </c>
      <c r="BM41">
        <v>439</v>
      </c>
      <c r="BN41">
        <v>0</v>
      </c>
      <c r="BO41" t="s">
        <v>54</v>
      </c>
      <c r="BP41">
        <v>1</v>
      </c>
      <c r="BQ41">
        <v>60</v>
      </c>
      <c r="BS41">
        <v>14.18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72</v>
      </c>
      <c r="CA41">
        <v>44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5"/>
        <v>904.98</v>
      </c>
      <c r="CQ41">
        <f t="shared" si="36"/>
        <v>0</v>
      </c>
      <c r="CR41">
        <f t="shared" si="37"/>
        <v>0</v>
      </c>
      <c r="CS41">
        <f t="shared" si="38"/>
        <v>0</v>
      </c>
      <c r="CT41">
        <f t="shared" si="39"/>
        <v>5876.4755999999998</v>
      </c>
      <c r="CU41">
        <f t="shared" si="40"/>
        <v>0</v>
      </c>
      <c r="CV41">
        <f t="shared" si="41"/>
        <v>40.549999999999997</v>
      </c>
      <c r="CW41">
        <f t="shared" si="42"/>
        <v>0</v>
      </c>
      <c r="CX41">
        <f t="shared" si="43"/>
        <v>0</v>
      </c>
      <c r="CY41">
        <f>S41*(BZ41/100)</f>
        <v>651.5856</v>
      </c>
      <c r="CZ41">
        <f>S41*(CA41/100)</f>
        <v>398.19120000000004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80</v>
      </c>
      <c r="DO41">
        <v>55</v>
      </c>
      <c r="DP41">
        <v>1.0469999999999999</v>
      </c>
      <c r="DQ41">
        <v>1</v>
      </c>
      <c r="DU41">
        <f t="shared" ref="DU41:EM41" si="56">DU40</f>
        <v>1005</v>
      </c>
      <c r="DV41" t="str">
        <f t="shared" si="56"/>
        <v>100 м2</v>
      </c>
      <c r="DW41" t="str">
        <f t="shared" si="56"/>
        <v>100 м2</v>
      </c>
      <c r="DX41">
        <f t="shared" si="56"/>
        <v>100</v>
      </c>
      <c r="DY41">
        <f t="shared" si="56"/>
        <v>0</v>
      </c>
      <c r="DZ41">
        <f t="shared" si="56"/>
        <v>0</v>
      </c>
      <c r="EA41">
        <f t="shared" si="56"/>
        <v>0</v>
      </c>
      <c r="EB41">
        <f t="shared" si="56"/>
        <v>0</v>
      </c>
      <c r="EC41">
        <f t="shared" si="56"/>
        <v>0</v>
      </c>
      <c r="ED41">
        <f t="shared" si="56"/>
        <v>0</v>
      </c>
      <c r="EE41">
        <f t="shared" si="56"/>
        <v>21121129</v>
      </c>
      <c r="EF41">
        <f t="shared" si="56"/>
        <v>60</v>
      </c>
      <c r="EG41" t="str">
        <f t="shared" si="56"/>
        <v>Ремонтно-строительные работы</v>
      </c>
      <c r="EH41">
        <f t="shared" si="56"/>
        <v>0</v>
      </c>
      <c r="EI41" t="str">
        <f t="shared" si="56"/>
        <v/>
      </c>
      <c r="EJ41">
        <f t="shared" si="56"/>
        <v>1</v>
      </c>
      <c r="EK41">
        <f t="shared" si="56"/>
        <v>439</v>
      </c>
      <c r="EL41" t="str">
        <f t="shared" si="56"/>
        <v>ТСН-2001.6-57. 57-1...57-5</v>
      </c>
      <c r="EM41" t="str">
        <f t="shared" si="56"/>
        <v>ТСН-2001.6-57-1</v>
      </c>
      <c r="EO41" t="s">
        <v>3</v>
      </c>
      <c r="EQ41">
        <v>0</v>
      </c>
      <c r="ER41">
        <v>414.42</v>
      </c>
      <c r="ES41">
        <v>0</v>
      </c>
      <c r="ET41">
        <v>0</v>
      </c>
      <c r="EU41">
        <v>0</v>
      </c>
      <c r="EV41">
        <v>414.42</v>
      </c>
      <c r="EW41">
        <v>40.549999999999997</v>
      </c>
      <c r="EX41">
        <v>0</v>
      </c>
      <c r="EY41">
        <v>0</v>
      </c>
      <c r="FQ41">
        <v>0</v>
      </c>
      <c r="FR41">
        <f t="shared" si="44"/>
        <v>0</v>
      </c>
      <c r="FS41">
        <v>0</v>
      </c>
      <c r="FX41">
        <v>72</v>
      </c>
      <c r="FY41">
        <v>44</v>
      </c>
      <c r="GA41" t="s">
        <v>3</v>
      </c>
      <c r="GG41">
        <v>2</v>
      </c>
      <c r="GH41">
        <v>1</v>
      </c>
      <c r="GI41">
        <v>2</v>
      </c>
      <c r="GJ41">
        <v>0</v>
      </c>
      <c r="GK41">
        <f>ROUND(R41*(S12)/100,2)</f>
        <v>0</v>
      </c>
      <c r="GL41">
        <f t="shared" si="45"/>
        <v>0</v>
      </c>
      <c r="GM41">
        <f t="shared" si="46"/>
        <v>1954.7600000000002</v>
      </c>
      <c r="GN41">
        <f t="shared" si="47"/>
        <v>1954.76</v>
      </c>
      <c r="GO41">
        <f t="shared" si="48"/>
        <v>0</v>
      </c>
      <c r="GP41">
        <f t="shared" si="49"/>
        <v>0</v>
      </c>
      <c r="GR41">
        <v>0</v>
      </c>
    </row>
    <row r="42" spans="1:255" x14ac:dyDescent="0.2">
      <c r="A42" s="2">
        <v>17</v>
      </c>
      <c r="B42" s="2">
        <v>1</v>
      </c>
      <c r="C42" s="2">
        <f>ROW(SmtRes!A30)</f>
        <v>30</v>
      </c>
      <c r="D42" s="2">
        <f>ROW(EtalonRes!A30)</f>
        <v>30</v>
      </c>
      <c r="E42" s="2" t="s">
        <v>57</v>
      </c>
      <c r="F42" s="2" t="s">
        <v>58</v>
      </c>
      <c r="G42" s="2" t="s">
        <v>59</v>
      </c>
      <c r="H42" s="2" t="s">
        <v>31</v>
      </c>
      <c r="I42" s="2">
        <v>0.154</v>
      </c>
      <c r="J42" s="2">
        <v>0</v>
      </c>
      <c r="K42" s="2"/>
      <c r="L42" s="2"/>
      <c r="M42" s="2"/>
      <c r="N42" s="2"/>
      <c r="O42" s="2">
        <f t="shared" si="15"/>
        <v>102.55</v>
      </c>
      <c r="P42" s="2">
        <f t="shared" si="16"/>
        <v>0</v>
      </c>
      <c r="Q42" s="2">
        <f t="shared" si="17"/>
        <v>0.39</v>
      </c>
      <c r="R42" s="2">
        <f t="shared" si="18"/>
        <v>0.2</v>
      </c>
      <c r="S42" s="2">
        <f t="shared" si="19"/>
        <v>102.16</v>
      </c>
      <c r="T42" s="2">
        <f t="shared" si="20"/>
        <v>0</v>
      </c>
      <c r="U42" s="2">
        <f t="shared" si="21"/>
        <v>9.0244</v>
      </c>
      <c r="V42" s="2">
        <f t="shared" si="22"/>
        <v>0</v>
      </c>
      <c r="W42" s="2">
        <f t="shared" si="23"/>
        <v>0</v>
      </c>
      <c r="X42" s="2">
        <f t="shared" si="24"/>
        <v>81.73</v>
      </c>
      <c r="Y42" s="2">
        <f t="shared" si="25"/>
        <v>56.19</v>
      </c>
      <c r="Z42" s="2"/>
      <c r="AA42" s="2">
        <v>22529512</v>
      </c>
      <c r="AB42" s="2">
        <f t="shared" si="26"/>
        <v>665.85</v>
      </c>
      <c r="AC42" s="2">
        <f t="shared" si="27"/>
        <v>0</v>
      </c>
      <c r="AD42" s="2">
        <f t="shared" si="28"/>
        <v>2.5</v>
      </c>
      <c r="AE42" s="2">
        <f t="shared" si="29"/>
        <v>1.31</v>
      </c>
      <c r="AF42" s="2">
        <f t="shared" si="30"/>
        <v>663.35</v>
      </c>
      <c r="AG42" s="2">
        <f t="shared" si="31"/>
        <v>0</v>
      </c>
      <c r="AH42" s="2">
        <f t="shared" si="32"/>
        <v>58.6</v>
      </c>
      <c r="AI42" s="2">
        <f t="shared" si="33"/>
        <v>0</v>
      </c>
      <c r="AJ42" s="2">
        <f t="shared" si="34"/>
        <v>0</v>
      </c>
      <c r="AK42" s="2">
        <v>665.85</v>
      </c>
      <c r="AL42" s="2">
        <v>0</v>
      </c>
      <c r="AM42" s="2">
        <v>2.5</v>
      </c>
      <c r="AN42" s="2">
        <v>1.31</v>
      </c>
      <c r="AO42" s="2">
        <v>663.35</v>
      </c>
      <c r="AP42" s="2">
        <v>0</v>
      </c>
      <c r="AQ42" s="2">
        <v>58.6</v>
      </c>
      <c r="AR42" s="2">
        <v>0</v>
      </c>
      <c r="AS42" s="2">
        <v>0</v>
      </c>
      <c r="AT42" s="2">
        <v>80</v>
      </c>
      <c r="AU42" s="2">
        <v>55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3</v>
      </c>
      <c r="BE42" s="2" t="s">
        <v>3</v>
      </c>
      <c r="BF42" s="2" t="s">
        <v>3</v>
      </c>
      <c r="BG42" s="2" t="s">
        <v>3</v>
      </c>
      <c r="BH42" s="2">
        <v>0</v>
      </c>
      <c r="BI42" s="2">
        <v>1</v>
      </c>
      <c r="BJ42" s="2" t="s">
        <v>60</v>
      </c>
      <c r="BK42" s="2"/>
      <c r="BL42" s="2"/>
      <c r="BM42" s="2">
        <v>419</v>
      </c>
      <c r="BN42" s="2">
        <v>0</v>
      </c>
      <c r="BO42" s="2" t="s">
        <v>3</v>
      </c>
      <c r="BP42" s="2">
        <v>0</v>
      </c>
      <c r="BQ42" s="2">
        <v>60</v>
      </c>
      <c r="BR42" s="2"/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3</v>
      </c>
      <c r="BZ42" s="2">
        <v>80</v>
      </c>
      <c r="CA42" s="2">
        <v>55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3</v>
      </c>
      <c r="CO42" s="2">
        <v>0</v>
      </c>
      <c r="CP42" s="2">
        <f t="shared" si="35"/>
        <v>102.55</v>
      </c>
      <c r="CQ42" s="2">
        <f t="shared" si="36"/>
        <v>0</v>
      </c>
      <c r="CR42" s="2">
        <f t="shared" si="37"/>
        <v>2.5</v>
      </c>
      <c r="CS42" s="2">
        <f t="shared" si="38"/>
        <v>1.31</v>
      </c>
      <c r="CT42" s="2">
        <f t="shared" si="39"/>
        <v>663.35</v>
      </c>
      <c r="CU42" s="2">
        <f t="shared" si="40"/>
        <v>0</v>
      </c>
      <c r="CV42" s="2">
        <f t="shared" si="41"/>
        <v>58.6</v>
      </c>
      <c r="CW42" s="2">
        <f t="shared" si="42"/>
        <v>0</v>
      </c>
      <c r="CX42" s="2">
        <f t="shared" si="43"/>
        <v>0</v>
      </c>
      <c r="CY42" s="2">
        <f>((S42*BZ42)/100)</f>
        <v>81.727999999999994</v>
      </c>
      <c r="CZ42" s="2">
        <f>((S42*CA42)/100)</f>
        <v>56.188000000000002</v>
      </c>
      <c r="DA42" s="2"/>
      <c r="DB42" s="2"/>
      <c r="DC42" s="2" t="s">
        <v>3</v>
      </c>
      <c r="DD42" s="2" t="s">
        <v>3</v>
      </c>
      <c r="DE42" s="2" t="s">
        <v>3</v>
      </c>
      <c r="DF42" s="2" t="s">
        <v>3</v>
      </c>
      <c r="DG42" s="2" t="s">
        <v>3</v>
      </c>
      <c r="DH42" s="2" t="s">
        <v>3</v>
      </c>
      <c r="DI42" s="2" t="s">
        <v>3</v>
      </c>
      <c r="DJ42" s="2" t="s">
        <v>3</v>
      </c>
      <c r="DK42" s="2" t="s">
        <v>3</v>
      </c>
      <c r="DL42" s="2" t="s">
        <v>3</v>
      </c>
      <c r="DM42" s="2" t="s">
        <v>3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31</v>
      </c>
      <c r="DW42" s="2" t="s">
        <v>31</v>
      </c>
      <c r="DX42" s="2">
        <v>100</v>
      </c>
      <c r="DY42" s="2"/>
      <c r="DZ42" s="2"/>
      <c r="EA42" s="2"/>
      <c r="EB42" s="2"/>
      <c r="EC42" s="2"/>
      <c r="ED42" s="2"/>
      <c r="EE42" s="2">
        <v>21121109</v>
      </c>
      <c r="EF42" s="2">
        <v>60</v>
      </c>
      <c r="EG42" s="2" t="s">
        <v>20</v>
      </c>
      <c r="EH42" s="2">
        <v>0</v>
      </c>
      <c r="EI42" s="2" t="s">
        <v>3</v>
      </c>
      <c r="EJ42" s="2">
        <v>1</v>
      </c>
      <c r="EK42" s="2">
        <v>419</v>
      </c>
      <c r="EL42" s="2" t="s">
        <v>61</v>
      </c>
      <c r="EM42" s="2" t="s">
        <v>62</v>
      </c>
      <c r="EN42" s="2"/>
      <c r="EO42" s="2" t="s">
        <v>3</v>
      </c>
      <c r="EP42" s="2"/>
      <c r="EQ42" s="2">
        <v>0</v>
      </c>
      <c r="ER42" s="2">
        <v>665.85</v>
      </c>
      <c r="ES42" s="2">
        <v>0</v>
      </c>
      <c r="ET42" s="2">
        <v>2.5</v>
      </c>
      <c r="EU42" s="2">
        <v>1.31</v>
      </c>
      <c r="EV42" s="2">
        <v>663.35</v>
      </c>
      <c r="EW42" s="2">
        <v>58.6</v>
      </c>
      <c r="EX42" s="2">
        <v>0</v>
      </c>
      <c r="EY42" s="2">
        <v>0</v>
      </c>
      <c r="EZ42" s="2">
        <v>0</v>
      </c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4"/>
        <v>0</v>
      </c>
      <c r="FS42" s="2">
        <v>0</v>
      </c>
      <c r="FT42" s="2"/>
      <c r="FU42" s="2"/>
      <c r="FV42" s="2"/>
      <c r="FW42" s="2"/>
      <c r="FX42" s="2">
        <v>80</v>
      </c>
      <c r="FY42" s="2">
        <v>55</v>
      </c>
      <c r="FZ42" s="2"/>
      <c r="GA42" s="2" t="s">
        <v>3</v>
      </c>
      <c r="GB42" s="2"/>
      <c r="GC42" s="2"/>
      <c r="GD42" s="2"/>
      <c r="GE42" s="2"/>
      <c r="GF42" s="2"/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0.35</v>
      </c>
      <c r="GL42" s="2">
        <f t="shared" si="45"/>
        <v>0</v>
      </c>
      <c r="GM42" s="2">
        <f t="shared" si="46"/>
        <v>240.82</v>
      </c>
      <c r="GN42" s="2">
        <f t="shared" si="47"/>
        <v>240.82</v>
      </c>
      <c r="GO42" s="2">
        <f t="shared" si="48"/>
        <v>0</v>
      </c>
      <c r="GP42" s="2">
        <f t="shared" si="49"/>
        <v>0</v>
      </c>
      <c r="GQ42" s="2"/>
      <c r="GR42" s="2">
        <v>0</v>
      </c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ROW(SmtRes!A32)</f>
        <v>32</v>
      </c>
      <c r="D43">
        <f>ROW(EtalonRes!A32)</f>
        <v>32</v>
      </c>
      <c r="E43" t="s">
        <v>57</v>
      </c>
      <c r="F43" t="str">
        <f>F42</f>
        <v>6.54-1-6</v>
      </c>
      <c r="G43" t="str">
        <f>G42</f>
        <v>РАЗБОРКА ПОДВЕСНЫХ ПОТОЛКОВ ИЗ ПЛИТ "АРМСТРОНГ"</v>
      </c>
      <c r="H43" t="str">
        <f>H42</f>
        <v>100 м2</v>
      </c>
      <c r="I43">
        <f>I42</f>
        <v>0.154</v>
      </c>
      <c r="J43">
        <f>J42</f>
        <v>0</v>
      </c>
      <c r="O43">
        <f t="shared" si="15"/>
        <v>1452.11</v>
      </c>
      <c r="P43">
        <f t="shared" si="16"/>
        <v>0</v>
      </c>
      <c r="Q43">
        <f t="shared" si="17"/>
        <v>3.54</v>
      </c>
      <c r="R43">
        <f t="shared" si="18"/>
        <v>2.86</v>
      </c>
      <c r="S43">
        <f t="shared" si="19"/>
        <v>1448.57</v>
      </c>
      <c r="T43">
        <f t="shared" si="20"/>
        <v>0</v>
      </c>
      <c r="U43">
        <f t="shared" si="21"/>
        <v>9.0244</v>
      </c>
      <c r="V43">
        <f t="shared" si="22"/>
        <v>0</v>
      </c>
      <c r="W43">
        <f t="shared" si="23"/>
        <v>0</v>
      </c>
      <c r="X43">
        <f t="shared" si="24"/>
        <v>1042.97</v>
      </c>
      <c r="Y43">
        <f t="shared" si="25"/>
        <v>637.37</v>
      </c>
      <c r="AA43">
        <v>22529510</v>
      </c>
      <c r="AB43">
        <f t="shared" si="26"/>
        <v>665.85</v>
      </c>
      <c r="AC43">
        <f t="shared" si="27"/>
        <v>0</v>
      </c>
      <c r="AD43">
        <f t="shared" si="28"/>
        <v>2.5</v>
      </c>
      <c r="AE43">
        <f t="shared" si="29"/>
        <v>1.31</v>
      </c>
      <c r="AF43">
        <f t="shared" si="30"/>
        <v>663.35</v>
      </c>
      <c r="AG43">
        <f t="shared" si="31"/>
        <v>0</v>
      </c>
      <c r="AH43">
        <f t="shared" si="32"/>
        <v>58.6</v>
      </c>
      <c r="AI43">
        <f t="shared" si="33"/>
        <v>0</v>
      </c>
      <c r="AJ43">
        <f t="shared" si="34"/>
        <v>0</v>
      </c>
      <c r="AK43">
        <v>665.85</v>
      </c>
      <c r="AL43">
        <v>0</v>
      </c>
      <c r="AM43">
        <v>2.5</v>
      </c>
      <c r="AN43">
        <v>1.31</v>
      </c>
      <c r="AO43">
        <v>663.35</v>
      </c>
      <c r="AP43">
        <v>0</v>
      </c>
      <c r="AQ43">
        <v>58.6</v>
      </c>
      <c r="AR43">
        <v>0</v>
      </c>
      <c r="AS43">
        <v>0</v>
      </c>
      <c r="AT43">
        <v>72</v>
      </c>
      <c r="AU43">
        <v>44</v>
      </c>
      <c r="AV43">
        <v>1</v>
      </c>
      <c r="AW43">
        <v>1</v>
      </c>
      <c r="AZ43">
        <v>1</v>
      </c>
      <c r="BA43">
        <v>14.18</v>
      </c>
      <c r="BB43">
        <v>9.1999999999999993</v>
      </c>
      <c r="BC43">
        <v>1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1</v>
      </c>
      <c r="BJ43" t="str">
        <f>BJ42</f>
        <v>ТСН-2001.6. База. Сб.54, т.1, поз.6</v>
      </c>
      <c r="BM43">
        <v>419</v>
      </c>
      <c r="BN43">
        <v>0</v>
      </c>
      <c r="BO43" t="s">
        <v>58</v>
      </c>
      <c r="BP43">
        <v>1</v>
      </c>
      <c r="BQ43">
        <v>60</v>
      </c>
      <c r="BS43">
        <v>14.18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72</v>
      </c>
      <c r="CA43">
        <v>44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5"/>
        <v>1452.11</v>
      </c>
      <c r="CQ43">
        <f t="shared" si="36"/>
        <v>0</v>
      </c>
      <c r="CR43">
        <f t="shared" si="37"/>
        <v>23</v>
      </c>
      <c r="CS43">
        <f t="shared" si="38"/>
        <v>18.575800000000001</v>
      </c>
      <c r="CT43">
        <f t="shared" si="39"/>
        <v>9406.3029999999999</v>
      </c>
      <c r="CU43">
        <f t="shared" si="40"/>
        <v>0</v>
      </c>
      <c r="CV43">
        <f t="shared" si="41"/>
        <v>58.6</v>
      </c>
      <c r="CW43">
        <f t="shared" si="42"/>
        <v>0</v>
      </c>
      <c r="CX43">
        <f t="shared" si="43"/>
        <v>0</v>
      </c>
      <c r="CY43">
        <f>S43*(BZ43/100)</f>
        <v>1042.9703999999999</v>
      </c>
      <c r="CZ43">
        <f>S43*(CA43/100)</f>
        <v>637.37080000000003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80</v>
      </c>
      <c r="DO43">
        <v>55</v>
      </c>
      <c r="DP43">
        <v>1.0469999999999999</v>
      </c>
      <c r="DQ43">
        <v>1</v>
      </c>
      <c r="DU43">
        <f t="shared" ref="DU43:EM43" si="57">DU42</f>
        <v>1005</v>
      </c>
      <c r="DV43" t="str">
        <f t="shared" si="57"/>
        <v>100 м2</v>
      </c>
      <c r="DW43" t="str">
        <f t="shared" si="57"/>
        <v>100 м2</v>
      </c>
      <c r="DX43">
        <f t="shared" si="57"/>
        <v>100</v>
      </c>
      <c r="DY43">
        <f t="shared" si="57"/>
        <v>0</v>
      </c>
      <c r="DZ43">
        <f t="shared" si="57"/>
        <v>0</v>
      </c>
      <c r="EA43">
        <f t="shared" si="57"/>
        <v>0</v>
      </c>
      <c r="EB43">
        <f t="shared" si="57"/>
        <v>0</v>
      </c>
      <c r="EC43">
        <f t="shared" si="57"/>
        <v>0</v>
      </c>
      <c r="ED43">
        <f t="shared" si="57"/>
        <v>0</v>
      </c>
      <c r="EE43">
        <f t="shared" si="57"/>
        <v>21121109</v>
      </c>
      <c r="EF43">
        <f t="shared" si="57"/>
        <v>60</v>
      </c>
      <c r="EG43" t="str">
        <f t="shared" si="57"/>
        <v>Ремонтно-строительные работы</v>
      </c>
      <c r="EH43">
        <f t="shared" si="57"/>
        <v>0</v>
      </c>
      <c r="EI43" t="str">
        <f t="shared" si="57"/>
        <v/>
      </c>
      <c r="EJ43">
        <f t="shared" si="57"/>
        <v>1</v>
      </c>
      <c r="EK43">
        <f t="shared" si="57"/>
        <v>419</v>
      </c>
      <c r="EL43" t="str">
        <f t="shared" si="57"/>
        <v>ТСН-2001.6-54. 54-1...54-5</v>
      </c>
      <c r="EM43" t="str">
        <f t="shared" si="57"/>
        <v>ТСН-2001.6-54-2</v>
      </c>
      <c r="EO43" t="s">
        <v>3</v>
      </c>
      <c r="EQ43">
        <v>0</v>
      </c>
      <c r="ER43">
        <v>665.85</v>
      </c>
      <c r="ES43">
        <v>0</v>
      </c>
      <c r="ET43">
        <v>2.5</v>
      </c>
      <c r="EU43">
        <v>1.31</v>
      </c>
      <c r="EV43">
        <v>663.35</v>
      </c>
      <c r="EW43">
        <v>58.6</v>
      </c>
      <c r="EX43">
        <v>0</v>
      </c>
      <c r="EY43">
        <v>0</v>
      </c>
      <c r="FQ43">
        <v>0</v>
      </c>
      <c r="FR43">
        <f t="shared" si="44"/>
        <v>0</v>
      </c>
      <c r="FS43">
        <v>0</v>
      </c>
      <c r="FX43">
        <v>72</v>
      </c>
      <c r="FY43">
        <v>44</v>
      </c>
      <c r="GA43" t="s">
        <v>3</v>
      </c>
      <c r="GG43">
        <v>2</v>
      </c>
      <c r="GH43">
        <v>1</v>
      </c>
      <c r="GI43">
        <v>2</v>
      </c>
      <c r="GJ43">
        <v>0</v>
      </c>
      <c r="GK43">
        <f>ROUND(R43*(S12)/100,2)</f>
        <v>4.83</v>
      </c>
      <c r="GL43">
        <f t="shared" si="45"/>
        <v>0</v>
      </c>
      <c r="GM43">
        <f t="shared" si="46"/>
        <v>3137.2799999999997</v>
      </c>
      <c r="GN43">
        <f t="shared" si="47"/>
        <v>3137.28</v>
      </c>
      <c r="GO43">
        <f t="shared" si="48"/>
        <v>0</v>
      </c>
      <c r="GP43">
        <f t="shared" si="49"/>
        <v>0</v>
      </c>
      <c r="GR43">
        <v>0</v>
      </c>
    </row>
    <row r="44" spans="1:255" x14ac:dyDescent="0.2">
      <c r="A44" s="2">
        <v>17</v>
      </c>
      <c r="B44" s="2">
        <v>1</v>
      </c>
      <c r="C44" s="2">
        <f>ROW(SmtRes!A33)</f>
        <v>33</v>
      </c>
      <c r="D44" s="2">
        <f>ROW(EtalonRes!A33)</f>
        <v>33</v>
      </c>
      <c r="E44" s="2" t="s">
        <v>63</v>
      </c>
      <c r="F44" s="2" t="s">
        <v>64</v>
      </c>
      <c r="G44" s="2" t="s">
        <v>65</v>
      </c>
      <c r="H44" s="2" t="s">
        <v>18</v>
      </c>
      <c r="I44" s="2">
        <v>0.03</v>
      </c>
      <c r="J44" s="2">
        <v>0</v>
      </c>
      <c r="K44" s="2"/>
      <c r="L44" s="2"/>
      <c r="M44" s="2"/>
      <c r="N44" s="2"/>
      <c r="O44" s="2">
        <f t="shared" si="15"/>
        <v>5.65</v>
      </c>
      <c r="P44" s="2">
        <f t="shared" si="16"/>
        <v>0</v>
      </c>
      <c r="Q44" s="2">
        <f t="shared" si="17"/>
        <v>0</v>
      </c>
      <c r="R44" s="2">
        <f t="shared" si="18"/>
        <v>0</v>
      </c>
      <c r="S44" s="2">
        <f t="shared" si="19"/>
        <v>5.65</v>
      </c>
      <c r="T44" s="2">
        <f t="shared" si="20"/>
        <v>0</v>
      </c>
      <c r="U44" s="2">
        <f t="shared" si="21"/>
        <v>0.53669999999999995</v>
      </c>
      <c r="V44" s="2">
        <f t="shared" si="22"/>
        <v>0</v>
      </c>
      <c r="W44" s="2">
        <f t="shared" si="23"/>
        <v>0</v>
      </c>
      <c r="X44" s="2">
        <f t="shared" si="24"/>
        <v>4.5199999999999996</v>
      </c>
      <c r="Y44" s="2">
        <f t="shared" si="25"/>
        <v>3.11</v>
      </c>
      <c r="Z44" s="2"/>
      <c r="AA44" s="2">
        <v>22529512</v>
      </c>
      <c r="AB44" s="2">
        <f t="shared" si="26"/>
        <v>188.2</v>
      </c>
      <c r="AC44" s="2">
        <f t="shared" si="27"/>
        <v>0</v>
      </c>
      <c r="AD44" s="2">
        <f t="shared" si="28"/>
        <v>0</v>
      </c>
      <c r="AE44" s="2">
        <f t="shared" si="29"/>
        <v>0</v>
      </c>
      <c r="AF44" s="2">
        <f t="shared" si="30"/>
        <v>188.2</v>
      </c>
      <c r="AG44" s="2">
        <f t="shared" si="31"/>
        <v>0</v>
      </c>
      <c r="AH44" s="2">
        <f t="shared" si="32"/>
        <v>17.89</v>
      </c>
      <c r="AI44" s="2">
        <f t="shared" si="33"/>
        <v>0</v>
      </c>
      <c r="AJ44" s="2">
        <f t="shared" si="34"/>
        <v>0</v>
      </c>
      <c r="AK44" s="2">
        <v>188.2</v>
      </c>
      <c r="AL44" s="2">
        <v>0</v>
      </c>
      <c r="AM44" s="2">
        <v>0</v>
      </c>
      <c r="AN44" s="2">
        <v>0</v>
      </c>
      <c r="AO44" s="2">
        <v>188.2</v>
      </c>
      <c r="AP44" s="2">
        <v>0</v>
      </c>
      <c r="AQ44" s="2">
        <v>17.89</v>
      </c>
      <c r="AR44" s="2">
        <v>0</v>
      </c>
      <c r="AS44" s="2">
        <v>0</v>
      </c>
      <c r="AT44" s="2">
        <v>80</v>
      </c>
      <c r="AU44" s="2">
        <v>55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3</v>
      </c>
      <c r="BE44" s="2" t="s">
        <v>3</v>
      </c>
      <c r="BF44" s="2" t="s">
        <v>3</v>
      </c>
      <c r="BG44" s="2" t="s">
        <v>3</v>
      </c>
      <c r="BH44" s="2">
        <v>0</v>
      </c>
      <c r="BI44" s="2">
        <v>1</v>
      </c>
      <c r="BJ44" s="2" t="s">
        <v>66</v>
      </c>
      <c r="BK44" s="2"/>
      <c r="BL44" s="2"/>
      <c r="BM44" s="2">
        <v>652</v>
      </c>
      <c r="BN44" s="2">
        <v>0</v>
      </c>
      <c r="BO44" s="2" t="s">
        <v>3</v>
      </c>
      <c r="BP44" s="2">
        <v>0</v>
      </c>
      <c r="BQ44" s="2">
        <v>60</v>
      </c>
      <c r="BR44" s="2"/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3</v>
      </c>
      <c r="BZ44" s="2">
        <v>80</v>
      </c>
      <c r="CA44" s="2">
        <v>55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3</v>
      </c>
      <c r="CO44" s="2">
        <v>0</v>
      </c>
      <c r="CP44" s="2">
        <f t="shared" si="35"/>
        <v>5.65</v>
      </c>
      <c r="CQ44" s="2">
        <f t="shared" si="36"/>
        <v>0</v>
      </c>
      <c r="CR44" s="2">
        <f t="shared" si="37"/>
        <v>0</v>
      </c>
      <c r="CS44" s="2">
        <f t="shared" si="38"/>
        <v>0</v>
      </c>
      <c r="CT44" s="2">
        <f t="shared" si="39"/>
        <v>188.2</v>
      </c>
      <c r="CU44" s="2">
        <f t="shared" si="40"/>
        <v>0</v>
      </c>
      <c r="CV44" s="2">
        <f t="shared" si="41"/>
        <v>17.89</v>
      </c>
      <c r="CW44" s="2">
        <f t="shared" si="42"/>
        <v>0</v>
      </c>
      <c r="CX44" s="2">
        <f t="shared" si="43"/>
        <v>0</v>
      </c>
      <c r="CY44" s="2">
        <f>((S44*BZ44)/100)</f>
        <v>4.5199999999999996</v>
      </c>
      <c r="CZ44" s="2">
        <f>((S44*CA44)/100)</f>
        <v>3.1074999999999999</v>
      </c>
      <c r="DA44" s="2"/>
      <c r="DB44" s="2"/>
      <c r="DC44" s="2" t="s">
        <v>3</v>
      </c>
      <c r="DD44" s="2" t="s">
        <v>3</v>
      </c>
      <c r="DE44" s="2" t="s">
        <v>3</v>
      </c>
      <c r="DF44" s="2" t="s">
        <v>3</v>
      </c>
      <c r="DG44" s="2" t="s">
        <v>3</v>
      </c>
      <c r="DH44" s="2" t="s">
        <v>3</v>
      </c>
      <c r="DI44" s="2" t="s">
        <v>3</v>
      </c>
      <c r="DJ44" s="2" t="s">
        <v>3</v>
      </c>
      <c r="DK44" s="2" t="s">
        <v>3</v>
      </c>
      <c r="DL44" s="2" t="s">
        <v>3</v>
      </c>
      <c r="DM44" s="2" t="s">
        <v>3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1010</v>
      </c>
      <c r="DV44" s="2" t="s">
        <v>18</v>
      </c>
      <c r="DW44" s="2" t="s">
        <v>18</v>
      </c>
      <c r="DX44" s="2">
        <v>100</v>
      </c>
      <c r="DY44" s="2"/>
      <c r="DZ44" s="2"/>
      <c r="EA44" s="2"/>
      <c r="EB44" s="2"/>
      <c r="EC44" s="2"/>
      <c r="ED44" s="2"/>
      <c r="EE44" s="2">
        <v>21121342</v>
      </c>
      <c r="EF44" s="2">
        <v>60</v>
      </c>
      <c r="EG44" s="2" t="s">
        <v>20</v>
      </c>
      <c r="EH44" s="2">
        <v>0</v>
      </c>
      <c r="EI44" s="2" t="s">
        <v>3</v>
      </c>
      <c r="EJ44" s="2">
        <v>1</v>
      </c>
      <c r="EK44" s="2">
        <v>652</v>
      </c>
      <c r="EL44" s="2" t="s">
        <v>67</v>
      </c>
      <c r="EM44" s="2" t="s">
        <v>68</v>
      </c>
      <c r="EN44" s="2"/>
      <c r="EO44" s="2" t="s">
        <v>3</v>
      </c>
      <c r="EP44" s="2"/>
      <c r="EQ44" s="2">
        <v>0</v>
      </c>
      <c r="ER44" s="2">
        <v>188.2</v>
      </c>
      <c r="ES44" s="2">
        <v>0</v>
      </c>
      <c r="ET44" s="2">
        <v>0</v>
      </c>
      <c r="EU44" s="2">
        <v>0</v>
      </c>
      <c r="EV44" s="2">
        <v>188.2</v>
      </c>
      <c r="EW44" s="2">
        <v>17.89</v>
      </c>
      <c r="EX44" s="2">
        <v>0</v>
      </c>
      <c r="EY44" s="2">
        <v>0</v>
      </c>
      <c r="EZ44" s="2">
        <v>0</v>
      </c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4"/>
        <v>0</v>
      </c>
      <c r="FS44" s="2">
        <v>0</v>
      </c>
      <c r="FT44" s="2"/>
      <c r="FU44" s="2"/>
      <c r="FV44" s="2"/>
      <c r="FW44" s="2"/>
      <c r="FX44" s="2">
        <v>80</v>
      </c>
      <c r="FY44" s="2">
        <v>55</v>
      </c>
      <c r="FZ44" s="2"/>
      <c r="GA44" s="2" t="s">
        <v>3</v>
      </c>
      <c r="GB44" s="2"/>
      <c r="GC44" s="2"/>
      <c r="GD44" s="2"/>
      <c r="GE44" s="2"/>
      <c r="GF44" s="2"/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5"/>
        <v>0</v>
      </c>
      <c r="GM44" s="2">
        <f t="shared" si="46"/>
        <v>13.28</v>
      </c>
      <c r="GN44" s="2">
        <f t="shared" si="47"/>
        <v>13.28</v>
      </c>
      <c r="GO44" s="2">
        <f t="shared" si="48"/>
        <v>0</v>
      </c>
      <c r="GP44" s="2">
        <f t="shared" si="49"/>
        <v>0</v>
      </c>
      <c r="GQ44" s="2"/>
      <c r="GR44" s="2">
        <v>0</v>
      </c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ROW(SmtRes!A34)</f>
        <v>34</v>
      </c>
      <c r="D45">
        <f>ROW(EtalonRes!A34)</f>
        <v>34</v>
      </c>
      <c r="E45" t="s">
        <v>63</v>
      </c>
      <c r="F45" t="str">
        <f>F44</f>
        <v>6.67-7-5</v>
      </c>
      <c r="G45" t="str">
        <f>G44</f>
        <v>ДЕМОНТАЖ СВЕТИЛЬНИКОВ С ЛЮМИНЕСЦЕНТНЫМИ ЛАМПАМИ</v>
      </c>
      <c r="H45" t="str">
        <f>H44</f>
        <v>100 шт.</v>
      </c>
      <c r="I45">
        <f>I44</f>
        <v>0.03</v>
      </c>
      <c r="J45">
        <f>J44</f>
        <v>0</v>
      </c>
      <c r="O45">
        <f t="shared" si="15"/>
        <v>80.06</v>
      </c>
      <c r="P45">
        <f t="shared" si="16"/>
        <v>0</v>
      </c>
      <c r="Q45">
        <f t="shared" si="17"/>
        <v>0</v>
      </c>
      <c r="R45">
        <f t="shared" si="18"/>
        <v>0</v>
      </c>
      <c r="S45">
        <f t="shared" si="19"/>
        <v>80.06</v>
      </c>
      <c r="T45">
        <f t="shared" si="20"/>
        <v>0</v>
      </c>
      <c r="U45">
        <f t="shared" si="21"/>
        <v>0.53669999999999995</v>
      </c>
      <c r="V45">
        <f t="shared" si="22"/>
        <v>0</v>
      </c>
      <c r="W45">
        <f t="shared" si="23"/>
        <v>0</v>
      </c>
      <c r="X45">
        <f t="shared" si="24"/>
        <v>57.64</v>
      </c>
      <c r="Y45">
        <f t="shared" si="25"/>
        <v>35.229999999999997</v>
      </c>
      <c r="AA45">
        <v>22529510</v>
      </c>
      <c r="AB45">
        <f t="shared" si="26"/>
        <v>188.2</v>
      </c>
      <c r="AC45">
        <f t="shared" si="27"/>
        <v>0</v>
      </c>
      <c r="AD45">
        <f t="shared" si="28"/>
        <v>0</v>
      </c>
      <c r="AE45">
        <f t="shared" si="29"/>
        <v>0</v>
      </c>
      <c r="AF45">
        <f t="shared" si="30"/>
        <v>188.2</v>
      </c>
      <c r="AG45">
        <f t="shared" si="31"/>
        <v>0</v>
      </c>
      <c r="AH45">
        <f t="shared" si="32"/>
        <v>17.89</v>
      </c>
      <c r="AI45">
        <f t="shared" si="33"/>
        <v>0</v>
      </c>
      <c r="AJ45">
        <f t="shared" si="34"/>
        <v>0</v>
      </c>
      <c r="AK45">
        <v>188.2</v>
      </c>
      <c r="AL45">
        <v>0</v>
      </c>
      <c r="AM45">
        <v>0</v>
      </c>
      <c r="AN45">
        <v>0</v>
      </c>
      <c r="AO45">
        <v>188.2</v>
      </c>
      <c r="AP45">
        <v>0</v>
      </c>
      <c r="AQ45">
        <v>17.89</v>
      </c>
      <c r="AR45">
        <v>0</v>
      </c>
      <c r="AS45">
        <v>0</v>
      </c>
      <c r="AT45">
        <v>72</v>
      </c>
      <c r="AU45">
        <v>44</v>
      </c>
      <c r="AV45">
        <v>1</v>
      </c>
      <c r="AW45">
        <v>1</v>
      </c>
      <c r="AZ45">
        <v>1</v>
      </c>
      <c r="BA45">
        <v>14.18</v>
      </c>
      <c r="BB45">
        <v>1</v>
      </c>
      <c r="BC45">
        <v>1</v>
      </c>
      <c r="BD45" t="s">
        <v>3</v>
      </c>
      <c r="BE45" t="s">
        <v>3</v>
      </c>
      <c r="BF45" t="s">
        <v>3</v>
      </c>
      <c r="BG45" t="s">
        <v>3</v>
      </c>
      <c r="BH45">
        <v>0</v>
      </c>
      <c r="BI45">
        <v>1</v>
      </c>
      <c r="BJ45" t="str">
        <f>BJ44</f>
        <v>ТСН-2001.6. База. Сб.67, т.7, поз.5</v>
      </c>
      <c r="BM45">
        <v>652</v>
      </c>
      <c r="BN45">
        <v>0</v>
      </c>
      <c r="BO45" t="s">
        <v>64</v>
      </c>
      <c r="BP45">
        <v>1</v>
      </c>
      <c r="BQ45">
        <v>60</v>
      </c>
      <c r="BS45">
        <v>14.18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72</v>
      </c>
      <c r="CA45">
        <v>44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5"/>
        <v>80.06</v>
      </c>
      <c r="CQ45">
        <f t="shared" si="36"/>
        <v>0</v>
      </c>
      <c r="CR45">
        <f t="shared" si="37"/>
        <v>0</v>
      </c>
      <c r="CS45">
        <f t="shared" si="38"/>
        <v>0</v>
      </c>
      <c r="CT45">
        <f t="shared" si="39"/>
        <v>2668.6759999999999</v>
      </c>
      <c r="CU45">
        <f t="shared" si="40"/>
        <v>0</v>
      </c>
      <c r="CV45">
        <f t="shared" si="41"/>
        <v>17.89</v>
      </c>
      <c r="CW45">
        <f t="shared" si="42"/>
        <v>0</v>
      </c>
      <c r="CX45">
        <f t="shared" si="43"/>
        <v>0</v>
      </c>
      <c r="CY45">
        <f>S45*(BZ45/100)</f>
        <v>57.6432</v>
      </c>
      <c r="CZ45">
        <f>S45*(CA45/100)</f>
        <v>35.226399999999998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80</v>
      </c>
      <c r="DO45">
        <v>55</v>
      </c>
      <c r="DP45">
        <v>1.0469999999999999</v>
      </c>
      <c r="DQ45">
        <v>1</v>
      </c>
      <c r="DU45">
        <f t="shared" ref="DU45:EM45" si="58">DU44</f>
        <v>1010</v>
      </c>
      <c r="DV45" t="str">
        <f t="shared" si="58"/>
        <v>100 шт.</v>
      </c>
      <c r="DW45" t="str">
        <f t="shared" si="58"/>
        <v>100 шт.</v>
      </c>
      <c r="DX45">
        <f t="shared" si="58"/>
        <v>100</v>
      </c>
      <c r="DY45">
        <f t="shared" si="58"/>
        <v>0</v>
      </c>
      <c r="DZ45">
        <f t="shared" si="58"/>
        <v>0</v>
      </c>
      <c r="EA45">
        <f t="shared" si="58"/>
        <v>0</v>
      </c>
      <c r="EB45">
        <f t="shared" si="58"/>
        <v>0</v>
      </c>
      <c r="EC45">
        <f t="shared" si="58"/>
        <v>0</v>
      </c>
      <c r="ED45">
        <f t="shared" si="58"/>
        <v>0</v>
      </c>
      <c r="EE45">
        <f t="shared" si="58"/>
        <v>21121342</v>
      </c>
      <c r="EF45">
        <f t="shared" si="58"/>
        <v>60</v>
      </c>
      <c r="EG45" t="str">
        <f t="shared" si="58"/>
        <v>Ремонтно-строительные работы</v>
      </c>
      <c r="EH45">
        <f t="shared" si="58"/>
        <v>0</v>
      </c>
      <c r="EI45" t="str">
        <f t="shared" si="58"/>
        <v/>
      </c>
      <c r="EJ45">
        <f t="shared" si="58"/>
        <v>1</v>
      </c>
      <c r="EK45">
        <f t="shared" si="58"/>
        <v>652</v>
      </c>
      <c r="EL45" t="str">
        <f t="shared" si="58"/>
        <v>ТСН-2001.6-67. 67-1...67-8</v>
      </c>
      <c r="EM45" t="str">
        <f t="shared" si="58"/>
        <v>ТСН-2001.6-67-1</v>
      </c>
      <c r="EO45" t="s">
        <v>3</v>
      </c>
      <c r="EQ45">
        <v>0</v>
      </c>
      <c r="ER45">
        <v>188.2</v>
      </c>
      <c r="ES45">
        <v>0</v>
      </c>
      <c r="ET45">
        <v>0</v>
      </c>
      <c r="EU45">
        <v>0</v>
      </c>
      <c r="EV45">
        <v>188.2</v>
      </c>
      <c r="EW45">
        <v>17.89</v>
      </c>
      <c r="EX45">
        <v>0</v>
      </c>
      <c r="EY45">
        <v>0</v>
      </c>
      <c r="FQ45">
        <v>0</v>
      </c>
      <c r="FR45">
        <f t="shared" si="44"/>
        <v>0</v>
      </c>
      <c r="FS45">
        <v>0</v>
      </c>
      <c r="FX45">
        <v>72</v>
      </c>
      <c r="FY45">
        <v>44</v>
      </c>
      <c r="GA45" t="s">
        <v>3</v>
      </c>
      <c r="GG45">
        <v>2</v>
      </c>
      <c r="GH45">
        <v>1</v>
      </c>
      <c r="GI45">
        <v>2</v>
      </c>
      <c r="GJ45">
        <v>0</v>
      </c>
      <c r="GK45">
        <f>ROUND(R45*(S12)/100,2)</f>
        <v>0</v>
      </c>
      <c r="GL45">
        <f t="shared" si="45"/>
        <v>0</v>
      </c>
      <c r="GM45">
        <f t="shared" si="46"/>
        <v>172.92999999999998</v>
      </c>
      <c r="GN45">
        <f t="shared" si="47"/>
        <v>172.93</v>
      </c>
      <c r="GO45">
        <f t="shared" si="48"/>
        <v>0</v>
      </c>
      <c r="GP45">
        <f t="shared" si="49"/>
        <v>0</v>
      </c>
      <c r="GR45">
        <v>0</v>
      </c>
    </row>
    <row r="46" spans="1:255" x14ac:dyDescent="0.2">
      <c r="A46" s="2">
        <v>17</v>
      </c>
      <c r="B46" s="2">
        <v>1</v>
      </c>
      <c r="C46" s="2">
        <f>ROW(SmtRes!A35)</f>
        <v>35</v>
      </c>
      <c r="D46" s="2">
        <f>ROW(EtalonRes!A35)</f>
        <v>35</v>
      </c>
      <c r="E46" s="2" t="s">
        <v>69</v>
      </c>
      <c r="F46" s="2" t="s">
        <v>70</v>
      </c>
      <c r="G46" s="2" t="s">
        <v>71</v>
      </c>
      <c r="H46" s="2" t="s">
        <v>18</v>
      </c>
      <c r="I46" s="2">
        <v>0.04</v>
      </c>
      <c r="J46" s="2">
        <v>0</v>
      </c>
      <c r="K46" s="2"/>
      <c r="L46" s="2"/>
      <c r="M46" s="2"/>
      <c r="N46" s="2"/>
      <c r="O46" s="2">
        <f t="shared" si="15"/>
        <v>2.39</v>
      </c>
      <c r="P46" s="2">
        <f t="shared" si="16"/>
        <v>0</v>
      </c>
      <c r="Q46" s="2">
        <f t="shared" si="17"/>
        <v>0</v>
      </c>
      <c r="R46" s="2">
        <f t="shared" si="18"/>
        <v>0</v>
      </c>
      <c r="S46" s="2">
        <f t="shared" si="19"/>
        <v>2.39</v>
      </c>
      <c r="T46" s="2">
        <f t="shared" si="20"/>
        <v>0</v>
      </c>
      <c r="U46" s="2">
        <f t="shared" si="21"/>
        <v>0.2336</v>
      </c>
      <c r="V46" s="2">
        <f t="shared" si="22"/>
        <v>0</v>
      </c>
      <c r="W46" s="2">
        <f t="shared" si="23"/>
        <v>0</v>
      </c>
      <c r="X46" s="2">
        <f t="shared" si="24"/>
        <v>1.91</v>
      </c>
      <c r="Y46" s="2">
        <f t="shared" si="25"/>
        <v>1.31</v>
      </c>
      <c r="Z46" s="2"/>
      <c r="AA46" s="2">
        <v>22529512</v>
      </c>
      <c r="AB46" s="2">
        <f t="shared" si="26"/>
        <v>59.68</v>
      </c>
      <c r="AC46" s="2">
        <f t="shared" si="27"/>
        <v>0</v>
      </c>
      <c r="AD46" s="2">
        <f t="shared" si="28"/>
        <v>0</v>
      </c>
      <c r="AE46" s="2">
        <f t="shared" si="29"/>
        <v>0</v>
      </c>
      <c r="AF46" s="2">
        <f t="shared" si="30"/>
        <v>59.68</v>
      </c>
      <c r="AG46" s="2">
        <f t="shared" si="31"/>
        <v>0</v>
      </c>
      <c r="AH46" s="2">
        <f t="shared" si="32"/>
        <v>5.84</v>
      </c>
      <c r="AI46" s="2">
        <f t="shared" si="33"/>
        <v>0</v>
      </c>
      <c r="AJ46" s="2">
        <f t="shared" si="34"/>
        <v>0</v>
      </c>
      <c r="AK46" s="2">
        <v>59.68</v>
      </c>
      <c r="AL46" s="2">
        <v>0</v>
      </c>
      <c r="AM46" s="2">
        <v>0</v>
      </c>
      <c r="AN46" s="2">
        <v>0</v>
      </c>
      <c r="AO46" s="2">
        <v>59.68</v>
      </c>
      <c r="AP46" s="2">
        <v>0</v>
      </c>
      <c r="AQ46" s="2">
        <v>5.84</v>
      </c>
      <c r="AR46" s="2">
        <v>0</v>
      </c>
      <c r="AS46" s="2">
        <v>0</v>
      </c>
      <c r="AT46" s="2">
        <v>80</v>
      </c>
      <c r="AU46" s="2">
        <v>55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3</v>
      </c>
      <c r="BE46" s="2" t="s">
        <v>3</v>
      </c>
      <c r="BF46" s="2" t="s">
        <v>3</v>
      </c>
      <c r="BG46" s="2" t="s">
        <v>3</v>
      </c>
      <c r="BH46" s="2">
        <v>0</v>
      </c>
      <c r="BI46" s="2">
        <v>1</v>
      </c>
      <c r="BJ46" s="2" t="s">
        <v>72</v>
      </c>
      <c r="BK46" s="2"/>
      <c r="BL46" s="2"/>
      <c r="BM46" s="2">
        <v>652</v>
      </c>
      <c r="BN46" s="2">
        <v>0</v>
      </c>
      <c r="BO46" s="2" t="s">
        <v>3</v>
      </c>
      <c r="BP46" s="2">
        <v>0</v>
      </c>
      <c r="BQ46" s="2">
        <v>60</v>
      </c>
      <c r="BR46" s="2"/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3</v>
      </c>
      <c r="BZ46" s="2">
        <v>80</v>
      </c>
      <c r="CA46" s="2">
        <v>55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3</v>
      </c>
      <c r="CO46" s="2">
        <v>0</v>
      </c>
      <c r="CP46" s="2">
        <f t="shared" si="35"/>
        <v>2.39</v>
      </c>
      <c r="CQ46" s="2">
        <f t="shared" si="36"/>
        <v>0</v>
      </c>
      <c r="CR46" s="2">
        <f t="shared" si="37"/>
        <v>0</v>
      </c>
      <c r="CS46" s="2">
        <f t="shared" si="38"/>
        <v>0</v>
      </c>
      <c r="CT46" s="2">
        <f t="shared" si="39"/>
        <v>59.68</v>
      </c>
      <c r="CU46" s="2">
        <f t="shared" si="40"/>
        <v>0</v>
      </c>
      <c r="CV46" s="2">
        <f t="shared" si="41"/>
        <v>5.84</v>
      </c>
      <c r="CW46" s="2">
        <f t="shared" si="42"/>
        <v>0</v>
      </c>
      <c r="CX46" s="2">
        <f t="shared" si="43"/>
        <v>0</v>
      </c>
      <c r="CY46" s="2">
        <f>((S46*BZ46)/100)</f>
        <v>1.9120000000000001</v>
      </c>
      <c r="CZ46" s="2">
        <f>((S46*CA46)/100)</f>
        <v>1.3145000000000002</v>
      </c>
      <c r="DA46" s="2"/>
      <c r="DB46" s="2"/>
      <c r="DC46" s="2" t="s">
        <v>3</v>
      </c>
      <c r="DD46" s="2" t="s">
        <v>3</v>
      </c>
      <c r="DE46" s="2" t="s">
        <v>3</v>
      </c>
      <c r="DF46" s="2" t="s">
        <v>3</v>
      </c>
      <c r="DG46" s="2" t="s">
        <v>3</v>
      </c>
      <c r="DH46" s="2" t="s">
        <v>3</v>
      </c>
      <c r="DI46" s="2" t="s">
        <v>3</v>
      </c>
      <c r="DJ46" s="2" t="s">
        <v>3</v>
      </c>
      <c r="DK46" s="2" t="s">
        <v>3</v>
      </c>
      <c r="DL46" s="2" t="s">
        <v>3</v>
      </c>
      <c r="DM46" s="2" t="s">
        <v>3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1010</v>
      </c>
      <c r="DV46" s="2" t="s">
        <v>18</v>
      </c>
      <c r="DW46" s="2" t="s">
        <v>18</v>
      </c>
      <c r="DX46" s="2">
        <v>100</v>
      </c>
      <c r="DY46" s="2"/>
      <c r="DZ46" s="2"/>
      <c r="EA46" s="2"/>
      <c r="EB46" s="2"/>
      <c r="EC46" s="2"/>
      <c r="ED46" s="2"/>
      <c r="EE46" s="2">
        <v>21121342</v>
      </c>
      <c r="EF46" s="2">
        <v>60</v>
      </c>
      <c r="EG46" s="2" t="s">
        <v>20</v>
      </c>
      <c r="EH46" s="2">
        <v>0</v>
      </c>
      <c r="EI46" s="2" t="s">
        <v>3</v>
      </c>
      <c r="EJ46" s="2">
        <v>1</v>
      </c>
      <c r="EK46" s="2">
        <v>652</v>
      </c>
      <c r="EL46" s="2" t="s">
        <v>67</v>
      </c>
      <c r="EM46" s="2" t="s">
        <v>68</v>
      </c>
      <c r="EN46" s="2"/>
      <c r="EO46" s="2" t="s">
        <v>3</v>
      </c>
      <c r="EP46" s="2"/>
      <c r="EQ46" s="2">
        <v>0</v>
      </c>
      <c r="ER46" s="2">
        <v>59.68</v>
      </c>
      <c r="ES46" s="2">
        <v>0</v>
      </c>
      <c r="ET46" s="2">
        <v>0</v>
      </c>
      <c r="EU46" s="2">
        <v>0</v>
      </c>
      <c r="EV46" s="2">
        <v>59.68</v>
      </c>
      <c r="EW46" s="2">
        <v>5.84</v>
      </c>
      <c r="EX46" s="2">
        <v>0</v>
      </c>
      <c r="EY46" s="2">
        <v>0</v>
      </c>
      <c r="EZ46" s="2">
        <v>0</v>
      </c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4"/>
        <v>0</v>
      </c>
      <c r="FS46" s="2">
        <v>0</v>
      </c>
      <c r="FT46" s="2"/>
      <c r="FU46" s="2"/>
      <c r="FV46" s="2"/>
      <c r="FW46" s="2"/>
      <c r="FX46" s="2">
        <v>80</v>
      </c>
      <c r="FY46" s="2">
        <v>55</v>
      </c>
      <c r="FZ46" s="2"/>
      <c r="GA46" s="2" t="s">
        <v>3</v>
      </c>
      <c r="GB46" s="2"/>
      <c r="GC46" s="2"/>
      <c r="GD46" s="2"/>
      <c r="GE46" s="2"/>
      <c r="GF46" s="2"/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5"/>
        <v>0</v>
      </c>
      <c r="GM46" s="2">
        <f t="shared" si="46"/>
        <v>5.6099999999999994</v>
      </c>
      <c r="GN46" s="2">
        <f t="shared" si="47"/>
        <v>5.61</v>
      </c>
      <c r="GO46" s="2">
        <f t="shared" si="48"/>
        <v>0</v>
      </c>
      <c r="GP46" s="2">
        <f t="shared" si="49"/>
        <v>0</v>
      </c>
      <c r="GQ46" s="2"/>
      <c r="GR46" s="2">
        <v>0</v>
      </c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ROW(SmtRes!A36)</f>
        <v>36</v>
      </c>
      <c r="D47">
        <f>ROW(EtalonRes!A36)</f>
        <v>36</v>
      </c>
      <c r="E47" t="s">
        <v>69</v>
      </c>
      <c r="F47" t="str">
        <f>F46</f>
        <v>6.67-7-1</v>
      </c>
      <c r="G47" t="str">
        <f>G46</f>
        <v>ДЕМОНТАЖ РОЗЕТОК</v>
      </c>
      <c r="H47" t="str">
        <f>H46</f>
        <v>100 шт.</v>
      </c>
      <c r="I47">
        <f>I46</f>
        <v>0.04</v>
      </c>
      <c r="J47">
        <f>J46</f>
        <v>0</v>
      </c>
      <c r="O47">
        <f t="shared" si="15"/>
        <v>33.85</v>
      </c>
      <c r="P47">
        <f t="shared" si="16"/>
        <v>0</v>
      </c>
      <c r="Q47">
        <f t="shared" si="17"/>
        <v>0</v>
      </c>
      <c r="R47">
        <f t="shared" si="18"/>
        <v>0</v>
      </c>
      <c r="S47">
        <f t="shared" si="19"/>
        <v>33.85</v>
      </c>
      <c r="T47">
        <f t="shared" si="20"/>
        <v>0</v>
      </c>
      <c r="U47">
        <f t="shared" si="21"/>
        <v>0.2336</v>
      </c>
      <c r="V47">
        <f t="shared" si="22"/>
        <v>0</v>
      </c>
      <c r="W47">
        <f t="shared" si="23"/>
        <v>0</v>
      </c>
      <c r="X47">
        <f t="shared" si="24"/>
        <v>24.37</v>
      </c>
      <c r="Y47">
        <f t="shared" si="25"/>
        <v>14.89</v>
      </c>
      <c r="AA47">
        <v>22529510</v>
      </c>
      <c r="AB47">
        <f t="shared" si="26"/>
        <v>59.68</v>
      </c>
      <c r="AC47">
        <f t="shared" si="27"/>
        <v>0</v>
      </c>
      <c r="AD47">
        <f t="shared" si="28"/>
        <v>0</v>
      </c>
      <c r="AE47">
        <f t="shared" si="29"/>
        <v>0</v>
      </c>
      <c r="AF47">
        <f t="shared" si="30"/>
        <v>59.68</v>
      </c>
      <c r="AG47">
        <f t="shared" si="31"/>
        <v>0</v>
      </c>
      <c r="AH47">
        <f t="shared" si="32"/>
        <v>5.84</v>
      </c>
      <c r="AI47">
        <f t="shared" si="33"/>
        <v>0</v>
      </c>
      <c r="AJ47">
        <f t="shared" si="34"/>
        <v>0</v>
      </c>
      <c r="AK47">
        <v>59.68</v>
      </c>
      <c r="AL47">
        <v>0</v>
      </c>
      <c r="AM47">
        <v>0</v>
      </c>
      <c r="AN47">
        <v>0</v>
      </c>
      <c r="AO47">
        <v>59.68</v>
      </c>
      <c r="AP47">
        <v>0</v>
      </c>
      <c r="AQ47">
        <v>5.84</v>
      </c>
      <c r="AR47">
        <v>0</v>
      </c>
      <c r="AS47">
        <v>0</v>
      </c>
      <c r="AT47">
        <v>72</v>
      </c>
      <c r="AU47">
        <v>44</v>
      </c>
      <c r="AV47">
        <v>1</v>
      </c>
      <c r="AW47">
        <v>1</v>
      </c>
      <c r="AZ47">
        <v>1</v>
      </c>
      <c r="BA47">
        <v>14.18</v>
      </c>
      <c r="BB47">
        <v>1</v>
      </c>
      <c r="BC47">
        <v>1</v>
      </c>
      <c r="BD47" t="s">
        <v>3</v>
      </c>
      <c r="BE47" t="s">
        <v>3</v>
      </c>
      <c r="BF47" t="s">
        <v>3</v>
      </c>
      <c r="BG47" t="s">
        <v>3</v>
      </c>
      <c r="BH47">
        <v>0</v>
      </c>
      <c r="BI47">
        <v>1</v>
      </c>
      <c r="BJ47" t="str">
        <f>BJ46</f>
        <v>ТСН-2001.6. База. Сб.67, т.7, поз.1</v>
      </c>
      <c r="BM47">
        <v>652</v>
      </c>
      <c r="BN47">
        <v>0</v>
      </c>
      <c r="BO47" t="s">
        <v>70</v>
      </c>
      <c r="BP47">
        <v>1</v>
      </c>
      <c r="BQ47">
        <v>60</v>
      </c>
      <c r="BS47">
        <v>14.18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72</v>
      </c>
      <c r="CA47">
        <v>44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5"/>
        <v>33.85</v>
      </c>
      <c r="CQ47">
        <f t="shared" si="36"/>
        <v>0</v>
      </c>
      <c r="CR47">
        <f t="shared" si="37"/>
        <v>0</v>
      </c>
      <c r="CS47">
        <f t="shared" si="38"/>
        <v>0</v>
      </c>
      <c r="CT47">
        <f t="shared" si="39"/>
        <v>846.26239999999996</v>
      </c>
      <c r="CU47">
        <f t="shared" si="40"/>
        <v>0</v>
      </c>
      <c r="CV47">
        <f t="shared" si="41"/>
        <v>5.84</v>
      </c>
      <c r="CW47">
        <f t="shared" si="42"/>
        <v>0</v>
      </c>
      <c r="CX47">
        <f t="shared" si="43"/>
        <v>0</v>
      </c>
      <c r="CY47">
        <f>S47*(BZ47/100)</f>
        <v>24.372</v>
      </c>
      <c r="CZ47">
        <f>S47*(CA47/100)</f>
        <v>14.894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80</v>
      </c>
      <c r="DO47">
        <v>55</v>
      </c>
      <c r="DP47">
        <v>1.0469999999999999</v>
      </c>
      <c r="DQ47">
        <v>1</v>
      </c>
      <c r="DU47">
        <f t="shared" ref="DU47:EM47" si="59">DU46</f>
        <v>1010</v>
      </c>
      <c r="DV47" t="str">
        <f t="shared" si="59"/>
        <v>100 шт.</v>
      </c>
      <c r="DW47" t="str">
        <f t="shared" si="59"/>
        <v>100 шт.</v>
      </c>
      <c r="DX47">
        <f t="shared" si="59"/>
        <v>100</v>
      </c>
      <c r="DY47">
        <f t="shared" si="59"/>
        <v>0</v>
      </c>
      <c r="DZ47">
        <f t="shared" si="59"/>
        <v>0</v>
      </c>
      <c r="EA47">
        <f t="shared" si="59"/>
        <v>0</v>
      </c>
      <c r="EB47">
        <f t="shared" si="59"/>
        <v>0</v>
      </c>
      <c r="EC47">
        <f t="shared" si="59"/>
        <v>0</v>
      </c>
      <c r="ED47">
        <f t="shared" si="59"/>
        <v>0</v>
      </c>
      <c r="EE47">
        <f t="shared" si="59"/>
        <v>21121342</v>
      </c>
      <c r="EF47">
        <f t="shared" si="59"/>
        <v>60</v>
      </c>
      <c r="EG47" t="str">
        <f t="shared" si="59"/>
        <v>Ремонтно-строительные работы</v>
      </c>
      <c r="EH47">
        <f t="shared" si="59"/>
        <v>0</v>
      </c>
      <c r="EI47" t="str">
        <f t="shared" si="59"/>
        <v/>
      </c>
      <c r="EJ47">
        <f t="shared" si="59"/>
        <v>1</v>
      </c>
      <c r="EK47">
        <f t="shared" si="59"/>
        <v>652</v>
      </c>
      <c r="EL47" t="str">
        <f t="shared" si="59"/>
        <v>ТСН-2001.6-67. 67-1...67-8</v>
      </c>
      <c r="EM47" t="str">
        <f t="shared" si="59"/>
        <v>ТСН-2001.6-67-1</v>
      </c>
      <c r="EO47" t="s">
        <v>3</v>
      </c>
      <c r="EQ47">
        <v>0</v>
      </c>
      <c r="ER47">
        <v>59.68</v>
      </c>
      <c r="ES47">
        <v>0</v>
      </c>
      <c r="ET47">
        <v>0</v>
      </c>
      <c r="EU47">
        <v>0</v>
      </c>
      <c r="EV47">
        <v>59.68</v>
      </c>
      <c r="EW47">
        <v>5.84</v>
      </c>
      <c r="EX47">
        <v>0</v>
      </c>
      <c r="EY47">
        <v>0</v>
      </c>
      <c r="FQ47">
        <v>0</v>
      </c>
      <c r="FR47">
        <f t="shared" si="44"/>
        <v>0</v>
      </c>
      <c r="FS47">
        <v>0</v>
      </c>
      <c r="FX47">
        <v>72</v>
      </c>
      <c r="FY47">
        <v>44</v>
      </c>
      <c r="GA47" t="s">
        <v>3</v>
      </c>
      <c r="GG47">
        <v>2</v>
      </c>
      <c r="GH47">
        <v>1</v>
      </c>
      <c r="GI47">
        <v>2</v>
      </c>
      <c r="GJ47">
        <v>0</v>
      </c>
      <c r="GK47">
        <f>ROUND(R47*(S12)/100,2)</f>
        <v>0</v>
      </c>
      <c r="GL47">
        <f t="shared" si="45"/>
        <v>0</v>
      </c>
      <c r="GM47">
        <f t="shared" si="46"/>
        <v>73.11</v>
      </c>
      <c r="GN47">
        <f t="shared" si="47"/>
        <v>73.11</v>
      </c>
      <c r="GO47">
        <f t="shared" si="48"/>
        <v>0</v>
      </c>
      <c r="GP47">
        <f t="shared" si="49"/>
        <v>0</v>
      </c>
      <c r="GR47">
        <v>0</v>
      </c>
    </row>
    <row r="49" spans="1:118" x14ac:dyDescent="0.2">
      <c r="A49" s="3">
        <v>51</v>
      </c>
      <c r="B49" s="3">
        <f>B24</f>
        <v>1</v>
      </c>
      <c r="C49" s="3">
        <f>A24</f>
        <v>4</v>
      </c>
      <c r="D49" s="3">
        <f>ROW(A24)</f>
        <v>24</v>
      </c>
      <c r="E49" s="3"/>
      <c r="F49" s="3" t="str">
        <f>IF(F24&lt;&gt;"",F24,"")</f>
        <v>РАЗДЕЛ 1.</v>
      </c>
      <c r="G49" s="3" t="str">
        <f>IF(G24&lt;&gt;"",G24,"")</f>
        <v>ДЕМОНТАЖНЫЕ РАБОТЫ</v>
      </c>
      <c r="H49" s="3"/>
      <c r="I49" s="3"/>
      <c r="J49" s="3"/>
      <c r="K49" s="3"/>
      <c r="L49" s="3"/>
      <c r="M49" s="3"/>
      <c r="N49" s="3"/>
      <c r="O49" s="3">
        <f t="shared" ref="O49:T49" si="60">ROUND(AB49,2)</f>
        <v>655.96</v>
      </c>
      <c r="P49" s="3">
        <f t="shared" si="60"/>
        <v>0</v>
      </c>
      <c r="Q49" s="3">
        <f t="shared" si="60"/>
        <v>1.84</v>
      </c>
      <c r="R49" s="3">
        <f t="shared" si="60"/>
        <v>0.26</v>
      </c>
      <c r="S49" s="3">
        <f t="shared" si="60"/>
        <v>654.12</v>
      </c>
      <c r="T49" s="3">
        <f t="shared" si="60"/>
        <v>0</v>
      </c>
      <c r="U49" s="3">
        <f>AH49</f>
        <v>61.525570000000009</v>
      </c>
      <c r="V49" s="3">
        <f>AI49</f>
        <v>0</v>
      </c>
      <c r="W49" s="3">
        <f>ROUND(AJ49,2)</f>
        <v>0</v>
      </c>
      <c r="X49" s="3">
        <f>ROUND(AK49,2)</f>
        <v>523.30999999999995</v>
      </c>
      <c r="Y49" s="3">
        <f>ROUND(AL49,2)</f>
        <v>359.77</v>
      </c>
      <c r="Z49" s="3"/>
      <c r="AA49" s="3"/>
      <c r="AB49" s="3">
        <f>ROUND(SUMIF(AA28:AA47,"=22529512",O28:O47),2)</f>
        <v>655.96</v>
      </c>
      <c r="AC49" s="3">
        <f>ROUND(SUMIF(AA28:AA47,"=22529512",P28:P47),2)</f>
        <v>0</v>
      </c>
      <c r="AD49" s="3">
        <f>ROUND(SUMIF(AA28:AA47,"=22529512",Q28:Q47),2)</f>
        <v>1.84</v>
      </c>
      <c r="AE49" s="3">
        <f>ROUND(SUMIF(AA28:AA47,"=22529512",R28:R47),2)</f>
        <v>0.26</v>
      </c>
      <c r="AF49" s="3">
        <f>ROUND(SUMIF(AA28:AA47,"=22529512",S28:S47),2)</f>
        <v>654.12</v>
      </c>
      <c r="AG49" s="3">
        <f>ROUND(SUMIF(AA28:AA47,"=22529512",T28:T47),2)</f>
        <v>0</v>
      </c>
      <c r="AH49" s="3">
        <f>SUMIF(AA28:AA47,"=22529512",U28:U47)</f>
        <v>61.525570000000009</v>
      </c>
      <c r="AI49" s="3">
        <f>SUMIF(AA28:AA47,"=22529512",V28:V47)</f>
        <v>0</v>
      </c>
      <c r="AJ49" s="3">
        <f>ROUND(SUMIF(AA28:AA47,"=22529512",W28:W47),2)</f>
        <v>0</v>
      </c>
      <c r="AK49" s="3">
        <f>ROUND(SUMIF(AA28:AA47,"=22529512",X28:X47),2)</f>
        <v>523.30999999999995</v>
      </c>
      <c r="AL49" s="3">
        <f>ROUND(SUMIF(AA28:AA47,"=22529512",Y28:Y47),2)</f>
        <v>359.77</v>
      </c>
      <c r="AM49" s="3"/>
      <c r="AN49" s="3"/>
      <c r="AO49" s="3">
        <f t="shared" ref="AO49:AU49" si="61">ROUND(BB49,2)</f>
        <v>0</v>
      </c>
      <c r="AP49" s="3">
        <f t="shared" si="61"/>
        <v>0</v>
      </c>
      <c r="AQ49" s="3">
        <f t="shared" si="61"/>
        <v>0</v>
      </c>
      <c r="AR49" s="3">
        <f t="shared" si="61"/>
        <v>1539.5</v>
      </c>
      <c r="AS49" s="3">
        <f t="shared" si="61"/>
        <v>1539.5</v>
      </c>
      <c r="AT49" s="3">
        <f t="shared" si="61"/>
        <v>0</v>
      </c>
      <c r="AU49" s="3">
        <f t="shared" si="61"/>
        <v>0</v>
      </c>
      <c r="AV49" s="3"/>
      <c r="AW49" s="3"/>
      <c r="AX49" s="3"/>
      <c r="AY49" s="3"/>
      <c r="AZ49" s="3"/>
      <c r="BA49" s="3"/>
      <c r="BB49" s="3">
        <f>ROUND(SUMIF(AA28:AA47,"=22529512",FQ28:FQ47),2)</f>
        <v>0</v>
      </c>
      <c r="BC49" s="3">
        <f>ROUND(SUMIF(AA28:AA47,"=22529512",FR28:FR47),2)</f>
        <v>0</v>
      </c>
      <c r="BD49" s="3">
        <f>ROUND(SUMIF(AA28:AA47,"=22529512",GL28:GL47),2)</f>
        <v>0</v>
      </c>
      <c r="BE49" s="3">
        <f>ROUND(SUMIF(AA28:AA47,"=22529512",GM28:GM47),2)</f>
        <v>1539.5</v>
      </c>
      <c r="BF49" s="3">
        <f>ROUND(SUMIF(AA28:AA47,"=22529512",GN28:GN47),2)</f>
        <v>1539.5</v>
      </c>
      <c r="BG49" s="3">
        <f>ROUND(SUMIF(AA28:AA47,"=22529512",GO28:GO47),2)</f>
        <v>0</v>
      </c>
      <c r="BH49" s="3">
        <f>ROUND(SUMIF(AA28:AA47,"=22529512",GP28:GP47),2)</f>
        <v>0</v>
      </c>
      <c r="BI49" s="3"/>
      <c r="BJ49" s="3"/>
      <c r="BK49" s="3"/>
      <c r="BL49" s="3"/>
      <c r="BM49" s="3"/>
      <c r="BN49" s="3"/>
      <c r="BO49" s="4">
        <f t="shared" ref="BO49:BT49" si="62">ROUND(CB49,2)</f>
        <v>9293.5400000000009</v>
      </c>
      <c r="BP49" s="4">
        <f t="shared" si="62"/>
        <v>0</v>
      </c>
      <c r="BQ49" s="4">
        <f t="shared" si="62"/>
        <v>18.14</v>
      </c>
      <c r="BR49" s="4">
        <f t="shared" si="62"/>
        <v>3.72</v>
      </c>
      <c r="BS49" s="4">
        <f t="shared" si="62"/>
        <v>9275.4</v>
      </c>
      <c r="BT49" s="4">
        <f t="shared" si="62"/>
        <v>0</v>
      </c>
      <c r="BU49" s="4">
        <f>CH49</f>
        <v>61.525570000000009</v>
      </c>
      <c r="BV49" s="4">
        <f>CI49</f>
        <v>0</v>
      </c>
      <c r="BW49" s="4">
        <f>ROUND(CJ49,2)</f>
        <v>0</v>
      </c>
      <c r="BX49" s="4">
        <f>ROUND(CK49,2)</f>
        <v>6678.29</v>
      </c>
      <c r="BY49" s="4">
        <f>ROUND(CL49,2)</f>
        <v>4081.19</v>
      </c>
      <c r="BZ49" s="4"/>
      <c r="CA49" s="4"/>
      <c r="CB49" s="4">
        <f>ROUND(SUMIF(AA28:AA47,"=22529510",O28:O47),2)</f>
        <v>9293.5400000000009</v>
      </c>
      <c r="CC49" s="4">
        <f>ROUND(SUMIF(AA28:AA47,"=22529510",P28:P47),2)</f>
        <v>0</v>
      </c>
      <c r="CD49" s="4">
        <f>ROUND(SUMIF(AA28:AA47,"=22529510",Q28:Q47),2)</f>
        <v>18.14</v>
      </c>
      <c r="CE49" s="4">
        <f>ROUND(SUMIF(AA28:AA47,"=22529510",R28:R47),2)</f>
        <v>3.72</v>
      </c>
      <c r="CF49" s="4">
        <f>ROUND(SUMIF(AA28:AA47,"=22529510",S28:S47),2)</f>
        <v>9275.4</v>
      </c>
      <c r="CG49" s="4">
        <f>ROUND(SUMIF(AA28:AA47,"=22529510",T28:T47),2)</f>
        <v>0</v>
      </c>
      <c r="CH49" s="4">
        <f>SUMIF(AA28:AA47,"=22529510",U28:U47)</f>
        <v>61.525570000000009</v>
      </c>
      <c r="CI49" s="4">
        <f>SUMIF(AA28:AA47,"=22529510",V28:V47)</f>
        <v>0</v>
      </c>
      <c r="CJ49" s="4">
        <f>ROUND(SUMIF(AA28:AA47,"=22529510",W28:W47),2)</f>
        <v>0</v>
      </c>
      <c r="CK49" s="4">
        <f>ROUND(SUMIF(AA28:AA47,"=22529510",X28:X47),2)</f>
        <v>6678.29</v>
      </c>
      <c r="CL49" s="4">
        <f>ROUND(SUMIF(AA28:AA47,"=22529510",Y28:Y47),2)</f>
        <v>4081.19</v>
      </c>
      <c r="CM49" s="4"/>
      <c r="CN49" s="4"/>
      <c r="CO49" s="4">
        <f t="shared" ref="CO49:CU49" si="63">ROUND(DB49,2)</f>
        <v>0</v>
      </c>
      <c r="CP49" s="4">
        <f t="shared" si="63"/>
        <v>0</v>
      </c>
      <c r="CQ49" s="4">
        <f t="shared" si="63"/>
        <v>0</v>
      </c>
      <c r="CR49" s="4">
        <f t="shared" si="63"/>
        <v>20059.3</v>
      </c>
      <c r="CS49" s="4">
        <f t="shared" si="63"/>
        <v>20059.3</v>
      </c>
      <c r="CT49" s="4">
        <f t="shared" si="63"/>
        <v>0</v>
      </c>
      <c r="CU49" s="4">
        <f t="shared" si="63"/>
        <v>0</v>
      </c>
      <c r="CV49" s="4"/>
      <c r="CW49" s="4"/>
      <c r="CX49" s="4"/>
      <c r="CY49" s="4"/>
      <c r="CZ49" s="4"/>
      <c r="DA49" s="4"/>
      <c r="DB49" s="4">
        <f>ROUND(SUMIF(AA28:AA47,"=22529510",FQ28:FQ47),2)</f>
        <v>0</v>
      </c>
      <c r="DC49" s="4">
        <f>ROUND(SUMIF(AA28:AA47,"=22529510",FR28:FR47),2)</f>
        <v>0</v>
      </c>
      <c r="DD49" s="4">
        <f>ROUND(SUMIF(AA28:AA47,"=22529510",GL28:GL47),2)</f>
        <v>0</v>
      </c>
      <c r="DE49" s="4">
        <f>ROUND(SUMIF(AA28:AA47,"=22529510",GM28:GM47),2)</f>
        <v>20059.3</v>
      </c>
      <c r="DF49" s="4">
        <f>ROUND(SUMIF(AA28:AA47,"=22529510",GN28:GN47),2)</f>
        <v>20059.3</v>
      </c>
      <c r="DG49" s="4">
        <f>ROUND(SUMIF(AA28:AA47,"=22529510",GO28:GO47),2)</f>
        <v>0</v>
      </c>
      <c r="DH49" s="4">
        <f>ROUND(SUMIF(AA28:AA47,"=22529510",GP28:GP47),2)</f>
        <v>0</v>
      </c>
      <c r="DI49" s="4"/>
      <c r="DJ49" s="4"/>
      <c r="DK49" s="4"/>
      <c r="DL49" s="4"/>
      <c r="DM49" s="4"/>
      <c r="DN49" s="4">
        <v>0</v>
      </c>
    </row>
    <row r="51" spans="1:118" x14ac:dyDescent="0.2">
      <c r="A51" s="5">
        <v>50</v>
      </c>
      <c r="B51" s="5">
        <v>0</v>
      </c>
      <c r="C51" s="5">
        <v>0</v>
      </c>
      <c r="D51" s="5">
        <v>1</v>
      </c>
      <c r="E51" s="5">
        <v>201</v>
      </c>
      <c r="F51" s="5">
        <f>ROUND(Source!O49,O51)</f>
        <v>655.96</v>
      </c>
      <c r="G51" s="5" t="s">
        <v>73</v>
      </c>
      <c r="H51" s="5" t="s">
        <v>74</v>
      </c>
      <c r="I51" s="5"/>
      <c r="J51" s="5"/>
      <c r="K51" s="5">
        <v>201</v>
      </c>
      <c r="L51" s="5">
        <v>1</v>
      </c>
      <c r="M51" s="5">
        <v>3</v>
      </c>
      <c r="N51" s="5" t="s">
        <v>3</v>
      </c>
      <c r="O51" s="5">
        <v>2</v>
      </c>
      <c r="P51" s="5">
        <f>ROUND(Source!BO49,O51)</f>
        <v>9293.5400000000009</v>
      </c>
    </row>
    <row r="52" spans="1:118" x14ac:dyDescent="0.2">
      <c r="A52" s="5">
        <v>50</v>
      </c>
      <c r="B52" s="5">
        <v>0</v>
      </c>
      <c r="C52" s="5">
        <v>0</v>
      </c>
      <c r="D52" s="5">
        <v>1</v>
      </c>
      <c r="E52" s="5">
        <v>202</v>
      </c>
      <c r="F52" s="5">
        <f>ROUND(Source!P49,O52)</f>
        <v>0</v>
      </c>
      <c r="G52" s="5" t="s">
        <v>75</v>
      </c>
      <c r="H52" s="5" t="s">
        <v>76</v>
      </c>
      <c r="I52" s="5"/>
      <c r="J52" s="5"/>
      <c r="K52" s="5">
        <v>202</v>
      </c>
      <c r="L52" s="5">
        <v>2</v>
      </c>
      <c r="M52" s="5">
        <v>3</v>
      </c>
      <c r="N52" s="5" t="s">
        <v>3</v>
      </c>
      <c r="O52" s="5">
        <v>2</v>
      </c>
      <c r="P52" s="5">
        <f>ROUND(Source!BP49,O52)</f>
        <v>0</v>
      </c>
    </row>
    <row r="53" spans="1:118" x14ac:dyDescent="0.2">
      <c r="A53" s="5">
        <v>50</v>
      </c>
      <c r="B53" s="5">
        <v>0</v>
      </c>
      <c r="C53" s="5">
        <v>0</v>
      </c>
      <c r="D53" s="5">
        <v>1</v>
      </c>
      <c r="E53" s="5">
        <v>222</v>
      </c>
      <c r="F53" s="5">
        <f>ROUND(Source!AO49,O53)</f>
        <v>0</v>
      </c>
      <c r="G53" s="5" t="s">
        <v>77</v>
      </c>
      <c r="H53" s="5" t="s">
        <v>78</v>
      </c>
      <c r="I53" s="5"/>
      <c r="J53" s="5"/>
      <c r="K53" s="5">
        <v>222</v>
      </c>
      <c r="L53" s="5">
        <v>3</v>
      </c>
      <c r="M53" s="5">
        <v>3</v>
      </c>
      <c r="N53" s="5" t="s">
        <v>3</v>
      </c>
      <c r="O53" s="5">
        <v>2</v>
      </c>
      <c r="P53" s="5">
        <f>ROUND(Source!CO49,O53)</f>
        <v>0</v>
      </c>
    </row>
    <row r="54" spans="1:118" x14ac:dyDescent="0.2">
      <c r="A54" s="5">
        <v>50</v>
      </c>
      <c r="B54" s="5">
        <v>0</v>
      </c>
      <c r="C54" s="5">
        <v>0</v>
      </c>
      <c r="D54" s="5">
        <v>1</v>
      </c>
      <c r="E54" s="5">
        <v>216</v>
      </c>
      <c r="F54" s="5">
        <f>ROUND(Source!AP49,O54)</f>
        <v>0</v>
      </c>
      <c r="G54" s="5" t="s">
        <v>79</v>
      </c>
      <c r="H54" s="5" t="s">
        <v>80</v>
      </c>
      <c r="I54" s="5"/>
      <c r="J54" s="5"/>
      <c r="K54" s="5">
        <v>216</v>
      </c>
      <c r="L54" s="5">
        <v>4</v>
      </c>
      <c r="M54" s="5">
        <v>3</v>
      </c>
      <c r="N54" s="5" t="s">
        <v>3</v>
      </c>
      <c r="O54" s="5">
        <v>2</v>
      </c>
      <c r="P54" s="5">
        <f>ROUND(Source!CP49,O54)</f>
        <v>0</v>
      </c>
    </row>
    <row r="55" spans="1:118" x14ac:dyDescent="0.2">
      <c r="A55" s="5">
        <v>50</v>
      </c>
      <c r="B55" s="5">
        <v>0</v>
      </c>
      <c r="C55" s="5">
        <v>0</v>
      </c>
      <c r="D55" s="5">
        <v>1</v>
      </c>
      <c r="E55" s="5">
        <v>223</v>
      </c>
      <c r="F55" s="5">
        <f>ROUND(Source!AQ49,O55)</f>
        <v>0</v>
      </c>
      <c r="G55" s="5" t="s">
        <v>81</v>
      </c>
      <c r="H55" s="5" t="s">
        <v>82</v>
      </c>
      <c r="I55" s="5"/>
      <c r="J55" s="5"/>
      <c r="K55" s="5">
        <v>223</v>
      </c>
      <c r="L55" s="5">
        <v>5</v>
      </c>
      <c r="M55" s="5">
        <v>3</v>
      </c>
      <c r="N55" s="5" t="s">
        <v>3</v>
      </c>
      <c r="O55" s="5">
        <v>2</v>
      </c>
      <c r="P55" s="5">
        <f>ROUND(Source!CQ49,O55)</f>
        <v>0</v>
      </c>
    </row>
    <row r="56" spans="1:118" x14ac:dyDescent="0.2">
      <c r="A56" s="5">
        <v>50</v>
      </c>
      <c r="B56" s="5">
        <v>0</v>
      </c>
      <c r="C56" s="5">
        <v>0</v>
      </c>
      <c r="D56" s="5">
        <v>1</v>
      </c>
      <c r="E56" s="5">
        <v>203</v>
      </c>
      <c r="F56" s="5">
        <f>ROUND(Source!Q49,O56)</f>
        <v>1.84</v>
      </c>
      <c r="G56" s="5" t="s">
        <v>83</v>
      </c>
      <c r="H56" s="5" t="s">
        <v>84</v>
      </c>
      <c r="I56" s="5"/>
      <c r="J56" s="5"/>
      <c r="K56" s="5">
        <v>203</v>
      </c>
      <c r="L56" s="5">
        <v>6</v>
      </c>
      <c r="M56" s="5">
        <v>3</v>
      </c>
      <c r="N56" s="5" t="s">
        <v>3</v>
      </c>
      <c r="O56" s="5">
        <v>2</v>
      </c>
      <c r="P56" s="5">
        <f>ROUND(Source!BQ49,O56)</f>
        <v>18.14</v>
      </c>
    </row>
    <row r="57" spans="1:118" x14ac:dyDescent="0.2">
      <c r="A57" s="5">
        <v>50</v>
      </c>
      <c r="B57" s="5">
        <v>0</v>
      </c>
      <c r="C57" s="5">
        <v>0</v>
      </c>
      <c r="D57" s="5">
        <v>1</v>
      </c>
      <c r="E57" s="5">
        <v>204</v>
      </c>
      <c r="F57" s="5">
        <f>ROUND(Source!R49,O57)</f>
        <v>0.26</v>
      </c>
      <c r="G57" s="5" t="s">
        <v>85</v>
      </c>
      <c r="H57" s="5" t="s">
        <v>86</v>
      </c>
      <c r="I57" s="5"/>
      <c r="J57" s="5"/>
      <c r="K57" s="5">
        <v>204</v>
      </c>
      <c r="L57" s="5">
        <v>7</v>
      </c>
      <c r="M57" s="5">
        <v>3</v>
      </c>
      <c r="N57" s="5" t="s">
        <v>3</v>
      </c>
      <c r="O57" s="5">
        <v>2</v>
      </c>
      <c r="P57" s="5">
        <f>ROUND(Source!BR49,O57)</f>
        <v>3.72</v>
      </c>
    </row>
    <row r="58" spans="1:118" x14ac:dyDescent="0.2">
      <c r="A58" s="5">
        <v>50</v>
      </c>
      <c r="B58" s="5">
        <v>0</v>
      </c>
      <c r="C58" s="5">
        <v>0</v>
      </c>
      <c r="D58" s="5">
        <v>1</v>
      </c>
      <c r="E58" s="5">
        <v>205</v>
      </c>
      <c r="F58" s="5">
        <f>ROUND(Source!S49,O58)</f>
        <v>654.12</v>
      </c>
      <c r="G58" s="5" t="s">
        <v>87</v>
      </c>
      <c r="H58" s="5" t="s">
        <v>88</v>
      </c>
      <c r="I58" s="5"/>
      <c r="J58" s="5"/>
      <c r="K58" s="5">
        <v>205</v>
      </c>
      <c r="L58" s="5">
        <v>8</v>
      </c>
      <c r="M58" s="5">
        <v>3</v>
      </c>
      <c r="N58" s="5" t="s">
        <v>3</v>
      </c>
      <c r="O58" s="5">
        <v>2</v>
      </c>
      <c r="P58" s="5">
        <f>ROUND(Source!BS49,O58)</f>
        <v>9275.4</v>
      </c>
    </row>
    <row r="59" spans="1:118" x14ac:dyDescent="0.2">
      <c r="A59" s="5">
        <v>50</v>
      </c>
      <c r="B59" s="5">
        <v>0</v>
      </c>
      <c r="C59" s="5">
        <v>0</v>
      </c>
      <c r="D59" s="5">
        <v>1</v>
      </c>
      <c r="E59" s="5">
        <v>214</v>
      </c>
      <c r="F59" s="5">
        <f>ROUND(Source!AS49,O59)</f>
        <v>1539.5</v>
      </c>
      <c r="G59" s="5" t="s">
        <v>89</v>
      </c>
      <c r="H59" s="5" t="s">
        <v>90</v>
      </c>
      <c r="I59" s="5"/>
      <c r="J59" s="5"/>
      <c r="K59" s="5">
        <v>214</v>
      </c>
      <c r="L59" s="5">
        <v>9</v>
      </c>
      <c r="M59" s="5">
        <v>3</v>
      </c>
      <c r="N59" s="5" t="s">
        <v>3</v>
      </c>
      <c r="O59" s="5">
        <v>2</v>
      </c>
      <c r="P59" s="5">
        <f>ROUND(Source!CS49,O59)</f>
        <v>20059.3</v>
      </c>
    </row>
    <row r="60" spans="1:118" x14ac:dyDescent="0.2">
      <c r="A60" s="5">
        <v>50</v>
      </c>
      <c r="B60" s="5">
        <v>0</v>
      </c>
      <c r="C60" s="5">
        <v>0</v>
      </c>
      <c r="D60" s="5">
        <v>1</v>
      </c>
      <c r="E60" s="5">
        <v>215</v>
      </c>
      <c r="F60" s="5">
        <f>ROUND(Source!AT49,O60)</f>
        <v>0</v>
      </c>
      <c r="G60" s="5" t="s">
        <v>91</v>
      </c>
      <c r="H60" s="5" t="s">
        <v>92</v>
      </c>
      <c r="I60" s="5"/>
      <c r="J60" s="5"/>
      <c r="K60" s="5">
        <v>215</v>
      </c>
      <c r="L60" s="5">
        <v>10</v>
      </c>
      <c r="M60" s="5">
        <v>3</v>
      </c>
      <c r="N60" s="5" t="s">
        <v>3</v>
      </c>
      <c r="O60" s="5">
        <v>2</v>
      </c>
      <c r="P60" s="5">
        <f>ROUND(Source!CT49,O60)</f>
        <v>0</v>
      </c>
    </row>
    <row r="61" spans="1:118" x14ac:dyDescent="0.2">
      <c r="A61" s="5">
        <v>50</v>
      </c>
      <c r="B61" s="5">
        <v>0</v>
      </c>
      <c r="C61" s="5">
        <v>0</v>
      </c>
      <c r="D61" s="5">
        <v>1</v>
      </c>
      <c r="E61" s="5">
        <v>217</v>
      </c>
      <c r="F61" s="5">
        <f>ROUND(Source!AU49,O61)</f>
        <v>0</v>
      </c>
      <c r="G61" s="5" t="s">
        <v>93</v>
      </c>
      <c r="H61" s="5" t="s">
        <v>94</v>
      </c>
      <c r="I61" s="5"/>
      <c r="J61" s="5"/>
      <c r="K61" s="5">
        <v>217</v>
      </c>
      <c r="L61" s="5">
        <v>11</v>
      </c>
      <c r="M61" s="5">
        <v>3</v>
      </c>
      <c r="N61" s="5" t="s">
        <v>3</v>
      </c>
      <c r="O61" s="5">
        <v>2</v>
      </c>
      <c r="P61" s="5">
        <f>ROUND(Source!CU49,O61)</f>
        <v>0</v>
      </c>
    </row>
    <row r="62" spans="1:118" x14ac:dyDescent="0.2">
      <c r="A62" s="5">
        <v>50</v>
      </c>
      <c r="B62" s="5">
        <v>0</v>
      </c>
      <c r="C62" s="5">
        <v>0</v>
      </c>
      <c r="D62" s="5">
        <v>1</v>
      </c>
      <c r="E62" s="5">
        <v>206</v>
      </c>
      <c r="F62" s="5">
        <f>ROUND(Source!T49,O62)</f>
        <v>0</v>
      </c>
      <c r="G62" s="5" t="s">
        <v>95</v>
      </c>
      <c r="H62" s="5" t="s">
        <v>96</v>
      </c>
      <c r="I62" s="5"/>
      <c r="J62" s="5"/>
      <c r="K62" s="5">
        <v>206</v>
      </c>
      <c r="L62" s="5">
        <v>12</v>
      </c>
      <c r="M62" s="5">
        <v>3</v>
      </c>
      <c r="N62" s="5" t="s">
        <v>3</v>
      </c>
      <c r="O62" s="5">
        <v>2</v>
      </c>
      <c r="P62" s="5">
        <f>ROUND(Source!BT49,O62)</f>
        <v>0</v>
      </c>
    </row>
    <row r="63" spans="1:118" x14ac:dyDescent="0.2">
      <c r="A63" s="5">
        <v>50</v>
      </c>
      <c r="B63" s="5">
        <v>0</v>
      </c>
      <c r="C63" s="5">
        <v>0</v>
      </c>
      <c r="D63" s="5">
        <v>1</v>
      </c>
      <c r="E63" s="5">
        <v>207</v>
      </c>
      <c r="F63" s="5">
        <f>Source!U49</f>
        <v>61.525570000000009</v>
      </c>
      <c r="G63" s="5" t="s">
        <v>97</v>
      </c>
      <c r="H63" s="5" t="s">
        <v>98</v>
      </c>
      <c r="I63" s="5"/>
      <c r="J63" s="5"/>
      <c r="K63" s="5">
        <v>207</v>
      </c>
      <c r="L63" s="5">
        <v>13</v>
      </c>
      <c r="M63" s="5">
        <v>3</v>
      </c>
      <c r="N63" s="5" t="s">
        <v>3</v>
      </c>
      <c r="O63" s="5">
        <v>-1</v>
      </c>
      <c r="P63" s="5">
        <f>Source!BU49</f>
        <v>61.525570000000009</v>
      </c>
    </row>
    <row r="64" spans="1:118" x14ac:dyDescent="0.2">
      <c r="A64" s="5">
        <v>50</v>
      </c>
      <c r="B64" s="5">
        <v>0</v>
      </c>
      <c r="C64" s="5">
        <v>0</v>
      </c>
      <c r="D64" s="5">
        <v>1</v>
      </c>
      <c r="E64" s="5">
        <v>208</v>
      </c>
      <c r="F64" s="5">
        <f>Source!V49</f>
        <v>0</v>
      </c>
      <c r="G64" s="5" t="s">
        <v>99</v>
      </c>
      <c r="H64" s="5" t="s">
        <v>100</v>
      </c>
      <c r="I64" s="5"/>
      <c r="J64" s="5"/>
      <c r="K64" s="5">
        <v>208</v>
      </c>
      <c r="L64" s="5">
        <v>14</v>
      </c>
      <c r="M64" s="5">
        <v>3</v>
      </c>
      <c r="N64" s="5" t="s">
        <v>3</v>
      </c>
      <c r="O64" s="5">
        <v>-1</v>
      </c>
      <c r="P64" s="5">
        <f>Source!BV49</f>
        <v>0</v>
      </c>
    </row>
    <row r="65" spans="1:255" x14ac:dyDescent="0.2">
      <c r="A65" s="5">
        <v>50</v>
      </c>
      <c r="B65" s="5">
        <v>0</v>
      </c>
      <c r="C65" s="5">
        <v>0</v>
      </c>
      <c r="D65" s="5">
        <v>1</v>
      </c>
      <c r="E65" s="5">
        <v>209</v>
      </c>
      <c r="F65" s="5">
        <f>ROUND(Source!W49,O65)</f>
        <v>0</v>
      </c>
      <c r="G65" s="5" t="s">
        <v>101</v>
      </c>
      <c r="H65" s="5" t="s">
        <v>102</v>
      </c>
      <c r="I65" s="5"/>
      <c r="J65" s="5"/>
      <c r="K65" s="5">
        <v>209</v>
      </c>
      <c r="L65" s="5">
        <v>15</v>
      </c>
      <c r="M65" s="5">
        <v>3</v>
      </c>
      <c r="N65" s="5" t="s">
        <v>3</v>
      </c>
      <c r="O65" s="5">
        <v>2</v>
      </c>
      <c r="P65" s="5">
        <f>ROUND(Source!BW49,O65)</f>
        <v>0</v>
      </c>
    </row>
    <row r="66" spans="1:255" x14ac:dyDescent="0.2">
      <c r="A66" s="5">
        <v>50</v>
      </c>
      <c r="B66" s="5">
        <v>0</v>
      </c>
      <c r="C66" s="5">
        <v>0</v>
      </c>
      <c r="D66" s="5">
        <v>1</v>
      </c>
      <c r="E66" s="5">
        <v>210</v>
      </c>
      <c r="F66" s="5">
        <f>ROUND(Source!X49,O66)</f>
        <v>523.30999999999995</v>
      </c>
      <c r="G66" s="5" t="s">
        <v>103</v>
      </c>
      <c r="H66" s="5" t="s">
        <v>104</v>
      </c>
      <c r="I66" s="5"/>
      <c r="J66" s="5"/>
      <c r="K66" s="5">
        <v>210</v>
      </c>
      <c r="L66" s="5">
        <v>16</v>
      </c>
      <c r="M66" s="5">
        <v>3</v>
      </c>
      <c r="N66" s="5" t="s">
        <v>3</v>
      </c>
      <c r="O66" s="5">
        <v>2</v>
      </c>
      <c r="P66" s="5">
        <f>ROUND(Source!BX49,O66)</f>
        <v>6678.29</v>
      </c>
    </row>
    <row r="67" spans="1:255" x14ac:dyDescent="0.2">
      <c r="A67" s="5">
        <v>50</v>
      </c>
      <c r="B67" s="5">
        <v>0</v>
      </c>
      <c r="C67" s="5">
        <v>0</v>
      </c>
      <c r="D67" s="5">
        <v>1</v>
      </c>
      <c r="E67" s="5">
        <v>211</v>
      </c>
      <c r="F67" s="5">
        <f>ROUND(Source!Y49,O67)</f>
        <v>359.77</v>
      </c>
      <c r="G67" s="5" t="s">
        <v>105</v>
      </c>
      <c r="H67" s="5" t="s">
        <v>106</v>
      </c>
      <c r="I67" s="5"/>
      <c r="J67" s="5"/>
      <c r="K67" s="5">
        <v>211</v>
      </c>
      <c r="L67" s="5">
        <v>17</v>
      </c>
      <c r="M67" s="5">
        <v>3</v>
      </c>
      <c r="N67" s="5" t="s">
        <v>3</v>
      </c>
      <c r="O67" s="5">
        <v>2</v>
      </c>
      <c r="P67" s="5">
        <f>ROUND(Source!BY49,O67)</f>
        <v>4081.19</v>
      </c>
    </row>
    <row r="68" spans="1:255" x14ac:dyDescent="0.2">
      <c r="A68" s="5">
        <v>50</v>
      </c>
      <c r="B68" s="5">
        <v>0</v>
      </c>
      <c r="C68" s="5">
        <v>0</v>
      </c>
      <c r="D68" s="5">
        <v>1</v>
      </c>
      <c r="E68" s="5">
        <v>224</v>
      </c>
      <c r="F68" s="5">
        <f>ROUND(Source!AR49,O68)</f>
        <v>1539.5</v>
      </c>
      <c r="G68" s="5" t="s">
        <v>107</v>
      </c>
      <c r="H68" s="5" t="s">
        <v>108</v>
      </c>
      <c r="I68" s="5"/>
      <c r="J68" s="5"/>
      <c r="K68" s="5">
        <v>224</v>
      </c>
      <c r="L68" s="5">
        <v>18</v>
      </c>
      <c r="M68" s="5">
        <v>3</v>
      </c>
      <c r="N68" s="5" t="s">
        <v>3</v>
      </c>
      <c r="O68" s="5">
        <v>2</v>
      </c>
      <c r="P68" s="5">
        <f>ROUND(Source!CR49,O68)</f>
        <v>20059.3</v>
      </c>
    </row>
    <row r="69" spans="1:255" x14ac:dyDescent="0.2">
      <c r="A69" s="5">
        <v>50</v>
      </c>
      <c r="B69" s="5">
        <v>1</v>
      </c>
      <c r="C69" s="5">
        <v>0</v>
      </c>
      <c r="D69" s="5">
        <v>2</v>
      </c>
      <c r="E69" s="5">
        <v>0</v>
      </c>
      <c r="F69" s="5">
        <f>ROUND(F51+F66+F67+F57*1.67,O69)</f>
        <v>1539.47</v>
      </c>
      <c r="G69" s="5" t="s">
        <v>109</v>
      </c>
      <c r="H69" s="5" t="s">
        <v>110</v>
      </c>
      <c r="I69" s="5"/>
      <c r="J69" s="5"/>
      <c r="K69" s="5">
        <v>212</v>
      </c>
      <c r="L69" s="5">
        <v>19</v>
      </c>
      <c r="M69" s="5">
        <v>0</v>
      </c>
      <c r="N69" s="5" t="s">
        <v>3</v>
      </c>
      <c r="O69" s="5">
        <v>2</v>
      </c>
      <c r="P69" s="5">
        <f>ROUND(P51+P66+P67+P57*1.67,O69)</f>
        <v>20059.23</v>
      </c>
    </row>
    <row r="71" spans="1:255" x14ac:dyDescent="0.2">
      <c r="A71" s="1">
        <v>4</v>
      </c>
      <c r="B71" s="1">
        <v>1</v>
      </c>
      <c r="C71" s="1"/>
      <c r="D71" s="1">
        <f>ROW(A114)</f>
        <v>114</v>
      </c>
      <c r="E71" s="1"/>
      <c r="F71" s="1" t="s">
        <v>111</v>
      </c>
      <c r="G71" s="1" t="s">
        <v>112</v>
      </c>
      <c r="H71" s="1" t="s">
        <v>3</v>
      </c>
      <c r="I71" s="1">
        <v>0</v>
      </c>
      <c r="J71" s="1"/>
      <c r="K71" s="1">
        <v>-1</v>
      </c>
      <c r="L71" s="1"/>
      <c r="M71" s="1"/>
      <c r="N71" s="1"/>
      <c r="O71" s="1"/>
      <c r="P71" s="1"/>
      <c r="Q71" s="1"/>
      <c r="R71" s="1"/>
      <c r="S71" s="1"/>
      <c r="T71" s="1"/>
      <c r="U71" s="1" t="s">
        <v>3</v>
      </c>
      <c r="V71" s="1">
        <v>0</v>
      </c>
      <c r="W71" s="1"/>
      <c r="X71" s="1"/>
      <c r="Y71" s="1"/>
      <c r="Z71" s="1"/>
      <c r="AA71" s="1"/>
      <c r="AB71" s="1" t="s">
        <v>3</v>
      </c>
      <c r="AC71" s="1" t="s">
        <v>3</v>
      </c>
      <c r="AD71" s="1" t="s">
        <v>3</v>
      </c>
      <c r="AE71" s="1" t="s">
        <v>3</v>
      </c>
      <c r="AF71" s="1" t="s">
        <v>3</v>
      </c>
      <c r="AG71" s="1" t="s">
        <v>3</v>
      </c>
      <c r="AH71" s="1"/>
      <c r="AI71" s="1"/>
      <c r="AJ71" s="1"/>
      <c r="AK71" s="1"/>
      <c r="AL71" s="1"/>
      <c r="AM71" s="1"/>
      <c r="AN71" s="1"/>
      <c r="AO71" s="1"/>
      <c r="AP71" s="1" t="s">
        <v>3</v>
      </c>
      <c r="AQ71" s="1" t="s">
        <v>3</v>
      </c>
      <c r="AR71" s="1" t="s">
        <v>3</v>
      </c>
      <c r="AS71" s="1"/>
      <c r="AT71" s="1"/>
      <c r="AU71" s="1"/>
      <c r="AV71" s="1"/>
      <c r="AW71" s="1"/>
      <c r="AX71" s="1"/>
      <c r="AY71" s="1"/>
      <c r="AZ71" s="1" t="s">
        <v>3</v>
      </c>
      <c r="BA71" s="1"/>
      <c r="BB71" s="1" t="s">
        <v>3</v>
      </c>
      <c r="BC71" s="1" t="s">
        <v>3</v>
      </c>
      <c r="BD71" s="1" t="s">
        <v>3</v>
      </c>
      <c r="BE71" s="1" t="s">
        <v>3</v>
      </c>
      <c r="BF71" s="1" t="s">
        <v>3</v>
      </c>
      <c r="BG71" s="1" t="s">
        <v>3</v>
      </c>
      <c r="BH71" s="1" t="s">
        <v>3</v>
      </c>
      <c r="BI71" s="1" t="s">
        <v>3</v>
      </c>
      <c r="BJ71" s="1" t="s">
        <v>3</v>
      </c>
      <c r="BK71" s="1" t="s">
        <v>3</v>
      </c>
      <c r="BL71" s="1" t="s">
        <v>3</v>
      </c>
      <c r="BM71" s="1" t="s">
        <v>3</v>
      </c>
      <c r="BN71" s="1" t="s">
        <v>3</v>
      </c>
      <c r="BO71" s="1" t="s">
        <v>3</v>
      </c>
      <c r="BP71" s="1" t="s">
        <v>3</v>
      </c>
      <c r="BQ71" s="1"/>
      <c r="BR71" s="1"/>
      <c r="BS71" s="1"/>
      <c r="BT71" s="1"/>
      <c r="BU71" s="1"/>
      <c r="BV71" s="1"/>
      <c r="BW71" s="1"/>
      <c r="BX71" s="1">
        <v>0</v>
      </c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>
        <v>0</v>
      </c>
    </row>
    <row r="73" spans="1:255" x14ac:dyDescent="0.2">
      <c r="A73" s="3">
        <v>52</v>
      </c>
      <c r="B73" s="3">
        <f t="shared" ref="B73:G73" si="64">B114</f>
        <v>1</v>
      </c>
      <c r="C73" s="3">
        <f t="shared" si="64"/>
        <v>4</v>
      </c>
      <c r="D73" s="3">
        <f t="shared" si="64"/>
        <v>71</v>
      </c>
      <c r="E73" s="3">
        <f t="shared" si="64"/>
        <v>0</v>
      </c>
      <c r="F73" s="3" t="str">
        <f t="shared" si="64"/>
        <v>РАЗДЕЛ 2.</v>
      </c>
      <c r="G73" s="3" t="str">
        <f t="shared" si="64"/>
        <v>Стены и перегородки</v>
      </c>
      <c r="H73" s="3"/>
      <c r="I73" s="3"/>
      <c r="J73" s="3"/>
      <c r="K73" s="3"/>
      <c r="L73" s="3"/>
      <c r="M73" s="3"/>
      <c r="N73" s="3"/>
      <c r="O73" s="3">
        <f t="shared" ref="O73:AT73" si="65">O114</f>
        <v>54496.66</v>
      </c>
      <c r="P73" s="3">
        <f t="shared" si="65"/>
        <v>51769.79</v>
      </c>
      <c r="Q73" s="3">
        <f t="shared" si="65"/>
        <v>91.62</v>
      </c>
      <c r="R73" s="3">
        <f t="shared" si="65"/>
        <v>11.86</v>
      </c>
      <c r="S73" s="3">
        <f t="shared" si="65"/>
        <v>2635.25</v>
      </c>
      <c r="T73" s="3">
        <f t="shared" si="65"/>
        <v>0</v>
      </c>
      <c r="U73" s="3">
        <f t="shared" si="65"/>
        <v>223.79862499999996</v>
      </c>
      <c r="V73" s="3">
        <f t="shared" si="65"/>
        <v>0</v>
      </c>
      <c r="W73" s="3">
        <f t="shared" si="65"/>
        <v>0</v>
      </c>
      <c r="X73" s="3">
        <f t="shared" si="65"/>
        <v>2481.71</v>
      </c>
      <c r="Y73" s="3">
        <f t="shared" si="65"/>
        <v>1792.7</v>
      </c>
      <c r="Z73" s="3">
        <f t="shared" si="65"/>
        <v>0</v>
      </c>
      <c r="AA73" s="3">
        <f t="shared" si="65"/>
        <v>0</v>
      </c>
      <c r="AB73" s="3">
        <f t="shared" si="65"/>
        <v>54496.66</v>
      </c>
      <c r="AC73" s="3">
        <f t="shared" si="65"/>
        <v>51769.79</v>
      </c>
      <c r="AD73" s="3">
        <f t="shared" si="65"/>
        <v>91.62</v>
      </c>
      <c r="AE73" s="3">
        <f t="shared" si="65"/>
        <v>11.86</v>
      </c>
      <c r="AF73" s="3">
        <f t="shared" si="65"/>
        <v>2635.25</v>
      </c>
      <c r="AG73" s="3">
        <f t="shared" si="65"/>
        <v>0</v>
      </c>
      <c r="AH73" s="3">
        <f t="shared" si="65"/>
        <v>223.79862499999996</v>
      </c>
      <c r="AI73" s="3">
        <f t="shared" si="65"/>
        <v>0</v>
      </c>
      <c r="AJ73" s="3">
        <f t="shared" si="65"/>
        <v>0</v>
      </c>
      <c r="AK73" s="3">
        <f t="shared" si="65"/>
        <v>2481.71</v>
      </c>
      <c r="AL73" s="3">
        <f t="shared" si="65"/>
        <v>1792.7</v>
      </c>
      <c r="AM73" s="3">
        <f t="shared" si="65"/>
        <v>0</v>
      </c>
      <c r="AN73" s="3">
        <f t="shared" si="65"/>
        <v>0</v>
      </c>
      <c r="AO73" s="3">
        <f t="shared" si="65"/>
        <v>0</v>
      </c>
      <c r="AP73" s="3">
        <f t="shared" si="65"/>
        <v>0</v>
      </c>
      <c r="AQ73" s="3">
        <f t="shared" si="65"/>
        <v>0</v>
      </c>
      <c r="AR73" s="3">
        <f t="shared" si="65"/>
        <v>58791.82</v>
      </c>
      <c r="AS73" s="3">
        <f t="shared" si="65"/>
        <v>58791.82</v>
      </c>
      <c r="AT73" s="3">
        <f t="shared" si="65"/>
        <v>0</v>
      </c>
      <c r="AU73" s="3">
        <f t="shared" ref="AU73:BZ73" si="66">AU114</f>
        <v>0</v>
      </c>
      <c r="AV73" s="3">
        <f t="shared" si="66"/>
        <v>0</v>
      </c>
      <c r="AW73" s="3">
        <f t="shared" si="66"/>
        <v>0</v>
      </c>
      <c r="AX73" s="3">
        <f t="shared" si="66"/>
        <v>0</v>
      </c>
      <c r="AY73" s="3">
        <f t="shared" si="66"/>
        <v>0</v>
      </c>
      <c r="AZ73" s="3">
        <f t="shared" si="66"/>
        <v>0</v>
      </c>
      <c r="BA73" s="3">
        <f t="shared" si="66"/>
        <v>0</v>
      </c>
      <c r="BB73" s="3">
        <f t="shared" si="66"/>
        <v>0</v>
      </c>
      <c r="BC73" s="3">
        <f t="shared" si="66"/>
        <v>0</v>
      </c>
      <c r="BD73" s="3">
        <f t="shared" si="66"/>
        <v>0</v>
      </c>
      <c r="BE73" s="3">
        <f t="shared" si="66"/>
        <v>58791.82</v>
      </c>
      <c r="BF73" s="3">
        <f t="shared" si="66"/>
        <v>58791.82</v>
      </c>
      <c r="BG73" s="3">
        <f t="shared" si="66"/>
        <v>0</v>
      </c>
      <c r="BH73" s="3">
        <f t="shared" si="66"/>
        <v>0</v>
      </c>
      <c r="BI73" s="3">
        <f t="shared" si="66"/>
        <v>0</v>
      </c>
      <c r="BJ73" s="3">
        <f t="shared" si="66"/>
        <v>0</v>
      </c>
      <c r="BK73" s="3">
        <f t="shared" si="66"/>
        <v>0</v>
      </c>
      <c r="BL73" s="3">
        <f t="shared" si="66"/>
        <v>0</v>
      </c>
      <c r="BM73" s="3">
        <f t="shared" si="66"/>
        <v>0</v>
      </c>
      <c r="BN73" s="3">
        <f t="shared" si="66"/>
        <v>0</v>
      </c>
      <c r="BO73" s="4">
        <f t="shared" si="66"/>
        <v>98294.94</v>
      </c>
      <c r="BP73" s="4">
        <f t="shared" si="66"/>
        <v>60191.33</v>
      </c>
      <c r="BQ73" s="4">
        <f t="shared" si="66"/>
        <v>735.77</v>
      </c>
      <c r="BR73" s="4">
        <f t="shared" si="66"/>
        <v>168.21</v>
      </c>
      <c r="BS73" s="4">
        <f t="shared" si="66"/>
        <v>37367.839999999997</v>
      </c>
      <c r="BT73" s="4">
        <f t="shared" si="66"/>
        <v>0</v>
      </c>
      <c r="BU73" s="4">
        <f t="shared" si="66"/>
        <v>223.79862499999996</v>
      </c>
      <c r="BV73" s="4">
        <f t="shared" si="66"/>
        <v>0</v>
      </c>
      <c r="BW73" s="4">
        <f t="shared" si="66"/>
        <v>0</v>
      </c>
      <c r="BX73" s="4">
        <f t="shared" si="66"/>
        <v>29830.1</v>
      </c>
      <c r="BY73" s="4">
        <f t="shared" si="66"/>
        <v>16441.84</v>
      </c>
      <c r="BZ73" s="4">
        <f t="shared" si="66"/>
        <v>0</v>
      </c>
      <c r="CA73" s="4">
        <f t="shared" ref="CA73:DF73" si="67">CA114</f>
        <v>0</v>
      </c>
      <c r="CB73" s="4">
        <f t="shared" si="67"/>
        <v>98294.94</v>
      </c>
      <c r="CC73" s="4">
        <f t="shared" si="67"/>
        <v>60191.33</v>
      </c>
      <c r="CD73" s="4">
        <f t="shared" si="67"/>
        <v>735.77</v>
      </c>
      <c r="CE73" s="4">
        <f t="shared" si="67"/>
        <v>168.21</v>
      </c>
      <c r="CF73" s="4">
        <f t="shared" si="67"/>
        <v>37367.839999999997</v>
      </c>
      <c r="CG73" s="4">
        <f t="shared" si="67"/>
        <v>0</v>
      </c>
      <c r="CH73" s="4">
        <f t="shared" si="67"/>
        <v>223.79862499999996</v>
      </c>
      <c r="CI73" s="4">
        <f t="shared" si="67"/>
        <v>0</v>
      </c>
      <c r="CJ73" s="4">
        <f t="shared" si="67"/>
        <v>0</v>
      </c>
      <c r="CK73" s="4">
        <f t="shared" si="67"/>
        <v>29830.1</v>
      </c>
      <c r="CL73" s="4">
        <f t="shared" si="67"/>
        <v>16441.84</v>
      </c>
      <c r="CM73" s="4">
        <f t="shared" si="67"/>
        <v>0</v>
      </c>
      <c r="CN73" s="4">
        <f t="shared" si="67"/>
        <v>0</v>
      </c>
      <c r="CO73" s="4">
        <f t="shared" si="67"/>
        <v>0</v>
      </c>
      <c r="CP73" s="4">
        <f t="shared" si="67"/>
        <v>0</v>
      </c>
      <c r="CQ73" s="4">
        <f t="shared" si="67"/>
        <v>0</v>
      </c>
      <c r="CR73" s="4">
        <f t="shared" si="67"/>
        <v>144851.15</v>
      </c>
      <c r="CS73" s="4">
        <f t="shared" si="67"/>
        <v>144851.15</v>
      </c>
      <c r="CT73" s="4">
        <f t="shared" si="67"/>
        <v>0</v>
      </c>
      <c r="CU73" s="4">
        <f t="shared" si="67"/>
        <v>0</v>
      </c>
      <c r="CV73" s="4">
        <f t="shared" si="67"/>
        <v>0</v>
      </c>
      <c r="CW73" s="4">
        <f t="shared" si="67"/>
        <v>0</v>
      </c>
      <c r="CX73" s="4">
        <f t="shared" si="67"/>
        <v>0</v>
      </c>
      <c r="CY73" s="4">
        <f t="shared" si="67"/>
        <v>0</v>
      </c>
      <c r="CZ73" s="4">
        <f t="shared" si="67"/>
        <v>0</v>
      </c>
      <c r="DA73" s="4">
        <f t="shared" si="67"/>
        <v>0</v>
      </c>
      <c r="DB73" s="4">
        <f t="shared" si="67"/>
        <v>0</v>
      </c>
      <c r="DC73" s="4">
        <f t="shared" si="67"/>
        <v>0</v>
      </c>
      <c r="DD73" s="4">
        <f t="shared" si="67"/>
        <v>0</v>
      </c>
      <c r="DE73" s="4">
        <f t="shared" si="67"/>
        <v>144851.15</v>
      </c>
      <c r="DF73" s="4">
        <f t="shared" si="67"/>
        <v>144851.15</v>
      </c>
      <c r="DG73" s="4">
        <f t="shared" ref="DG73:DN73" si="68">DG114</f>
        <v>0</v>
      </c>
      <c r="DH73" s="4">
        <f t="shared" si="68"/>
        <v>0</v>
      </c>
      <c r="DI73" s="4">
        <f t="shared" si="68"/>
        <v>0</v>
      </c>
      <c r="DJ73" s="4">
        <f t="shared" si="68"/>
        <v>0</v>
      </c>
      <c r="DK73" s="4">
        <f t="shared" si="68"/>
        <v>0</v>
      </c>
      <c r="DL73" s="4">
        <f t="shared" si="68"/>
        <v>0</v>
      </c>
      <c r="DM73" s="4">
        <f t="shared" si="68"/>
        <v>0</v>
      </c>
      <c r="DN73" s="4">
        <f t="shared" si="68"/>
        <v>0</v>
      </c>
    </row>
    <row r="75" spans="1:255" x14ac:dyDescent="0.2">
      <c r="A75" s="2">
        <v>17</v>
      </c>
      <c r="B75" s="2">
        <v>1</v>
      </c>
      <c r="C75" s="2">
        <f>ROW(SmtRes!A39)</f>
        <v>39</v>
      </c>
      <c r="D75" s="2">
        <f>ROW(EtalonRes!A39)</f>
        <v>39</v>
      </c>
      <c r="E75" s="2" t="s">
        <v>113</v>
      </c>
      <c r="F75" s="2" t="s">
        <v>114</v>
      </c>
      <c r="G75" s="2" t="s">
        <v>115</v>
      </c>
      <c r="H75" s="2" t="s">
        <v>31</v>
      </c>
      <c r="I75" s="2">
        <v>0.125</v>
      </c>
      <c r="J75" s="2">
        <v>0</v>
      </c>
      <c r="K75" s="2"/>
      <c r="L75" s="2"/>
      <c r="M75" s="2"/>
      <c r="N75" s="2"/>
      <c r="O75" s="2">
        <f t="shared" ref="O75:O112" si="69">ROUND(CP75,2)</f>
        <v>54.09</v>
      </c>
      <c r="P75" s="2">
        <f t="shared" ref="P75:P112" si="70">ROUND(CQ75*I75,2)</f>
        <v>0</v>
      </c>
      <c r="Q75" s="2">
        <f t="shared" ref="Q75:Q112" si="71">ROUND(CR75*I75,2)</f>
        <v>10.47</v>
      </c>
      <c r="R75" s="2">
        <f t="shared" ref="R75:R112" si="72">ROUND(CS75*I75,2)</f>
        <v>2.4700000000000002</v>
      </c>
      <c r="S75" s="2">
        <f t="shared" ref="S75:S112" si="73">ROUND(CT75*I75,2)</f>
        <v>43.62</v>
      </c>
      <c r="T75" s="2">
        <f t="shared" ref="T75:T112" si="74">ROUND(CU75*I75,2)</f>
        <v>0</v>
      </c>
      <c r="U75" s="2">
        <f t="shared" ref="U75:U112" si="75">CV75*I75</f>
        <v>3.7087499999999998</v>
      </c>
      <c r="V75" s="2">
        <f t="shared" ref="V75:V112" si="76">CW75*I75</f>
        <v>0</v>
      </c>
      <c r="W75" s="2">
        <f t="shared" ref="W75:W112" si="77">ROUND(CX75*I75,2)</f>
        <v>0</v>
      </c>
      <c r="X75" s="2">
        <f t="shared" ref="X75:X112" si="78">ROUND(CY75,2)</f>
        <v>45.36</v>
      </c>
      <c r="Y75" s="2">
        <f t="shared" ref="Y75:Y112" si="79">ROUND(CZ75,2)</f>
        <v>30.53</v>
      </c>
      <c r="Z75" s="2"/>
      <c r="AA75" s="2">
        <v>22529512</v>
      </c>
      <c r="AB75" s="2">
        <f t="shared" ref="AB75:AB112" si="80">ROUND((AC75+AD75+AF75),6)</f>
        <v>432.67149999999998</v>
      </c>
      <c r="AC75" s="2">
        <f t="shared" ref="AC75:AC112" si="81">ROUND((ES75),6)</f>
        <v>0</v>
      </c>
      <c r="AD75" s="2">
        <f>ROUND(((((ET75*1.25))-((EU75*1.25)))+AE75),6)</f>
        <v>83.75</v>
      </c>
      <c r="AE75" s="2">
        <f>ROUND(((EU75*1.25)),6)</f>
        <v>19.787500000000001</v>
      </c>
      <c r="AF75" s="2">
        <f>ROUND(((EV75*1.15)),6)</f>
        <v>348.92149999999998</v>
      </c>
      <c r="AG75" s="2">
        <f t="shared" ref="AG75:AG112" si="82">ROUND((AP75),6)</f>
        <v>0</v>
      </c>
      <c r="AH75" s="2">
        <f>((EW75*1.15))</f>
        <v>29.669999999999998</v>
      </c>
      <c r="AI75" s="2">
        <f>((EX75*1.25))</f>
        <v>0</v>
      </c>
      <c r="AJ75" s="2">
        <f t="shared" ref="AJ75:AJ112" si="83">ROUND((AS75),6)</f>
        <v>0</v>
      </c>
      <c r="AK75" s="2">
        <v>370.41</v>
      </c>
      <c r="AL75" s="2">
        <v>0</v>
      </c>
      <c r="AM75" s="2">
        <v>67</v>
      </c>
      <c r="AN75" s="2">
        <v>15.83</v>
      </c>
      <c r="AO75" s="2">
        <v>303.41000000000003</v>
      </c>
      <c r="AP75" s="2">
        <v>0</v>
      </c>
      <c r="AQ75" s="2">
        <v>25.8</v>
      </c>
      <c r="AR75" s="2">
        <v>0</v>
      </c>
      <c r="AS75" s="2">
        <v>0</v>
      </c>
      <c r="AT75" s="2">
        <v>104</v>
      </c>
      <c r="AU75" s="2">
        <v>70</v>
      </c>
      <c r="AV75" s="2">
        <v>1</v>
      </c>
      <c r="AW75" s="2">
        <v>1</v>
      </c>
      <c r="AX75" s="2"/>
      <c r="AY75" s="2"/>
      <c r="AZ75" s="2">
        <v>1</v>
      </c>
      <c r="BA75" s="2">
        <v>1</v>
      </c>
      <c r="BB75" s="2">
        <v>1</v>
      </c>
      <c r="BC75" s="2">
        <v>1</v>
      </c>
      <c r="BD75" s="2" t="s">
        <v>3</v>
      </c>
      <c r="BE75" s="2" t="s">
        <v>3</v>
      </c>
      <c r="BF75" s="2" t="s">
        <v>3</v>
      </c>
      <c r="BG75" s="2" t="s">
        <v>3</v>
      </c>
      <c r="BH75" s="2">
        <v>0</v>
      </c>
      <c r="BI75" s="2">
        <v>1</v>
      </c>
      <c r="BJ75" s="2" t="s">
        <v>116</v>
      </c>
      <c r="BK75" s="2"/>
      <c r="BL75" s="2"/>
      <c r="BM75" s="2">
        <v>89</v>
      </c>
      <c r="BN75" s="2">
        <v>0</v>
      </c>
      <c r="BO75" s="2" t="s">
        <v>3</v>
      </c>
      <c r="BP75" s="2">
        <v>0</v>
      </c>
      <c r="BQ75" s="2">
        <v>30</v>
      </c>
      <c r="BR75" s="2"/>
      <c r="BS75" s="2">
        <v>1</v>
      </c>
      <c r="BT75" s="2">
        <v>1</v>
      </c>
      <c r="BU75" s="2">
        <v>1</v>
      </c>
      <c r="BV75" s="2">
        <v>1</v>
      </c>
      <c r="BW75" s="2">
        <v>1</v>
      </c>
      <c r="BX75" s="2">
        <v>1</v>
      </c>
      <c r="BY75" s="2" t="s">
        <v>3</v>
      </c>
      <c r="BZ75" s="2">
        <v>104</v>
      </c>
      <c r="CA75" s="2">
        <v>70</v>
      </c>
      <c r="CB75" s="2"/>
      <c r="CC75" s="2"/>
      <c r="CD75" s="2"/>
      <c r="CE75" s="2"/>
      <c r="CF75" s="2">
        <v>0</v>
      </c>
      <c r="CG75" s="2">
        <v>0</v>
      </c>
      <c r="CH75" s="2"/>
      <c r="CI75" s="2"/>
      <c r="CJ75" s="2"/>
      <c r="CK75" s="2"/>
      <c r="CL75" s="2"/>
      <c r="CM75" s="2">
        <v>0</v>
      </c>
      <c r="CN75" s="2" t="s">
        <v>3</v>
      </c>
      <c r="CO75" s="2">
        <v>0</v>
      </c>
      <c r="CP75" s="2">
        <f t="shared" ref="CP75:CP112" si="84">(P75+Q75+S75)</f>
        <v>54.089999999999996</v>
      </c>
      <c r="CQ75" s="2">
        <f t="shared" ref="CQ75:CQ112" si="85">((AC75*AW75))*BC75</f>
        <v>0</v>
      </c>
      <c r="CR75" s="2">
        <f t="shared" ref="CR75:CR112" si="86">((AD75*AV75))*BB75</f>
        <v>83.75</v>
      </c>
      <c r="CS75" s="2">
        <f t="shared" ref="CS75:CS112" si="87">((AE75*AV75))*BS75</f>
        <v>19.787500000000001</v>
      </c>
      <c r="CT75" s="2">
        <f t="shared" ref="CT75:CT112" si="88">((AF75*AV75))*BA75</f>
        <v>348.92149999999998</v>
      </c>
      <c r="CU75" s="2">
        <f t="shared" ref="CU75:CU112" si="89">AG75</f>
        <v>0</v>
      </c>
      <c r="CV75" s="2">
        <f t="shared" ref="CV75:CV112" si="90">(AH75*AV75)</f>
        <v>29.669999999999998</v>
      </c>
      <c r="CW75" s="2">
        <f t="shared" ref="CW75:CW112" si="91">AI75</f>
        <v>0</v>
      </c>
      <c r="CX75" s="2">
        <f t="shared" ref="CX75:CX112" si="92">AJ75</f>
        <v>0</v>
      </c>
      <c r="CY75" s="2">
        <f>((S75*BZ75)/100)</f>
        <v>45.364799999999995</v>
      </c>
      <c r="CZ75" s="2">
        <f>((S75*CA75)/100)</f>
        <v>30.533999999999995</v>
      </c>
      <c r="DA75" s="2"/>
      <c r="DB75" s="2"/>
      <c r="DC75" s="2" t="s">
        <v>3</v>
      </c>
      <c r="DD75" s="2" t="s">
        <v>3</v>
      </c>
      <c r="DE75" s="2" t="s">
        <v>117</v>
      </c>
      <c r="DF75" s="2" t="s">
        <v>117</v>
      </c>
      <c r="DG75" s="2" t="s">
        <v>118</v>
      </c>
      <c r="DH75" s="2" t="s">
        <v>3</v>
      </c>
      <c r="DI75" s="2" t="s">
        <v>118</v>
      </c>
      <c r="DJ75" s="2" t="s">
        <v>117</v>
      </c>
      <c r="DK75" s="2" t="s">
        <v>3</v>
      </c>
      <c r="DL75" s="2" t="s">
        <v>3</v>
      </c>
      <c r="DM75" s="2" t="s">
        <v>3</v>
      </c>
      <c r="DN75" s="2">
        <v>0</v>
      </c>
      <c r="DO75" s="2">
        <v>0</v>
      </c>
      <c r="DP75" s="2">
        <v>1</v>
      </c>
      <c r="DQ75" s="2">
        <v>1</v>
      </c>
      <c r="DR75" s="2"/>
      <c r="DS75" s="2"/>
      <c r="DT75" s="2"/>
      <c r="DU75" s="2">
        <v>1005</v>
      </c>
      <c r="DV75" s="2" t="s">
        <v>31</v>
      </c>
      <c r="DW75" s="2" t="s">
        <v>31</v>
      </c>
      <c r="DX75" s="2">
        <v>100</v>
      </c>
      <c r="DY75" s="2"/>
      <c r="DZ75" s="2"/>
      <c r="EA75" s="2"/>
      <c r="EB75" s="2"/>
      <c r="EC75" s="2"/>
      <c r="ED75" s="2"/>
      <c r="EE75" s="2">
        <v>21120779</v>
      </c>
      <c r="EF75" s="2">
        <v>30</v>
      </c>
      <c r="EG75" s="2" t="s">
        <v>119</v>
      </c>
      <c r="EH75" s="2">
        <v>0</v>
      </c>
      <c r="EI75" s="2" t="s">
        <v>3</v>
      </c>
      <c r="EJ75" s="2">
        <v>1</v>
      </c>
      <c r="EK75" s="2">
        <v>89</v>
      </c>
      <c r="EL75" s="2" t="s">
        <v>120</v>
      </c>
      <c r="EM75" s="2" t="s">
        <v>121</v>
      </c>
      <c r="EN75" s="2"/>
      <c r="EO75" s="2" t="s">
        <v>3</v>
      </c>
      <c r="EP75" s="2"/>
      <c r="EQ75" s="2">
        <v>0</v>
      </c>
      <c r="ER75" s="2">
        <v>370.41</v>
      </c>
      <c r="ES75" s="2">
        <v>0</v>
      </c>
      <c r="ET75" s="2">
        <v>67</v>
      </c>
      <c r="EU75" s="2">
        <v>15.83</v>
      </c>
      <c r="EV75" s="2">
        <v>303.41000000000003</v>
      </c>
      <c r="EW75" s="2">
        <v>25.8</v>
      </c>
      <c r="EX75" s="2">
        <v>0</v>
      </c>
      <c r="EY75" s="2">
        <v>0</v>
      </c>
      <c r="EZ75" s="2">
        <v>0</v>
      </c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>
        <v>0</v>
      </c>
      <c r="FR75" s="2">
        <f t="shared" ref="FR75:FR112" si="93">ROUND(IF(AND(BH75=3,BI75=3),P75,0),2)</f>
        <v>0</v>
      </c>
      <c r="FS75" s="2">
        <v>0</v>
      </c>
      <c r="FT75" s="2"/>
      <c r="FU75" s="2"/>
      <c r="FV75" s="2"/>
      <c r="FW75" s="2"/>
      <c r="FX75" s="2">
        <v>104</v>
      </c>
      <c r="FY75" s="2">
        <v>70</v>
      </c>
      <c r="FZ75" s="2"/>
      <c r="GA75" s="2" t="s">
        <v>3</v>
      </c>
      <c r="GB75" s="2"/>
      <c r="GC75" s="2"/>
      <c r="GD75" s="2"/>
      <c r="GE75" s="2"/>
      <c r="GF75" s="2"/>
      <c r="GG75" s="2">
        <v>2</v>
      </c>
      <c r="GH75" s="2">
        <v>1</v>
      </c>
      <c r="GI75" s="2">
        <v>-2</v>
      </c>
      <c r="GJ75" s="2">
        <v>0</v>
      </c>
      <c r="GK75" s="2">
        <f>ROUND(R75*(R12)/100,2)</f>
        <v>4.32</v>
      </c>
      <c r="GL75" s="2">
        <f t="shared" ref="GL75:GL112" si="94">ROUND(IF(AND(BH75=3,BI75=3,FS75&lt;&gt;0),P75,0),2)</f>
        <v>0</v>
      </c>
      <c r="GM75" s="2">
        <f t="shared" ref="GM75:GM112" si="95">O75+X75+Y75+GK75</f>
        <v>134.30000000000001</v>
      </c>
      <c r="GN75" s="2">
        <f t="shared" ref="GN75:GN112" si="96">ROUND(IF(OR(BI75=0,BI75=1),O75+X75+Y75+GK75,0),2)</f>
        <v>134.30000000000001</v>
      </c>
      <c r="GO75" s="2">
        <f t="shared" ref="GO75:GO112" si="97">ROUND(IF(BI75=2,O75+X75+Y75+GK75,0),2)</f>
        <v>0</v>
      </c>
      <c r="GP75" s="2">
        <f t="shared" ref="GP75:GP112" si="98">ROUND(IF(BI75=4,O75+X75+Y75+GK75,0),2)</f>
        <v>0</v>
      </c>
      <c r="GQ75" s="2"/>
      <c r="GR75" s="2">
        <v>0</v>
      </c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</row>
    <row r="76" spans="1:255" x14ac:dyDescent="0.2">
      <c r="A76">
        <v>17</v>
      </c>
      <c r="B76">
        <v>1</v>
      </c>
      <c r="C76">
        <f>ROW(SmtRes!A42)</f>
        <v>42</v>
      </c>
      <c r="D76">
        <f>ROW(EtalonRes!A42)</f>
        <v>42</v>
      </c>
      <c r="E76" t="s">
        <v>113</v>
      </c>
      <c r="F76" t="str">
        <f>F75</f>
        <v>3.11-8-1</v>
      </c>
      <c r="G76" t="str">
        <f>G75</f>
        <v>УСТРОЙСТВО ТЕПЛОИЗОЛЯЦИИ ИЗ ПЛИТ ИЛИ МАТОВ МИНЕРАЛОВАТНЫХ ИЛИ СТЕКЛОВОЛОКНИСТЫХ</v>
      </c>
      <c r="H76" t="str">
        <f>H75</f>
        <v>100 м2</v>
      </c>
      <c r="I76">
        <f>I75</f>
        <v>0.125</v>
      </c>
      <c r="J76">
        <f>J75</f>
        <v>0</v>
      </c>
      <c r="O76">
        <f t="shared" si="69"/>
        <v>702.42</v>
      </c>
      <c r="P76">
        <f t="shared" si="70"/>
        <v>0</v>
      </c>
      <c r="Q76">
        <f t="shared" si="71"/>
        <v>83.96</v>
      </c>
      <c r="R76">
        <f t="shared" si="72"/>
        <v>35.07</v>
      </c>
      <c r="S76">
        <f t="shared" si="73"/>
        <v>618.46</v>
      </c>
      <c r="T76">
        <f t="shared" si="74"/>
        <v>0</v>
      </c>
      <c r="U76">
        <f t="shared" si="75"/>
        <v>3.7087499999999998</v>
      </c>
      <c r="V76">
        <f t="shared" si="76"/>
        <v>0</v>
      </c>
      <c r="W76">
        <f t="shared" si="77"/>
        <v>0</v>
      </c>
      <c r="X76">
        <f t="shared" si="78"/>
        <v>550.42999999999995</v>
      </c>
      <c r="Y76">
        <f t="shared" si="79"/>
        <v>272.12</v>
      </c>
      <c r="AA76">
        <v>22529510</v>
      </c>
      <c r="AB76">
        <f t="shared" si="80"/>
        <v>432.67149999999998</v>
      </c>
      <c r="AC76">
        <f t="shared" si="81"/>
        <v>0</v>
      </c>
      <c r="AD76">
        <f>ROUND(((((ET76*1.25))-((EU76*1.25)))+AE76),6)</f>
        <v>83.75</v>
      </c>
      <c r="AE76">
        <f>ROUND(((EU76*1.25)),6)</f>
        <v>19.787500000000001</v>
      </c>
      <c r="AF76">
        <f>ROUND(((EV76*1.15)),6)</f>
        <v>348.92149999999998</v>
      </c>
      <c r="AG76">
        <f t="shared" si="82"/>
        <v>0</v>
      </c>
      <c r="AH76">
        <f>((EW76*1.15))</f>
        <v>29.669999999999998</v>
      </c>
      <c r="AI76">
        <f>((EX76*1.25))</f>
        <v>0</v>
      </c>
      <c r="AJ76">
        <f t="shared" si="83"/>
        <v>0</v>
      </c>
      <c r="AK76">
        <v>370.41</v>
      </c>
      <c r="AL76">
        <v>0</v>
      </c>
      <c r="AM76">
        <v>67</v>
      </c>
      <c r="AN76">
        <v>15.83</v>
      </c>
      <c r="AO76">
        <v>303.41000000000003</v>
      </c>
      <c r="AP76">
        <v>0</v>
      </c>
      <c r="AQ76">
        <v>25.8</v>
      </c>
      <c r="AR76">
        <v>0</v>
      </c>
      <c r="AS76">
        <v>0</v>
      </c>
      <c r="AT76">
        <v>89</v>
      </c>
      <c r="AU76">
        <v>44</v>
      </c>
      <c r="AV76">
        <v>1</v>
      </c>
      <c r="AW76">
        <v>1</v>
      </c>
      <c r="AZ76">
        <v>1</v>
      </c>
      <c r="BA76">
        <v>14.18</v>
      </c>
      <c r="BB76">
        <v>8.02</v>
      </c>
      <c r="BC76">
        <v>1</v>
      </c>
      <c r="BD76" t="s">
        <v>3</v>
      </c>
      <c r="BE76" t="s">
        <v>3</v>
      </c>
      <c r="BF76" t="s">
        <v>3</v>
      </c>
      <c r="BG76" t="s">
        <v>3</v>
      </c>
      <c r="BH76">
        <v>0</v>
      </c>
      <c r="BI76">
        <v>1</v>
      </c>
      <c r="BJ76" t="str">
        <f>BJ75</f>
        <v>ТСН-2001.3. Доп.11. Сб.11, т.8, поз.1</v>
      </c>
      <c r="BM76">
        <v>89</v>
      </c>
      <c r="BN76">
        <v>0</v>
      </c>
      <c r="BO76" t="s">
        <v>114</v>
      </c>
      <c r="BP76">
        <v>1</v>
      </c>
      <c r="BQ76">
        <v>30</v>
      </c>
      <c r="BS76">
        <v>14.18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89</v>
      </c>
      <c r="CA76">
        <v>44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84"/>
        <v>702.42000000000007</v>
      </c>
      <c r="CQ76">
        <f t="shared" si="85"/>
        <v>0</v>
      </c>
      <c r="CR76">
        <f t="shared" si="86"/>
        <v>671.67499999999995</v>
      </c>
      <c r="CS76">
        <f t="shared" si="87"/>
        <v>280.58674999999999</v>
      </c>
      <c r="CT76">
        <f t="shared" si="88"/>
        <v>4947.70687</v>
      </c>
      <c r="CU76">
        <f t="shared" si="89"/>
        <v>0</v>
      </c>
      <c r="CV76">
        <f t="shared" si="90"/>
        <v>29.669999999999998</v>
      </c>
      <c r="CW76">
        <f t="shared" si="91"/>
        <v>0</v>
      </c>
      <c r="CX76">
        <f t="shared" si="92"/>
        <v>0</v>
      </c>
      <c r="CY76">
        <f>S76*(BZ76/100)</f>
        <v>550.42939999999999</v>
      </c>
      <c r="CZ76">
        <f>S76*(CA76/100)</f>
        <v>272.12240000000003</v>
      </c>
      <c r="DC76" t="s">
        <v>3</v>
      </c>
      <c r="DD76" t="s">
        <v>3</v>
      </c>
      <c r="DE76" t="s">
        <v>117</v>
      </c>
      <c r="DF76" t="s">
        <v>117</v>
      </c>
      <c r="DG76" t="s">
        <v>118</v>
      </c>
      <c r="DH76" t="s">
        <v>3</v>
      </c>
      <c r="DI76" t="s">
        <v>118</v>
      </c>
      <c r="DJ76" t="s">
        <v>117</v>
      </c>
      <c r="DK76" t="s">
        <v>3</v>
      </c>
      <c r="DL76" t="s">
        <v>3</v>
      </c>
      <c r="DM76" t="s">
        <v>3</v>
      </c>
      <c r="DN76">
        <v>104</v>
      </c>
      <c r="DO76">
        <v>70</v>
      </c>
      <c r="DP76">
        <v>1.0469999999999999</v>
      </c>
      <c r="DQ76">
        <v>1</v>
      </c>
      <c r="DU76">
        <f t="shared" ref="DU76:EM76" si="99">DU75</f>
        <v>1005</v>
      </c>
      <c r="DV76" t="str">
        <f t="shared" si="99"/>
        <v>100 м2</v>
      </c>
      <c r="DW76" t="str">
        <f t="shared" si="99"/>
        <v>100 м2</v>
      </c>
      <c r="DX76">
        <f t="shared" si="99"/>
        <v>100</v>
      </c>
      <c r="DY76">
        <f t="shared" si="99"/>
        <v>0</v>
      </c>
      <c r="DZ76">
        <f t="shared" si="99"/>
        <v>0</v>
      </c>
      <c r="EA76">
        <f t="shared" si="99"/>
        <v>0</v>
      </c>
      <c r="EB76">
        <f t="shared" si="99"/>
        <v>0</v>
      </c>
      <c r="EC76">
        <f t="shared" si="99"/>
        <v>0</v>
      </c>
      <c r="ED76">
        <f t="shared" si="99"/>
        <v>0</v>
      </c>
      <c r="EE76">
        <f t="shared" si="99"/>
        <v>21120779</v>
      </c>
      <c r="EF76">
        <f t="shared" si="99"/>
        <v>30</v>
      </c>
      <c r="EG76" t="str">
        <f t="shared" si="99"/>
        <v>Строительные работы</v>
      </c>
      <c r="EH76">
        <f t="shared" si="99"/>
        <v>0</v>
      </c>
      <c r="EI76" t="str">
        <f t="shared" si="99"/>
        <v/>
      </c>
      <c r="EJ76">
        <f t="shared" si="99"/>
        <v>1</v>
      </c>
      <c r="EK76">
        <f t="shared" si="99"/>
        <v>89</v>
      </c>
      <c r="EL76" t="str">
        <f t="shared" si="99"/>
        <v>ТСН-2001.3-11. 11-4...11-11 (доп. 11)</v>
      </c>
      <c r="EM76" t="str">
        <f t="shared" si="99"/>
        <v>ТСН-2001.3-11-2</v>
      </c>
      <c r="EO76" t="s">
        <v>3</v>
      </c>
      <c r="EQ76">
        <v>0</v>
      </c>
      <c r="ER76">
        <v>370.41</v>
      </c>
      <c r="ES76">
        <v>0</v>
      </c>
      <c r="ET76">
        <v>67</v>
      </c>
      <c r="EU76">
        <v>15.83</v>
      </c>
      <c r="EV76">
        <v>303.41000000000003</v>
      </c>
      <c r="EW76">
        <v>25.8</v>
      </c>
      <c r="EX76">
        <v>0</v>
      </c>
      <c r="EY76">
        <v>0</v>
      </c>
      <c r="FQ76">
        <v>0</v>
      </c>
      <c r="FR76">
        <f t="shared" si="93"/>
        <v>0</v>
      </c>
      <c r="FS76">
        <v>0</v>
      </c>
      <c r="FX76">
        <v>89</v>
      </c>
      <c r="FY76">
        <v>44</v>
      </c>
      <c r="GA76" t="s">
        <v>3</v>
      </c>
      <c r="GG76">
        <v>2</v>
      </c>
      <c r="GH76">
        <v>1</v>
      </c>
      <c r="GI76">
        <v>2</v>
      </c>
      <c r="GJ76">
        <v>0</v>
      </c>
      <c r="GK76">
        <f>ROUND(R76*(S12)/100,2)</f>
        <v>59.27</v>
      </c>
      <c r="GL76">
        <f t="shared" si="94"/>
        <v>0</v>
      </c>
      <c r="GM76">
        <f t="shared" si="95"/>
        <v>1584.2399999999998</v>
      </c>
      <c r="GN76">
        <f t="shared" si="96"/>
        <v>1584.24</v>
      </c>
      <c r="GO76">
        <f t="shared" si="97"/>
        <v>0</v>
      </c>
      <c r="GP76">
        <f t="shared" si="98"/>
        <v>0</v>
      </c>
      <c r="GR76">
        <v>0</v>
      </c>
    </row>
    <row r="77" spans="1:255" x14ac:dyDescent="0.2">
      <c r="A77" s="2">
        <v>18</v>
      </c>
      <c r="B77" s="2">
        <v>1</v>
      </c>
      <c r="C77" s="2">
        <v>39</v>
      </c>
      <c r="D77" s="2"/>
      <c r="E77" s="2" t="s">
        <v>122</v>
      </c>
      <c r="F77" s="2" t="s">
        <v>123</v>
      </c>
      <c r="G77" s="2" t="s">
        <v>124</v>
      </c>
      <c r="H77" s="2" t="s">
        <v>125</v>
      </c>
      <c r="I77" s="2">
        <f>I76*J77</f>
        <v>12.5</v>
      </c>
      <c r="J77" s="2">
        <v>100</v>
      </c>
      <c r="K77" s="2"/>
      <c r="L77" s="2"/>
      <c r="M77" s="2"/>
      <c r="N77" s="2"/>
      <c r="O77" s="2">
        <f t="shared" si="69"/>
        <v>2437.5</v>
      </c>
      <c r="P77" s="2">
        <f t="shared" si="70"/>
        <v>2437.5</v>
      </c>
      <c r="Q77" s="2">
        <f t="shared" si="71"/>
        <v>0</v>
      </c>
      <c r="R77" s="2">
        <f t="shared" si="72"/>
        <v>0</v>
      </c>
      <c r="S77" s="2">
        <f t="shared" si="73"/>
        <v>0</v>
      </c>
      <c r="T77" s="2">
        <f t="shared" si="74"/>
        <v>0</v>
      </c>
      <c r="U77" s="2">
        <f t="shared" si="75"/>
        <v>0</v>
      </c>
      <c r="V77" s="2">
        <f t="shared" si="76"/>
        <v>0</v>
      </c>
      <c r="W77" s="2">
        <f t="shared" si="77"/>
        <v>0</v>
      </c>
      <c r="X77" s="2">
        <f t="shared" si="78"/>
        <v>0</v>
      </c>
      <c r="Y77" s="2">
        <f t="shared" si="79"/>
        <v>0</v>
      </c>
      <c r="Z77" s="2"/>
      <c r="AA77" s="2">
        <v>22529512</v>
      </c>
      <c r="AB77" s="2">
        <f t="shared" si="80"/>
        <v>195</v>
      </c>
      <c r="AC77" s="2">
        <f t="shared" si="81"/>
        <v>195</v>
      </c>
      <c r="AD77" s="2">
        <f>ROUND((((ET77)-(EU77))+AE77),6)</f>
        <v>0</v>
      </c>
      <c r="AE77" s="2">
        <f>ROUND((EU77),6)</f>
        <v>0</v>
      </c>
      <c r="AF77" s="2">
        <f>ROUND((EV77),6)</f>
        <v>0</v>
      </c>
      <c r="AG77" s="2">
        <f t="shared" si="82"/>
        <v>0</v>
      </c>
      <c r="AH77" s="2">
        <f>(EW77)</f>
        <v>0</v>
      </c>
      <c r="AI77" s="2">
        <f>(EX77)</f>
        <v>0</v>
      </c>
      <c r="AJ77" s="2">
        <f t="shared" si="83"/>
        <v>0</v>
      </c>
      <c r="AK77" s="2">
        <v>195</v>
      </c>
      <c r="AL77" s="2">
        <v>195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91</v>
      </c>
      <c r="AU77" s="2">
        <v>70</v>
      </c>
      <c r="AV77" s="2">
        <v>1</v>
      </c>
      <c r="AW77" s="2">
        <v>1</v>
      </c>
      <c r="AX77" s="2"/>
      <c r="AY77" s="2"/>
      <c r="AZ77" s="2">
        <v>1</v>
      </c>
      <c r="BA77" s="2">
        <v>1</v>
      </c>
      <c r="BB77" s="2">
        <v>1</v>
      </c>
      <c r="BC77" s="2">
        <v>1</v>
      </c>
      <c r="BD77" s="2" t="s">
        <v>3</v>
      </c>
      <c r="BE77" s="2" t="s">
        <v>3</v>
      </c>
      <c r="BF77" s="2" t="s">
        <v>3</v>
      </c>
      <c r="BG77" s="2" t="s">
        <v>3</v>
      </c>
      <c r="BH77" s="2">
        <v>3</v>
      </c>
      <c r="BI77" s="2">
        <v>1</v>
      </c>
      <c r="BJ77" s="2" t="s">
        <v>3</v>
      </c>
      <c r="BK77" s="2"/>
      <c r="BL77" s="2"/>
      <c r="BM77" s="2">
        <v>89</v>
      </c>
      <c r="BN77" s="2">
        <v>0</v>
      </c>
      <c r="BO77" s="2" t="s">
        <v>3</v>
      </c>
      <c r="BP77" s="2">
        <v>0</v>
      </c>
      <c r="BQ77" s="2">
        <v>30</v>
      </c>
      <c r="BR77" s="2"/>
      <c r="BS77" s="2">
        <v>1</v>
      </c>
      <c r="BT77" s="2">
        <v>1</v>
      </c>
      <c r="BU77" s="2">
        <v>1</v>
      </c>
      <c r="BV77" s="2">
        <v>1</v>
      </c>
      <c r="BW77" s="2">
        <v>1</v>
      </c>
      <c r="BX77" s="2">
        <v>1</v>
      </c>
      <c r="BY77" s="2" t="s">
        <v>3</v>
      </c>
      <c r="BZ77" s="2">
        <v>91</v>
      </c>
      <c r="CA77" s="2">
        <v>70</v>
      </c>
      <c r="CB77" s="2"/>
      <c r="CC77" s="2"/>
      <c r="CD77" s="2"/>
      <c r="CE77" s="2"/>
      <c r="CF77" s="2">
        <v>0</v>
      </c>
      <c r="CG77" s="2">
        <v>0</v>
      </c>
      <c r="CH77" s="2"/>
      <c r="CI77" s="2"/>
      <c r="CJ77" s="2"/>
      <c r="CK77" s="2"/>
      <c r="CL77" s="2"/>
      <c r="CM77" s="2">
        <v>0</v>
      </c>
      <c r="CN77" s="2" t="s">
        <v>3</v>
      </c>
      <c r="CO77" s="2">
        <v>0</v>
      </c>
      <c r="CP77" s="2">
        <f t="shared" si="84"/>
        <v>2437.5</v>
      </c>
      <c r="CQ77" s="2">
        <f t="shared" si="85"/>
        <v>195</v>
      </c>
      <c r="CR77" s="2">
        <f t="shared" si="86"/>
        <v>0</v>
      </c>
      <c r="CS77" s="2">
        <f t="shared" si="87"/>
        <v>0</v>
      </c>
      <c r="CT77" s="2">
        <f t="shared" si="88"/>
        <v>0</v>
      </c>
      <c r="CU77" s="2">
        <f t="shared" si="89"/>
        <v>0</v>
      </c>
      <c r="CV77" s="2">
        <f t="shared" si="90"/>
        <v>0</v>
      </c>
      <c r="CW77" s="2">
        <f t="shared" si="91"/>
        <v>0</v>
      </c>
      <c r="CX77" s="2">
        <f t="shared" si="92"/>
        <v>0</v>
      </c>
      <c r="CY77" s="2">
        <f>((S77*BZ77)/100)</f>
        <v>0</v>
      </c>
      <c r="CZ77" s="2">
        <f>((S77*CA77)/100)</f>
        <v>0</v>
      </c>
      <c r="DA77" s="2"/>
      <c r="DB77" s="2"/>
      <c r="DC77" s="2" t="s">
        <v>3</v>
      </c>
      <c r="DD77" s="2" t="s">
        <v>3</v>
      </c>
      <c r="DE77" s="2" t="s">
        <v>3</v>
      </c>
      <c r="DF77" s="2" t="s">
        <v>3</v>
      </c>
      <c r="DG77" s="2" t="s">
        <v>3</v>
      </c>
      <c r="DH77" s="2" t="s">
        <v>3</v>
      </c>
      <c r="DI77" s="2" t="s">
        <v>3</v>
      </c>
      <c r="DJ77" s="2" t="s">
        <v>3</v>
      </c>
      <c r="DK77" s="2" t="s">
        <v>3</v>
      </c>
      <c r="DL77" s="2" t="s">
        <v>3</v>
      </c>
      <c r="DM77" s="2" t="s">
        <v>3</v>
      </c>
      <c r="DN77" s="2">
        <v>0</v>
      </c>
      <c r="DO77" s="2">
        <v>0</v>
      </c>
      <c r="DP77" s="2">
        <v>1</v>
      </c>
      <c r="DQ77" s="2">
        <v>1</v>
      </c>
      <c r="DR77" s="2"/>
      <c r="DS77" s="2"/>
      <c r="DT77" s="2"/>
      <c r="DU77" s="2">
        <v>1005</v>
      </c>
      <c r="DV77" s="2" t="s">
        <v>125</v>
      </c>
      <c r="DW77" s="2" t="s">
        <v>125</v>
      </c>
      <c r="DX77" s="2">
        <v>1</v>
      </c>
      <c r="DY77" s="2"/>
      <c r="DZ77" s="2"/>
      <c r="EA77" s="2"/>
      <c r="EB77" s="2"/>
      <c r="EC77" s="2"/>
      <c r="ED77" s="2"/>
      <c r="EE77" s="2">
        <v>21120779</v>
      </c>
      <c r="EF77" s="2">
        <v>30</v>
      </c>
      <c r="EG77" s="2" t="s">
        <v>119</v>
      </c>
      <c r="EH77" s="2">
        <v>0</v>
      </c>
      <c r="EI77" s="2" t="s">
        <v>3</v>
      </c>
      <c r="EJ77" s="2">
        <v>1</v>
      </c>
      <c r="EK77" s="2">
        <v>89</v>
      </c>
      <c r="EL77" s="2" t="s">
        <v>120</v>
      </c>
      <c r="EM77" s="2" t="s">
        <v>121</v>
      </c>
      <c r="EN77" s="2"/>
      <c r="EO77" s="2" t="s">
        <v>3</v>
      </c>
      <c r="EP77" s="2"/>
      <c r="EQ77" s="2">
        <v>0</v>
      </c>
      <c r="ER77" s="2">
        <v>0</v>
      </c>
      <c r="ES77" s="2">
        <v>195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/>
      <c r="EZ77" s="2">
        <v>0</v>
      </c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>
        <v>0</v>
      </c>
      <c r="FR77" s="2">
        <f t="shared" si="93"/>
        <v>0</v>
      </c>
      <c r="FS77" s="2">
        <v>0</v>
      </c>
      <c r="FT77" s="2"/>
      <c r="FU77" s="2"/>
      <c r="FV77" s="2"/>
      <c r="FW77" s="2"/>
      <c r="FX77" s="2">
        <v>91</v>
      </c>
      <c r="FY77" s="2">
        <v>70</v>
      </c>
      <c r="FZ77" s="2"/>
      <c r="GA77" s="2" t="s">
        <v>126</v>
      </c>
      <c r="GB77" s="2"/>
      <c r="GC77" s="2"/>
      <c r="GD77" s="2"/>
      <c r="GE77" s="2"/>
      <c r="GF77" s="2"/>
      <c r="GG77" s="2">
        <v>2</v>
      </c>
      <c r="GH77" s="2">
        <v>0</v>
      </c>
      <c r="GI77" s="2">
        <v>-2</v>
      </c>
      <c r="GJ77" s="2">
        <v>0</v>
      </c>
      <c r="GK77" s="2">
        <f>ROUND(R77*(R12)/100,2)</f>
        <v>0</v>
      </c>
      <c r="GL77" s="2">
        <f t="shared" si="94"/>
        <v>0</v>
      </c>
      <c r="GM77" s="2">
        <f t="shared" si="95"/>
        <v>2437.5</v>
      </c>
      <c r="GN77" s="2">
        <f t="shared" si="96"/>
        <v>2437.5</v>
      </c>
      <c r="GO77" s="2">
        <f t="shared" si="97"/>
        <v>0</v>
      </c>
      <c r="GP77" s="2">
        <f t="shared" si="98"/>
        <v>0</v>
      </c>
      <c r="GQ77" s="2"/>
      <c r="GR77" s="2">
        <v>0</v>
      </c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</row>
    <row r="78" spans="1:255" x14ac:dyDescent="0.2">
      <c r="A78">
        <v>18</v>
      </c>
      <c r="B78">
        <v>1</v>
      </c>
      <c r="C78">
        <v>42</v>
      </c>
      <c r="E78" t="s">
        <v>122</v>
      </c>
      <c r="F78" t="str">
        <f>F77</f>
        <v>ПРАЙС-ЛИСТ</v>
      </c>
      <c r="G78" t="str">
        <f>G77</f>
        <v>ПЛИТЫ ТЕПЛОИЗОЛЯЦИОННЫЕ МИНЕРАЛОВАТНЫЕ</v>
      </c>
      <c r="H78" t="str">
        <f>H77</f>
        <v>м2</v>
      </c>
      <c r="I78">
        <f>I76*J78</f>
        <v>12.5</v>
      </c>
      <c r="J78">
        <f>J77</f>
        <v>100</v>
      </c>
      <c r="O78">
        <f t="shared" si="69"/>
        <v>2437.5</v>
      </c>
      <c r="P78">
        <f t="shared" si="70"/>
        <v>2437.5</v>
      </c>
      <c r="Q78">
        <f t="shared" si="71"/>
        <v>0</v>
      </c>
      <c r="R78">
        <f t="shared" si="72"/>
        <v>0</v>
      </c>
      <c r="S78">
        <f t="shared" si="73"/>
        <v>0</v>
      </c>
      <c r="T78">
        <f t="shared" si="74"/>
        <v>0</v>
      </c>
      <c r="U78">
        <f t="shared" si="75"/>
        <v>0</v>
      </c>
      <c r="V78">
        <f t="shared" si="76"/>
        <v>0</v>
      </c>
      <c r="W78">
        <f t="shared" si="77"/>
        <v>0</v>
      </c>
      <c r="X78">
        <f t="shared" si="78"/>
        <v>0</v>
      </c>
      <c r="Y78">
        <f t="shared" si="79"/>
        <v>0</v>
      </c>
      <c r="AA78">
        <v>22529510</v>
      </c>
      <c r="AB78">
        <f t="shared" si="80"/>
        <v>195</v>
      </c>
      <c r="AC78">
        <f t="shared" si="81"/>
        <v>195</v>
      </c>
      <c r="AD78">
        <f>ROUND((((ET78)-(EU78))+AE78),6)</f>
        <v>0</v>
      </c>
      <c r="AE78">
        <f>ROUND((EU78),6)</f>
        <v>0</v>
      </c>
      <c r="AF78">
        <f>ROUND((EV78),6)</f>
        <v>0</v>
      </c>
      <c r="AG78">
        <f t="shared" si="82"/>
        <v>0</v>
      </c>
      <c r="AH78">
        <f>(EW78)</f>
        <v>0</v>
      </c>
      <c r="AI78">
        <f>(EX78)</f>
        <v>0</v>
      </c>
      <c r="AJ78">
        <f t="shared" si="83"/>
        <v>0</v>
      </c>
      <c r="AK78">
        <v>195</v>
      </c>
      <c r="AL78">
        <v>195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1</v>
      </c>
      <c r="AW78">
        <v>1</v>
      </c>
      <c r="AZ78">
        <v>1</v>
      </c>
      <c r="BA78">
        <v>1</v>
      </c>
      <c r="BB78">
        <v>1</v>
      </c>
      <c r="BC78">
        <v>1</v>
      </c>
      <c r="BD78" t="s">
        <v>3</v>
      </c>
      <c r="BE78" t="s">
        <v>3</v>
      </c>
      <c r="BF78" t="s">
        <v>3</v>
      </c>
      <c r="BG78" t="s">
        <v>3</v>
      </c>
      <c r="BH78">
        <v>3</v>
      </c>
      <c r="BI78">
        <v>1</v>
      </c>
      <c r="BJ78" t="str">
        <f>BJ77</f>
        <v/>
      </c>
      <c r="BM78">
        <v>89</v>
      </c>
      <c r="BN78">
        <v>0</v>
      </c>
      <c r="BO78" t="s">
        <v>3</v>
      </c>
      <c r="BP78">
        <v>0</v>
      </c>
      <c r="BQ78">
        <v>30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0</v>
      </c>
      <c r="CA78">
        <v>0</v>
      </c>
      <c r="CF78">
        <v>0</v>
      </c>
      <c r="CG78">
        <v>0</v>
      </c>
      <c r="CM78">
        <v>0</v>
      </c>
      <c r="CN78" t="s">
        <v>3</v>
      </c>
      <c r="CO78">
        <v>0</v>
      </c>
      <c r="CP78">
        <f t="shared" si="84"/>
        <v>2437.5</v>
      </c>
      <c r="CQ78">
        <f t="shared" si="85"/>
        <v>195</v>
      </c>
      <c r="CR78">
        <f t="shared" si="86"/>
        <v>0</v>
      </c>
      <c r="CS78">
        <f t="shared" si="87"/>
        <v>0</v>
      </c>
      <c r="CT78">
        <f t="shared" si="88"/>
        <v>0</v>
      </c>
      <c r="CU78">
        <f t="shared" si="89"/>
        <v>0</v>
      </c>
      <c r="CV78">
        <f t="shared" si="90"/>
        <v>0</v>
      </c>
      <c r="CW78">
        <f t="shared" si="91"/>
        <v>0</v>
      </c>
      <c r="CX78">
        <f t="shared" si="92"/>
        <v>0</v>
      </c>
      <c r="CY78">
        <f>S78*(BZ78/100)</f>
        <v>0</v>
      </c>
      <c r="CZ78">
        <f>S78*(CA78/100)</f>
        <v>0</v>
      </c>
      <c r="DC78" t="s">
        <v>3</v>
      </c>
      <c r="DD78" t="s">
        <v>3</v>
      </c>
      <c r="DE78" t="s">
        <v>3</v>
      </c>
      <c r="DF78" t="s">
        <v>3</v>
      </c>
      <c r="DG78" t="s">
        <v>3</v>
      </c>
      <c r="DH78" t="s">
        <v>3</v>
      </c>
      <c r="DI78" t="s">
        <v>3</v>
      </c>
      <c r="DJ78" t="s">
        <v>3</v>
      </c>
      <c r="DK78" t="s">
        <v>3</v>
      </c>
      <c r="DL78" t="s">
        <v>3</v>
      </c>
      <c r="DM78" t="s">
        <v>3</v>
      </c>
      <c r="DN78">
        <v>91</v>
      </c>
      <c r="DO78">
        <v>70</v>
      </c>
      <c r="DP78">
        <v>1.0469999999999999</v>
      </c>
      <c r="DQ78">
        <v>1.0189999999999999</v>
      </c>
      <c r="DU78">
        <f t="shared" ref="DU78:EM78" si="100">DU77</f>
        <v>1005</v>
      </c>
      <c r="DV78" t="str">
        <f t="shared" si="100"/>
        <v>м2</v>
      </c>
      <c r="DW78" t="str">
        <f t="shared" si="100"/>
        <v>м2</v>
      </c>
      <c r="DX78">
        <f t="shared" si="100"/>
        <v>1</v>
      </c>
      <c r="DY78">
        <f t="shared" si="100"/>
        <v>0</v>
      </c>
      <c r="DZ78">
        <f t="shared" si="100"/>
        <v>0</v>
      </c>
      <c r="EA78">
        <f t="shared" si="100"/>
        <v>0</v>
      </c>
      <c r="EB78">
        <f t="shared" si="100"/>
        <v>0</v>
      </c>
      <c r="EC78">
        <f t="shared" si="100"/>
        <v>0</v>
      </c>
      <c r="ED78">
        <f t="shared" si="100"/>
        <v>0</v>
      </c>
      <c r="EE78">
        <f t="shared" si="100"/>
        <v>21120779</v>
      </c>
      <c r="EF78">
        <f t="shared" si="100"/>
        <v>30</v>
      </c>
      <c r="EG78" t="str">
        <f t="shared" si="100"/>
        <v>Строительные работы</v>
      </c>
      <c r="EH78">
        <f t="shared" si="100"/>
        <v>0</v>
      </c>
      <c r="EI78" t="str">
        <f t="shared" si="100"/>
        <v/>
      </c>
      <c r="EJ78">
        <f t="shared" si="100"/>
        <v>1</v>
      </c>
      <c r="EK78">
        <f t="shared" si="100"/>
        <v>89</v>
      </c>
      <c r="EL78" t="str">
        <f t="shared" si="100"/>
        <v>ТСН-2001.3-11. 11-4...11-11 (доп. 11)</v>
      </c>
      <c r="EM78" t="str">
        <f t="shared" si="100"/>
        <v>ТСН-2001.3-11-2</v>
      </c>
      <c r="EO78" t="s">
        <v>3</v>
      </c>
      <c r="EQ78">
        <v>0</v>
      </c>
      <c r="ER78">
        <v>0</v>
      </c>
      <c r="ES78">
        <v>195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93"/>
        <v>0</v>
      </c>
      <c r="FS78">
        <v>0</v>
      </c>
      <c r="FX78">
        <v>0</v>
      </c>
      <c r="FY78">
        <v>0</v>
      </c>
      <c r="GA78" t="s">
        <v>127</v>
      </c>
      <c r="GG78">
        <v>2</v>
      </c>
      <c r="GH78">
        <v>0</v>
      </c>
      <c r="GI78">
        <v>-2</v>
      </c>
      <c r="GJ78">
        <v>0</v>
      </c>
      <c r="GK78">
        <f>ROUND(R78*(S12)/100,2)</f>
        <v>0</v>
      </c>
      <c r="GL78">
        <f t="shared" si="94"/>
        <v>0</v>
      </c>
      <c r="GM78">
        <f t="shared" si="95"/>
        <v>2437.5</v>
      </c>
      <c r="GN78">
        <f t="shared" si="96"/>
        <v>2437.5</v>
      </c>
      <c r="GO78">
        <f t="shared" si="97"/>
        <v>0</v>
      </c>
      <c r="GP78">
        <f t="shared" si="98"/>
        <v>0</v>
      </c>
      <c r="GR78">
        <v>0</v>
      </c>
    </row>
    <row r="79" spans="1:255" x14ac:dyDescent="0.2">
      <c r="A79" s="2">
        <v>17</v>
      </c>
      <c r="B79" s="2">
        <v>1</v>
      </c>
      <c r="C79" s="2">
        <f>ROW(SmtRes!A54)</f>
        <v>54</v>
      </c>
      <c r="D79" s="2">
        <f>ROW(EtalonRes!A54)</f>
        <v>54</v>
      </c>
      <c r="E79" s="2" t="s">
        <v>128</v>
      </c>
      <c r="F79" s="2" t="s">
        <v>129</v>
      </c>
      <c r="G79" s="2" t="s">
        <v>130</v>
      </c>
      <c r="H79" s="2" t="s">
        <v>31</v>
      </c>
      <c r="I79" s="2">
        <v>0.49399999999999999</v>
      </c>
      <c r="J79" s="2">
        <v>0</v>
      </c>
      <c r="K79" s="2"/>
      <c r="L79" s="2"/>
      <c r="M79" s="2"/>
      <c r="N79" s="2"/>
      <c r="O79" s="2">
        <f t="shared" si="69"/>
        <v>2692.95</v>
      </c>
      <c r="P79" s="2">
        <f t="shared" si="70"/>
        <v>1371.06</v>
      </c>
      <c r="Q79" s="2">
        <f t="shared" si="71"/>
        <v>37.42</v>
      </c>
      <c r="R79" s="2">
        <f t="shared" si="72"/>
        <v>1.84</v>
      </c>
      <c r="S79" s="2">
        <f t="shared" si="73"/>
        <v>1284.47</v>
      </c>
      <c r="T79" s="2">
        <f t="shared" si="74"/>
        <v>0</v>
      </c>
      <c r="U79" s="2">
        <f t="shared" si="75"/>
        <v>107.93899999999998</v>
      </c>
      <c r="V79" s="2">
        <f t="shared" si="76"/>
        <v>0</v>
      </c>
      <c r="W79" s="2">
        <f t="shared" si="77"/>
        <v>0</v>
      </c>
      <c r="X79" s="2">
        <f t="shared" si="78"/>
        <v>1168.8699999999999</v>
      </c>
      <c r="Y79" s="2">
        <f t="shared" si="79"/>
        <v>899.13</v>
      </c>
      <c r="Z79" s="2"/>
      <c r="AA79" s="2">
        <v>22529512</v>
      </c>
      <c r="AB79" s="2">
        <f t="shared" si="80"/>
        <v>5451.32</v>
      </c>
      <c r="AC79" s="2">
        <f t="shared" si="81"/>
        <v>2775.42</v>
      </c>
      <c r="AD79" s="2">
        <f>ROUND(((((ET79*1.25))-((EU79*1.25)))+AE79),6)</f>
        <v>75.75</v>
      </c>
      <c r="AE79" s="2">
        <f>ROUND(((EU79*1.25)),6)</f>
        <v>3.7250000000000001</v>
      </c>
      <c r="AF79" s="2">
        <f>ROUND(((EV79*1.15)),6)</f>
        <v>2600.15</v>
      </c>
      <c r="AG79" s="2">
        <f t="shared" si="82"/>
        <v>0</v>
      </c>
      <c r="AH79" s="2">
        <f>((EW79*1.15))</f>
        <v>218.49999999999997</v>
      </c>
      <c r="AI79" s="2">
        <f>((EX79*1.25))</f>
        <v>0</v>
      </c>
      <c r="AJ79" s="2">
        <f t="shared" si="83"/>
        <v>0</v>
      </c>
      <c r="AK79" s="2">
        <v>5097.0200000000004</v>
      </c>
      <c r="AL79" s="2">
        <v>2775.42</v>
      </c>
      <c r="AM79" s="2">
        <v>60.6</v>
      </c>
      <c r="AN79" s="2">
        <v>2.98</v>
      </c>
      <c r="AO79" s="2">
        <v>2261</v>
      </c>
      <c r="AP79" s="2">
        <v>0</v>
      </c>
      <c r="AQ79" s="2">
        <v>190</v>
      </c>
      <c r="AR79" s="2">
        <v>0</v>
      </c>
      <c r="AS79" s="2">
        <v>0</v>
      </c>
      <c r="AT79" s="2">
        <v>91</v>
      </c>
      <c r="AU79" s="2">
        <v>70</v>
      </c>
      <c r="AV79" s="2">
        <v>1</v>
      </c>
      <c r="AW79" s="2">
        <v>1</v>
      </c>
      <c r="AX79" s="2"/>
      <c r="AY79" s="2"/>
      <c r="AZ79" s="2">
        <v>1</v>
      </c>
      <c r="BA79" s="2">
        <v>1</v>
      </c>
      <c r="BB79" s="2">
        <v>1</v>
      </c>
      <c r="BC79" s="2">
        <v>1</v>
      </c>
      <c r="BD79" s="2" t="s">
        <v>3</v>
      </c>
      <c r="BE79" s="2" t="s">
        <v>3</v>
      </c>
      <c r="BF79" s="2" t="s">
        <v>3</v>
      </c>
      <c r="BG79" s="2" t="s">
        <v>3</v>
      </c>
      <c r="BH79" s="2">
        <v>0</v>
      </c>
      <c r="BI79" s="2">
        <v>1</v>
      </c>
      <c r="BJ79" s="2" t="s">
        <v>131</v>
      </c>
      <c r="BK79" s="2"/>
      <c r="BL79" s="2"/>
      <c r="BM79" s="2">
        <v>82</v>
      </c>
      <c r="BN79" s="2">
        <v>0</v>
      </c>
      <c r="BO79" s="2" t="s">
        <v>3</v>
      </c>
      <c r="BP79" s="2">
        <v>0</v>
      </c>
      <c r="BQ79" s="2">
        <v>30</v>
      </c>
      <c r="BR79" s="2"/>
      <c r="BS79" s="2">
        <v>1</v>
      </c>
      <c r="BT79" s="2">
        <v>1</v>
      </c>
      <c r="BU79" s="2">
        <v>1</v>
      </c>
      <c r="BV79" s="2">
        <v>1</v>
      </c>
      <c r="BW79" s="2">
        <v>1</v>
      </c>
      <c r="BX79" s="2">
        <v>1</v>
      </c>
      <c r="BY79" s="2" t="s">
        <v>3</v>
      </c>
      <c r="BZ79" s="2">
        <v>91</v>
      </c>
      <c r="CA79" s="2">
        <v>70</v>
      </c>
      <c r="CB79" s="2"/>
      <c r="CC79" s="2"/>
      <c r="CD79" s="2"/>
      <c r="CE79" s="2"/>
      <c r="CF79" s="2">
        <v>0</v>
      </c>
      <c r="CG79" s="2">
        <v>0</v>
      </c>
      <c r="CH79" s="2"/>
      <c r="CI79" s="2"/>
      <c r="CJ79" s="2"/>
      <c r="CK79" s="2"/>
      <c r="CL79" s="2"/>
      <c r="CM79" s="2">
        <v>0</v>
      </c>
      <c r="CN79" s="2" t="s">
        <v>3</v>
      </c>
      <c r="CO79" s="2">
        <v>0</v>
      </c>
      <c r="CP79" s="2">
        <f t="shared" si="84"/>
        <v>2692.95</v>
      </c>
      <c r="CQ79" s="2">
        <f t="shared" si="85"/>
        <v>2775.42</v>
      </c>
      <c r="CR79" s="2">
        <f t="shared" si="86"/>
        <v>75.75</v>
      </c>
      <c r="CS79" s="2">
        <f t="shared" si="87"/>
        <v>3.7250000000000001</v>
      </c>
      <c r="CT79" s="2">
        <f t="shared" si="88"/>
        <v>2600.15</v>
      </c>
      <c r="CU79" s="2">
        <f t="shared" si="89"/>
        <v>0</v>
      </c>
      <c r="CV79" s="2">
        <f t="shared" si="90"/>
        <v>218.49999999999997</v>
      </c>
      <c r="CW79" s="2">
        <f t="shared" si="91"/>
        <v>0</v>
      </c>
      <c r="CX79" s="2">
        <f t="shared" si="92"/>
        <v>0</v>
      </c>
      <c r="CY79" s="2">
        <f>((S79*BZ79)/100)</f>
        <v>1168.8677</v>
      </c>
      <c r="CZ79" s="2">
        <f>((S79*CA79)/100)</f>
        <v>899.12900000000013</v>
      </c>
      <c r="DA79" s="2"/>
      <c r="DB79" s="2"/>
      <c r="DC79" s="2" t="s">
        <v>3</v>
      </c>
      <c r="DD79" s="2" t="s">
        <v>3</v>
      </c>
      <c r="DE79" s="2" t="s">
        <v>117</v>
      </c>
      <c r="DF79" s="2" t="s">
        <v>117</v>
      </c>
      <c r="DG79" s="2" t="s">
        <v>118</v>
      </c>
      <c r="DH79" s="2" t="s">
        <v>3</v>
      </c>
      <c r="DI79" s="2" t="s">
        <v>118</v>
      </c>
      <c r="DJ79" s="2" t="s">
        <v>117</v>
      </c>
      <c r="DK79" s="2" t="s">
        <v>3</v>
      </c>
      <c r="DL79" s="2" t="s">
        <v>3</v>
      </c>
      <c r="DM79" s="2" t="s">
        <v>3</v>
      </c>
      <c r="DN79" s="2">
        <v>0</v>
      </c>
      <c r="DO79" s="2">
        <v>0</v>
      </c>
      <c r="DP79" s="2">
        <v>1</v>
      </c>
      <c r="DQ79" s="2">
        <v>1</v>
      </c>
      <c r="DR79" s="2"/>
      <c r="DS79" s="2"/>
      <c r="DT79" s="2"/>
      <c r="DU79" s="2">
        <v>1005</v>
      </c>
      <c r="DV79" s="2" t="s">
        <v>31</v>
      </c>
      <c r="DW79" s="2" t="s">
        <v>31</v>
      </c>
      <c r="DX79" s="2">
        <v>100</v>
      </c>
      <c r="DY79" s="2"/>
      <c r="DZ79" s="2"/>
      <c r="EA79" s="2"/>
      <c r="EB79" s="2"/>
      <c r="EC79" s="2"/>
      <c r="ED79" s="2"/>
      <c r="EE79" s="2">
        <v>21120772</v>
      </c>
      <c r="EF79" s="2">
        <v>30</v>
      </c>
      <c r="EG79" s="2" t="s">
        <v>119</v>
      </c>
      <c r="EH79" s="2">
        <v>0</v>
      </c>
      <c r="EI79" s="2" t="s">
        <v>3</v>
      </c>
      <c r="EJ79" s="2">
        <v>1</v>
      </c>
      <c r="EK79" s="2">
        <v>82</v>
      </c>
      <c r="EL79" s="2" t="s">
        <v>132</v>
      </c>
      <c r="EM79" s="2" t="s">
        <v>133</v>
      </c>
      <c r="EN79" s="2"/>
      <c r="EO79" s="2" t="s">
        <v>3</v>
      </c>
      <c r="EP79" s="2"/>
      <c r="EQ79" s="2">
        <v>0</v>
      </c>
      <c r="ER79" s="2">
        <v>5097.0200000000004</v>
      </c>
      <c r="ES79" s="2">
        <v>2775.42</v>
      </c>
      <c r="ET79" s="2">
        <v>60.6</v>
      </c>
      <c r="EU79" s="2">
        <v>2.98</v>
      </c>
      <c r="EV79" s="2">
        <v>2261</v>
      </c>
      <c r="EW79" s="2">
        <v>190</v>
      </c>
      <c r="EX79" s="2">
        <v>0</v>
      </c>
      <c r="EY79" s="2">
        <v>0</v>
      </c>
      <c r="EZ79" s="2">
        <v>0</v>
      </c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>
        <v>0</v>
      </c>
      <c r="FR79" s="2">
        <f t="shared" si="93"/>
        <v>0</v>
      </c>
      <c r="FS79" s="2">
        <v>0</v>
      </c>
      <c r="FT79" s="2"/>
      <c r="FU79" s="2"/>
      <c r="FV79" s="2"/>
      <c r="FW79" s="2"/>
      <c r="FX79" s="2">
        <v>91</v>
      </c>
      <c r="FY79" s="2">
        <v>70</v>
      </c>
      <c r="FZ79" s="2"/>
      <c r="GA79" s="2" t="s">
        <v>3</v>
      </c>
      <c r="GB79" s="2"/>
      <c r="GC79" s="2"/>
      <c r="GD79" s="2"/>
      <c r="GE79" s="2"/>
      <c r="GF79" s="2"/>
      <c r="GG79" s="2">
        <v>2</v>
      </c>
      <c r="GH79" s="2">
        <v>1</v>
      </c>
      <c r="GI79" s="2">
        <v>-2</v>
      </c>
      <c r="GJ79" s="2">
        <v>0</v>
      </c>
      <c r="GK79" s="2">
        <f>ROUND(R79*(R12)/100,2)</f>
        <v>3.22</v>
      </c>
      <c r="GL79" s="2">
        <f t="shared" si="94"/>
        <v>0</v>
      </c>
      <c r="GM79" s="2">
        <f t="shared" si="95"/>
        <v>4764.17</v>
      </c>
      <c r="GN79" s="2">
        <f t="shared" si="96"/>
        <v>4764.17</v>
      </c>
      <c r="GO79" s="2">
        <f t="shared" si="97"/>
        <v>0</v>
      </c>
      <c r="GP79" s="2">
        <f t="shared" si="98"/>
        <v>0</v>
      </c>
      <c r="GQ79" s="2"/>
      <c r="GR79" s="2">
        <v>0</v>
      </c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</row>
    <row r="80" spans="1:255" x14ac:dyDescent="0.2">
      <c r="A80">
        <v>17</v>
      </c>
      <c r="B80">
        <v>1</v>
      </c>
      <c r="C80">
        <f>ROW(SmtRes!A66)</f>
        <v>66</v>
      </c>
      <c r="D80">
        <f>ROW(EtalonRes!A66)</f>
        <v>66</v>
      </c>
      <c r="E80" t="s">
        <v>128</v>
      </c>
      <c r="F80" t="str">
        <f>F79</f>
        <v>3.10-71-1</v>
      </c>
      <c r="G80" t="str">
        <f>G79</f>
        <v>УСТРОЙСТВО ПЕРЕГОРОДОК С ОДНОРЯДНЫМ КАРКАСОМ С ОБШИВКОЙ ГИПСОКАРТОННЫМИ ЛИСТАМИ ОДНОЙ СТОРОНЫ В ОДИН СЛОЙ - ОДНОСЛОЙНЫЕ (БЕЗ ПОДГОТОВКИ ПОД ОТДЕЛКУ)</v>
      </c>
      <c r="H80" t="str">
        <f>H79</f>
        <v>100 м2</v>
      </c>
      <c r="I80">
        <f>I79</f>
        <v>0.49399999999999999</v>
      </c>
      <c r="J80">
        <f>J79</f>
        <v>0</v>
      </c>
      <c r="O80">
        <f t="shared" si="69"/>
        <v>21716.51</v>
      </c>
      <c r="P80">
        <f t="shared" si="70"/>
        <v>3180.85</v>
      </c>
      <c r="Q80">
        <f t="shared" si="71"/>
        <v>321.82</v>
      </c>
      <c r="R80">
        <f t="shared" si="72"/>
        <v>26.09</v>
      </c>
      <c r="S80">
        <f t="shared" si="73"/>
        <v>18213.84</v>
      </c>
      <c r="T80">
        <f t="shared" si="74"/>
        <v>0</v>
      </c>
      <c r="U80">
        <f t="shared" si="75"/>
        <v>107.93899999999998</v>
      </c>
      <c r="V80">
        <f t="shared" si="76"/>
        <v>0</v>
      </c>
      <c r="W80">
        <f t="shared" si="77"/>
        <v>0</v>
      </c>
      <c r="X80">
        <f t="shared" si="78"/>
        <v>14024.66</v>
      </c>
      <c r="Y80">
        <f t="shared" si="79"/>
        <v>8014.09</v>
      </c>
      <c r="AA80">
        <v>22529510</v>
      </c>
      <c r="AB80">
        <f t="shared" si="80"/>
        <v>5451.32</v>
      </c>
      <c r="AC80">
        <f t="shared" si="81"/>
        <v>2775.42</v>
      </c>
      <c r="AD80">
        <f>ROUND(((((ET80*1.25))-((EU80*1.25)))+AE80),6)</f>
        <v>75.75</v>
      </c>
      <c r="AE80">
        <f>ROUND(((EU80*1.25)),6)</f>
        <v>3.7250000000000001</v>
      </c>
      <c r="AF80">
        <f>ROUND(((EV80*1.15)),6)</f>
        <v>2600.15</v>
      </c>
      <c r="AG80">
        <f t="shared" si="82"/>
        <v>0</v>
      </c>
      <c r="AH80">
        <f>((EW80*1.15))</f>
        <v>218.49999999999997</v>
      </c>
      <c r="AI80">
        <f>((EX80*1.25))</f>
        <v>0</v>
      </c>
      <c r="AJ80">
        <f t="shared" si="83"/>
        <v>0</v>
      </c>
      <c r="AK80">
        <v>5097.0200000000004</v>
      </c>
      <c r="AL80">
        <v>2775.42</v>
      </c>
      <c r="AM80">
        <v>60.6</v>
      </c>
      <c r="AN80">
        <v>2.98</v>
      </c>
      <c r="AO80">
        <v>2261</v>
      </c>
      <c r="AP80">
        <v>0</v>
      </c>
      <c r="AQ80">
        <v>190</v>
      </c>
      <c r="AR80">
        <v>0</v>
      </c>
      <c r="AS80">
        <v>0</v>
      </c>
      <c r="AT80">
        <v>77</v>
      </c>
      <c r="AU80">
        <v>44</v>
      </c>
      <c r="AV80">
        <v>1</v>
      </c>
      <c r="AW80">
        <v>1</v>
      </c>
      <c r="AZ80">
        <v>1</v>
      </c>
      <c r="BA80">
        <v>14.18</v>
      </c>
      <c r="BB80">
        <v>8.6</v>
      </c>
      <c r="BC80">
        <v>2.3199999999999998</v>
      </c>
      <c r="BD80" t="s">
        <v>3</v>
      </c>
      <c r="BE80" t="s">
        <v>3</v>
      </c>
      <c r="BF80" t="s">
        <v>3</v>
      </c>
      <c r="BG80" t="s">
        <v>3</v>
      </c>
      <c r="BH80">
        <v>0</v>
      </c>
      <c r="BI80">
        <v>1</v>
      </c>
      <c r="BJ80" t="str">
        <f>BJ79</f>
        <v>ТСН-2001.3. База. Сб.10, т.71, поз.1</v>
      </c>
      <c r="BM80">
        <v>82</v>
      </c>
      <c r="BN80">
        <v>0</v>
      </c>
      <c r="BO80" t="s">
        <v>129</v>
      </c>
      <c r="BP80">
        <v>1</v>
      </c>
      <c r="BQ80">
        <v>30</v>
      </c>
      <c r="BS80">
        <v>14.18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77</v>
      </c>
      <c r="CA80">
        <v>44</v>
      </c>
      <c r="CF80">
        <v>0</v>
      </c>
      <c r="CG80">
        <v>0</v>
      </c>
      <c r="CM80">
        <v>0</v>
      </c>
      <c r="CN80" t="s">
        <v>3</v>
      </c>
      <c r="CO80">
        <v>0</v>
      </c>
      <c r="CP80">
        <f t="shared" si="84"/>
        <v>21716.510000000002</v>
      </c>
      <c r="CQ80">
        <f t="shared" si="85"/>
        <v>6438.9744000000001</v>
      </c>
      <c r="CR80">
        <f t="shared" si="86"/>
        <v>651.44999999999993</v>
      </c>
      <c r="CS80">
        <f t="shared" si="87"/>
        <v>52.820500000000003</v>
      </c>
      <c r="CT80">
        <f t="shared" si="88"/>
        <v>36870.127</v>
      </c>
      <c r="CU80">
        <f t="shared" si="89"/>
        <v>0</v>
      </c>
      <c r="CV80">
        <f t="shared" si="90"/>
        <v>218.49999999999997</v>
      </c>
      <c r="CW80">
        <f t="shared" si="91"/>
        <v>0</v>
      </c>
      <c r="CX80">
        <f t="shared" si="92"/>
        <v>0</v>
      </c>
      <c r="CY80">
        <f>S80*(BZ80/100)</f>
        <v>14024.656800000001</v>
      </c>
      <c r="CZ80">
        <f>S80*(CA80/100)</f>
        <v>8014.0896000000002</v>
      </c>
      <c r="DC80" t="s">
        <v>3</v>
      </c>
      <c r="DD80" t="s">
        <v>3</v>
      </c>
      <c r="DE80" t="s">
        <v>117</v>
      </c>
      <c r="DF80" t="s">
        <v>117</v>
      </c>
      <c r="DG80" t="s">
        <v>118</v>
      </c>
      <c r="DH80" t="s">
        <v>3</v>
      </c>
      <c r="DI80" t="s">
        <v>118</v>
      </c>
      <c r="DJ80" t="s">
        <v>117</v>
      </c>
      <c r="DK80" t="s">
        <v>3</v>
      </c>
      <c r="DL80" t="s">
        <v>3</v>
      </c>
      <c r="DM80" t="s">
        <v>3</v>
      </c>
      <c r="DN80">
        <v>91</v>
      </c>
      <c r="DO80">
        <v>70</v>
      </c>
      <c r="DP80">
        <v>1.0469999999999999</v>
      </c>
      <c r="DQ80">
        <v>1</v>
      </c>
      <c r="DU80">
        <f t="shared" ref="DU80:EM80" si="101">DU79</f>
        <v>1005</v>
      </c>
      <c r="DV80" t="str">
        <f t="shared" si="101"/>
        <v>100 м2</v>
      </c>
      <c r="DW80" t="str">
        <f t="shared" si="101"/>
        <v>100 м2</v>
      </c>
      <c r="DX80">
        <f t="shared" si="101"/>
        <v>100</v>
      </c>
      <c r="DY80">
        <f t="shared" si="101"/>
        <v>0</v>
      </c>
      <c r="DZ80">
        <f t="shared" si="101"/>
        <v>0</v>
      </c>
      <c r="EA80">
        <f t="shared" si="101"/>
        <v>0</v>
      </c>
      <c r="EB80">
        <f t="shared" si="101"/>
        <v>0</v>
      </c>
      <c r="EC80">
        <f t="shared" si="101"/>
        <v>0</v>
      </c>
      <c r="ED80">
        <f t="shared" si="101"/>
        <v>0</v>
      </c>
      <c r="EE80">
        <f t="shared" si="101"/>
        <v>21120772</v>
      </c>
      <c r="EF80">
        <f t="shared" si="101"/>
        <v>30</v>
      </c>
      <c r="EG80" t="str">
        <f t="shared" si="101"/>
        <v>Строительные работы</v>
      </c>
      <c r="EH80">
        <f t="shared" si="101"/>
        <v>0</v>
      </c>
      <c r="EI80" t="str">
        <f t="shared" si="101"/>
        <v/>
      </c>
      <c r="EJ80">
        <f t="shared" si="101"/>
        <v>1</v>
      </c>
      <c r="EK80">
        <f t="shared" si="101"/>
        <v>82</v>
      </c>
      <c r="EL80" t="str">
        <f t="shared" si="101"/>
        <v>ТСН-2001.3-10. 10-70...10-72</v>
      </c>
      <c r="EM80" t="str">
        <f t="shared" si="101"/>
        <v>ТСН-2001.3-10-2</v>
      </c>
      <c r="EO80" t="s">
        <v>3</v>
      </c>
      <c r="EQ80">
        <v>0</v>
      </c>
      <c r="ER80">
        <v>5097.0200000000004</v>
      </c>
      <c r="ES80">
        <v>2775.42</v>
      </c>
      <c r="ET80">
        <v>60.6</v>
      </c>
      <c r="EU80">
        <v>2.98</v>
      </c>
      <c r="EV80">
        <v>2261</v>
      </c>
      <c r="EW80">
        <v>190</v>
      </c>
      <c r="EX80">
        <v>0</v>
      </c>
      <c r="EY80">
        <v>0</v>
      </c>
      <c r="FQ80">
        <v>0</v>
      </c>
      <c r="FR80">
        <f t="shared" si="93"/>
        <v>0</v>
      </c>
      <c r="FS80">
        <v>0</v>
      </c>
      <c r="FX80">
        <v>77</v>
      </c>
      <c r="FY80">
        <v>44</v>
      </c>
      <c r="GA80" t="s">
        <v>3</v>
      </c>
      <c r="GG80">
        <v>2</v>
      </c>
      <c r="GH80">
        <v>1</v>
      </c>
      <c r="GI80">
        <v>2</v>
      </c>
      <c r="GJ80">
        <v>0</v>
      </c>
      <c r="GK80">
        <f>ROUND(R80*(S12)/100,2)</f>
        <v>44.09</v>
      </c>
      <c r="GL80">
        <f t="shared" si="94"/>
        <v>0</v>
      </c>
      <c r="GM80">
        <f t="shared" si="95"/>
        <v>43799.349999999991</v>
      </c>
      <c r="GN80">
        <f t="shared" si="96"/>
        <v>43799.35</v>
      </c>
      <c r="GO80">
        <f t="shared" si="97"/>
        <v>0</v>
      </c>
      <c r="GP80">
        <f t="shared" si="98"/>
        <v>0</v>
      </c>
      <c r="GR80">
        <v>0</v>
      </c>
    </row>
    <row r="81" spans="1:255" x14ac:dyDescent="0.2">
      <c r="A81" s="2">
        <v>18</v>
      </c>
      <c r="B81" s="2">
        <v>1</v>
      </c>
      <c r="C81" s="2">
        <v>52</v>
      </c>
      <c r="D81" s="2"/>
      <c r="E81" s="2" t="s">
        <v>134</v>
      </c>
      <c r="F81" s="2" t="s">
        <v>135</v>
      </c>
      <c r="G81" s="2" t="s">
        <v>136</v>
      </c>
      <c r="H81" s="2" t="s">
        <v>137</v>
      </c>
      <c r="I81" s="2">
        <f>I80*J81</f>
        <v>2.8652E-2</v>
      </c>
      <c r="J81" s="2">
        <v>5.8000000000000003E-2</v>
      </c>
      <c r="K81" s="2"/>
      <c r="L81" s="2"/>
      <c r="M81" s="2"/>
      <c r="N81" s="2"/>
      <c r="O81" s="2">
        <f t="shared" si="69"/>
        <v>1744.43</v>
      </c>
      <c r="P81" s="2">
        <f t="shared" si="70"/>
        <v>1744.43</v>
      </c>
      <c r="Q81" s="2">
        <f t="shared" si="71"/>
        <v>0</v>
      </c>
      <c r="R81" s="2">
        <f t="shared" si="72"/>
        <v>0</v>
      </c>
      <c r="S81" s="2">
        <f t="shared" si="73"/>
        <v>0</v>
      </c>
      <c r="T81" s="2">
        <f t="shared" si="74"/>
        <v>0</v>
      </c>
      <c r="U81" s="2">
        <f t="shared" si="75"/>
        <v>0</v>
      </c>
      <c r="V81" s="2">
        <f t="shared" si="76"/>
        <v>0</v>
      </c>
      <c r="W81" s="2">
        <f t="shared" si="77"/>
        <v>0</v>
      </c>
      <c r="X81" s="2">
        <f t="shared" si="78"/>
        <v>0</v>
      </c>
      <c r="Y81" s="2">
        <f t="shared" si="79"/>
        <v>0</v>
      </c>
      <c r="Z81" s="2"/>
      <c r="AA81" s="2">
        <v>22529512</v>
      </c>
      <c r="AB81" s="2">
        <f t="shared" si="80"/>
        <v>60883.49</v>
      </c>
      <c r="AC81" s="2">
        <f t="shared" si="81"/>
        <v>60883.49</v>
      </c>
      <c r="AD81" s="2">
        <f t="shared" ref="AD81:AD88" si="102">ROUND((((ET81)-(EU81))+AE81),6)</f>
        <v>0</v>
      </c>
      <c r="AE81" s="2">
        <f t="shared" ref="AE81:AF88" si="103">ROUND((EU81),6)</f>
        <v>0</v>
      </c>
      <c r="AF81" s="2">
        <f t="shared" si="103"/>
        <v>0</v>
      </c>
      <c r="AG81" s="2">
        <f t="shared" si="82"/>
        <v>0</v>
      </c>
      <c r="AH81" s="2">
        <f t="shared" ref="AH81:AI88" si="104">(EW81)</f>
        <v>0</v>
      </c>
      <c r="AI81" s="2">
        <f t="shared" si="104"/>
        <v>0</v>
      </c>
      <c r="AJ81" s="2">
        <f t="shared" si="83"/>
        <v>0</v>
      </c>
      <c r="AK81" s="2">
        <v>60883.49</v>
      </c>
      <c r="AL81" s="2">
        <v>60883.49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91</v>
      </c>
      <c r="AU81" s="2">
        <v>70</v>
      </c>
      <c r="AV81" s="2">
        <v>1</v>
      </c>
      <c r="AW81" s="2">
        <v>1</v>
      </c>
      <c r="AX81" s="2"/>
      <c r="AY81" s="2"/>
      <c r="AZ81" s="2">
        <v>1</v>
      </c>
      <c r="BA81" s="2">
        <v>1</v>
      </c>
      <c r="BB81" s="2">
        <v>1</v>
      </c>
      <c r="BC81" s="2">
        <v>1</v>
      </c>
      <c r="BD81" s="2" t="s">
        <v>3</v>
      </c>
      <c r="BE81" s="2" t="s">
        <v>3</v>
      </c>
      <c r="BF81" s="2" t="s">
        <v>3</v>
      </c>
      <c r="BG81" s="2" t="s">
        <v>3</v>
      </c>
      <c r="BH81" s="2">
        <v>3</v>
      </c>
      <c r="BI81" s="2">
        <v>1</v>
      </c>
      <c r="BJ81" s="2" t="s">
        <v>138</v>
      </c>
      <c r="BK81" s="2"/>
      <c r="BL81" s="2"/>
      <c r="BM81" s="2">
        <v>82</v>
      </c>
      <c r="BN81" s="2">
        <v>0</v>
      </c>
      <c r="BO81" s="2" t="s">
        <v>3</v>
      </c>
      <c r="BP81" s="2">
        <v>0</v>
      </c>
      <c r="BQ81" s="2">
        <v>30</v>
      </c>
      <c r="BR81" s="2"/>
      <c r="BS81" s="2">
        <v>1</v>
      </c>
      <c r="BT81" s="2">
        <v>1</v>
      </c>
      <c r="BU81" s="2">
        <v>1</v>
      </c>
      <c r="BV81" s="2">
        <v>1</v>
      </c>
      <c r="BW81" s="2">
        <v>1</v>
      </c>
      <c r="BX81" s="2">
        <v>1</v>
      </c>
      <c r="BY81" s="2" t="s">
        <v>3</v>
      </c>
      <c r="BZ81" s="2">
        <v>91</v>
      </c>
      <c r="CA81" s="2">
        <v>70</v>
      </c>
      <c r="CB81" s="2"/>
      <c r="CC81" s="2"/>
      <c r="CD81" s="2"/>
      <c r="CE81" s="2"/>
      <c r="CF81" s="2">
        <v>0</v>
      </c>
      <c r="CG81" s="2">
        <v>0</v>
      </c>
      <c r="CH81" s="2"/>
      <c r="CI81" s="2"/>
      <c r="CJ81" s="2"/>
      <c r="CK81" s="2"/>
      <c r="CL81" s="2"/>
      <c r="CM81" s="2">
        <v>0</v>
      </c>
      <c r="CN81" s="2" t="s">
        <v>3</v>
      </c>
      <c r="CO81" s="2">
        <v>0</v>
      </c>
      <c r="CP81" s="2">
        <f t="shared" si="84"/>
        <v>1744.43</v>
      </c>
      <c r="CQ81" s="2">
        <f t="shared" si="85"/>
        <v>60883.49</v>
      </c>
      <c r="CR81" s="2">
        <f t="shared" si="86"/>
        <v>0</v>
      </c>
      <c r="CS81" s="2">
        <f t="shared" si="87"/>
        <v>0</v>
      </c>
      <c r="CT81" s="2">
        <f t="shared" si="88"/>
        <v>0</v>
      </c>
      <c r="CU81" s="2">
        <f t="shared" si="89"/>
        <v>0</v>
      </c>
      <c r="CV81" s="2">
        <f t="shared" si="90"/>
        <v>0</v>
      </c>
      <c r="CW81" s="2">
        <f t="shared" si="91"/>
        <v>0</v>
      </c>
      <c r="CX81" s="2">
        <f t="shared" si="92"/>
        <v>0</v>
      </c>
      <c r="CY81" s="2">
        <f>((S81*BZ81)/100)</f>
        <v>0</v>
      </c>
      <c r="CZ81" s="2">
        <f>((S81*CA81)/100)</f>
        <v>0</v>
      </c>
      <c r="DA81" s="2"/>
      <c r="DB81" s="2"/>
      <c r="DC81" s="2" t="s">
        <v>3</v>
      </c>
      <c r="DD81" s="2" t="s">
        <v>3</v>
      </c>
      <c r="DE81" s="2" t="s">
        <v>3</v>
      </c>
      <c r="DF81" s="2" t="s">
        <v>3</v>
      </c>
      <c r="DG81" s="2" t="s">
        <v>3</v>
      </c>
      <c r="DH81" s="2" t="s">
        <v>3</v>
      </c>
      <c r="DI81" s="2" t="s">
        <v>3</v>
      </c>
      <c r="DJ81" s="2" t="s">
        <v>3</v>
      </c>
      <c r="DK81" s="2" t="s">
        <v>3</v>
      </c>
      <c r="DL81" s="2" t="s">
        <v>3</v>
      </c>
      <c r="DM81" s="2" t="s">
        <v>3</v>
      </c>
      <c r="DN81" s="2">
        <v>0</v>
      </c>
      <c r="DO81" s="2">
        <v>0</v>
      </c>
      <c r="DP81" s="2">
        <v>1</v>
      </c>
      <c r="DQ81" s="2">
        <v>1</v>
      </c>
      <c r="DR81" s="2"/>
      <c r="DS81" s="2"/>
      <c r="DT81" s="2"/>
      <c r="DU81" s="2">
        <v>1009</v>
      </c>
      <c r="DV81" s="2" t="s">
        <v>137</v>
      </c>
      <c r="DW81" s="2" t="s">
        <v>137</v>
      </c>
      <c r="DX81" s="2">
        <v>1000</v>
      </c>
      <c r="DY81" s="2"/>
      <c r="DZ81" s="2"/>
      <c r="EA81" s="2"/>
      <c r="EB81" s="2"/>
      <c r="EC81" s="2"/>
      <c r="ED81" s="2"/>
      <c r="EE81" s="2">
        <v>21120772</v>
      </c>
      <c r="EF81" s="2">
        <v>30</v>
      </c>
      <c r="EG81" s="2" t="s">
        <v>119</v>
      </c>
      <c r="EH81" s="2">
        <v>0</v>
      </c>
      <c r="EI81" s="2" t="s">
        <v>3</v>
      </c>
      <c r="EJ81" s="2">
        <v>1</v>
      </c>
      <c r="EK81" s="2">
        <v>82</v>
      </c>
      <c r="EL81" s="2" t="s">
        <v>132</v>
      </c>
      <c r="EM81" s="2" t="s">
        <v>133</v>
      </c>
      <c r="EN81" s="2"/>
      <c r="EO81" s="2" t="s">
        <v>3</v>
      </c>
      <c r="EP81" s="2"/>
      <c r="EQ81" s="2">
        <v>0</v>
      </c>
      <c r="ER81" s="2">
        <v>60883.49</v>
      </c>
      <c r="ES81" s="2">
        <v>60883.49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/>
      <c r="EZ81" s="2">
        <v>0</v>
      </c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>
        <v>0</v>
      </c>
      <c r="FR81" s="2">
        <f t="shared" si="93"/>
        <v>0</v>
      </c>
      <c r="FS81" s="2">
        <v>0</v>
      </c>
      <c r="FT81" s="2"/>
      <c r="FU81" s="2"/>
      <c r="FV81" s="2"/>
      <c r="FW81" s="2"/>
      <c r="FX81" s="2">
        <v>91</v>
      </c>
      <c r="FY81" s="2">
        <v>70</v>
      </c>
      <c r="FZ81" s="2"/>
      <c r="GA81" s="2" t="s">
        <v>3</v>
      </c>
      <c r="GB81" s="2"/>
      <c r="GC81" s="2"/>
      <c r="GD81" s="2"/>
      <c r="GE81" s="2"/>
      <c r="GF81" s="2"/>
      <c r="GG81" s="2">
        <v>2</v>
      </c>
      <c r="GH81" s="2">
        <v>1</v>
      </c>
      <c r="GI81" s="2">
        <v>-2</v>
      </c>
      <c r="GJ81" s="2">
        <v>0</v>
      </c>
      <c r="GK81" s="2">
        <f>ROUND(R81*(R12)/100,2)</f>
        <v>0</v>
      </c>
      <c r="GL81" s="2">
        <f t="shared" si="94"/>
        <v>0</v>
      </c>
      <c r="GM81" s="2">
        <f t="shared" si="95"/>
        <v>1744.43</v>
      </c>
      <c r="GN81" s="2">
        <f t="shared" si="96"/>
        <v>1744.43</v>
      </c>
      <c r="GO81" s="2">
        <f t="shared" si="97"/>
        <v>0</v>
      </c>
      <c r="GP81" s="2">
        <f t="shared" si="98"/>
        <v>0</v>
      </c>
      <c r="GQ81" s="2"/>
      <c r="GR81" s="2">
        <v>0</v>
      </c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</row>
    <row r="82" spans="1:255" x14ac:dyDescent="0.2">
      <c r="A82">
        <v>18</v>
      </c>
      <c r="B82">
        <v>1</v>
      </c>
      <c r="C82">
        <v>64</v>
      </c>
      <c r="E82" t="s">
        <v>134</v>
      </c>
      <c r="F82" t="str">
        <f>F81</f>
        <v>1.7-4-24</v>
      </c>
      <c r="G82" t="str">
        <f>G81</f>
        <v>ПРОФИЛИ МЕТАЛЛИЧЕСКИЕ ДЛЯ МОНТАЖА ГИПСОВЫХ ПЕРЕГОРОДОК И ПОДВЕСНЫХ ПОТОЛКОВ СТАЛЬНЫЕ, ОЦИНКОВАННЫЕ, МАРКА ПУ-2, ПРОФИЛЬ УГЛОВОЙ, СЕЧЕНИЕ 31Х31Х0,55 ММ</v>
      </c>
      <c r="H82" t="str">
        <f>H81</f>
        <v>т</v>
      </c>
      <c r="I82">
        <f>I80*J82</f>
        <v>2.8652E-2</v>
      </c>
      <c r="J82">
        <f>J81</f>
        <v>5.8000000000000003E-2</v>
      </c>
      <c r="O82">
        <f t="shared" si="69"/>
        <v>3890.09</v>
      </c>
      <c r="P82">
        <f t="shared" si="70"/>
        <v>3890.09</v>
      </c>
      <c r="Q82">
        <f t="shared" si="71"/>
        <v>0</v>
      </c>
      <c r="R82">
        <f t="shared" si="72"/>
        <v>0</v>
      </c>
      <c r="S82">
        <f t="shared" si="73"/>
        <v>0</v>
      </c>
      <c r="T82">
        <f t="shared" si="74"/>
        <v>0</v>
      </c>
      <c r="U82">
        <f t="shared" si="75"/>
        <v>0</v>
      </c>
      <c r="V82">
        <f t="shared" si="76"/>
        <v>0</v>
      </c>
      <c r="W82">
        <f t="shared" si="77"/>
        <v>0</v>
      </c>
      <c r="X82">
        <f t="shared" si="78"/>
        <v>0</v>
      </c>
      <c r="Y82">
        <f t="shared" si="79"/>
        <v>0</v>
      </c>
      <c r="AA82">
        <v>22529510</v>
      </c>
      <c r="AB82">
        <f t="shared" si="80"/>
        <v>60883.49</v>
      </c>
      <c r="AC82">
        <f t="shared" si="81"/>
        <v>60883.49</v>
      </c>
      <c r="AD82">
        <f t="shared" si="102"/>
        <v>0</v>
      </c>
      <c r="AE82">
        <f t="shared" si="103"/>
        <v>0</v>
      </c>
      <c r="AF82">
        <f t="shared" si="103"/>
        <v>0</v>
      </c>
      <c r="AG82">
        <f t="shared" si="82"/>
        <v>0</v>
      </c>
      <c r="AH82">
        <f t="shared" si="104"/>
        <v>0</v>
      </c>
      <c r="AI82">
        <f t="shared" si="104"/>
        <v>0</v>
      </c>
      <c r="AJ82">
        <f t="shared" si="83"/>
        <v>0</v>
      </c>
      <c r="AK82">
        <v>60883.49</v>
      </c>
      <c r="AL82">
        <v>60883.49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1</v>
      </c>
      <c r="AW82">
        <v>1</v>
      </c>
      <c r="AZ82">
        <v>1</v>
      </c>
      <c r="BA82">
        <v>1</v>
      </c>
      <c r="BB82">
        <v>1</v>
      </c>
      <c r="BC82">
        <v>2.23</v>
      </c>
      <c r="BD82" t="s">
        <v>3</v>
      </c>
      <c r="BE82" t="s">
        <v>3</v>
      </c>
      <c r="BF82" t="s">
        <v>3</v>
      </c>
      <c r="BG82" t="s">
        <v>3</v>
      </c>
      <c r="BH82">
        <v>3</v>
      </c>
      <c r="BI82">
        <v>1</v>
      </c>
      <c r="BJ82" t="str">
        <f>BJ81</f>
        <v>ТСН-2001.1. База. Р.7, о.4, поз.24</v>
      </c>
      <c r="BM82">
        <v>82</v>
      </c>
      <c r="BN82">
        <v>0</v>
      </c>
      <c r="BO82" t="s">
        <v>135</v>
      </c>
      <c r="BP82">
        <v>1</v>
      </c>
      <c r="BQ82">
        <v>30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3</v>
      </c>
      <c r="BZ82">
        <v>0</v>
      </c>
      <c r="CA82">
        <v>0</v>
      </c>
      <c r="CF82">
        <v>0</v>
      </c>
      <c r="CG82">
        <v>0</v>
      </c>
      <c r="CM82">
        <v>0</v>
      </c>
      <c r="CN82" t="s">
        <v>3</v>
      </c>
      <c r="CO82">
        <v>0</v>
      </c>
      <c r="CP82">
        <f t="shared" si="84"/>
        <v>3890.09</v>
      </c>
      <c r="CQ82">
        <f t="shared" si="85"/>
        <v>135770.1827</v>
      </c>
      <c r="CR82">
        <f t="shared" si="86"/>
        <v>0</v>
      </c>
      <c r="CS82">
        <f t="shared" si="87"/>
        <v>0</v>
      </c>
      <c r="CT82">
        <f t="shared" si="88"/>
        <v>0</v>
      </c>
      <c r="CU82">
        <f t="shared" si="89"/>
        <v>0</v>
      </c>
      <c r="CV82">
        <f t="shared" si="90"/>
        <v>0</v>
      </c>
      <c r="CW82">
        <f t="shared" si="91"/>
        <v>0</v>
      </c>
      <c r="CX82">
        <f t="shared" si="92"/>
        <v>0</v>
      </c>
      <c r="CY82">
        <f>S82*(BZ82/100)</f>
        <v>0</v>
      </c>
      <c r="CZ82">
        <f>S82*(CA82/100)</f>
        <v>0</v>
      </c>
      <c r="DC82" t="s">
        <v>3</v>
      </c>
      <c r="DD82" t="s">
        <v>3</v>
      </c>
      <c r="DE82" t="s">
        <v>3</v>
      </c>
      <c r="DF82" t="s">
        <v>3</v>
      </c>
      <c r="DG82" t="s">
        <v>3</v>
      </c>
      <c r="DH82" t="s">
        <v>3</v>
      </c>
      <c r="DI82" t="s">
        <v>3</v>
      </c>
      <c r="DJ82" t="s">
        <v>3</v>
      </c>
      <c r="DK82" t="s">
        <v>3</v>
      </c>
      <c r="DL82" t="s">
        <v>3</v>
      </c>
      <c r="DM82" t="s">
        <v>3</v>
      </c>
      <c r="DN82">
        <v>91</v>
      </c>
      <c r="DO82">
        <v>70</v>
      </c>
      <c r="DP82">
        <v>1.0469999999999999</v>
      </c>
      <c r="DQ82">
        <v>1</v>
      </c>
      <c r="DU82">
        <f t="shared" ref="DU82:EM82" si="105">DU81</f>
        <v>1009</v>
      </c>
      <c r="DV82" t="str">
        <f t="shared" si="105"/>
        <v>т</v>
      </c>
      <c r="DW82" t="str">
        <f t="shared" si="105"/>
        <v>т</v>
      </c>
      <c r="DX82">
        <f t="shared" si="105"/>
        <v>1000</v>
      </c>
      <c r="DY82">
        <f t="shared" si="105"/>
        <v>0</v>
      </c>
      <c r="DZ82">
        <f t="shared" si="105"/>
        <v>0</v>
      </c>
      <c r="EA82">
        <f t="shared" si="105"/>
        <v>0</v>
      </c>
      <c r="EB82">
        <f t="shared" si="105"/>
        <v>0</v>
      </c>
      <c r="EC82">
        <f t="shared" si="105"/>
        <v>0</v>
      </c>
      <c r="ED82">
        <f t="shared" si="105"/>
        <v>0</v>
      </c>
      <c r="EE82">
        <f t="shared" si="105"/>
        <v>21120772</v>
      </c>
      <c r="EF82">
        <f t="shared" si="105"/>
        <v>30</v>
      </c>
      <c r="EG82" t="str">
        <f t="shared" si="105"/>
        <v>Строительные работы</v>
      </c>
      <c r="EH82">
        <f t="shared" si="105"/>
        <v>0</v>
      </c>
      <c r="EI82" t="str">
        <f t="shared" si="105"/>
        <v/>
      </c>
      <c r="EJ82">
        <f t="shared" si="105"/>
        <v>1</v>
      </c>
      <c r="EK82">
        <f t="shared" si="105"/>
        <v>82</v>
      </c>
      <c r="EL82" t="str">
        <f t="shared" si="105"/>
        <v>ТСН-2001.3-10. 10-70...10-72</v>
      </c>
      <c r="EM82" t="str">
        <f t="shared" si="105"/>
        <v>ТСН-2001.3-10-2</v>
      </c>
      <c r="EO82" t="s">
        <v>3</v>
      </c>
      <c r="EQ82">
        <v>0</v>
      </c>
      <c r="ER82">
        <v>60883.49</v>
      </c>
      <c r="ES82">
        <v>60883.49</v>
      </c>
      <c r="ET82">
        <v>0</v>
      </c>
      <c r="EU82">
        <v>0</v>
      </c>
      <c r="EV82">
        <v>0</v>
      </c>
      <c r="EW82">
        <v>0</v>
      </c>
      <c r="EX82">
        <v>0</v>
      </c>
      <c r="FQ82">
        <v>0</v>
      </c>
      <c r="FR82">
        <f t="shared" si="93"/>
        <v>0</v>
      </c>
      <c r="FS82">
        <v>0</v>
      </c>
      <c r="FX82">
        <v>0</v>
      </c>
      <c r="FY82">
        <v>0</v>
      </c>
      <c r="GA82" t="s">
        <v>3</v>
      </c>
      <c r="GG82">
        <v>2</v>
      </c>
      <c r="GH82">
        <v>1</v>
      </c>
      <c r="GI82">
        <v>2</v>
      </c>
      <c r="GJ82">
        <v>0</v>
      </c>
      <c r="GK82">
        <f>ROUND(R82*(S12)/100,2)</f>
        <v>0</v>
      </c>
      <c r="GL82">
        <f t="shared" si="94"/>
        <v>0</v>
      </c>
      <c r="GM82">
        <f t="shared" si="95"/>
        <v>3890.09</v>
      </c>
      <c r="GN82">
        <f t="shared" si="96"/>
        <v>3890.09</v>
      </c>
      <c r="GO82">
        <f t="shared" si="97"/>
        <v>0</v>
      </c>
      <c r="GP82">
        <f t="shared" si="98"/>
        <v>0</v>
      </c>
      <c r="GR82">
        <v>0</v>
      </c>
    </row>
    <row r="83" spans="1:255" x14ac:dyDescent="0.2">
      <c r="A83" s="2">
        <v>18</v>
      </c>
      <c r="B83" s="2">
        <v>1</v>
      </c>
      <c r="C83" s="2">
        <v>53</v>
      </c>
      <c r="D83" s="2"/>
      <c r="E83" s="2" t="s">
        <v>139</v>
      </c>
      <c r="F83" s="2" t="s">
        <v>140</v>
      </c>
      <c r="G83" s="2" t="s">
        <v>141</v>
      </c>
      <c r="H83" s="2" t="s">
        <v>137</v>
      </c>
      <c r="I83" s="2">
        <f>I80*J83</f>
        <v>0.115102</v>
      </c>
      <c r="J83" s="2">
        <v>0.23299999999999998</v>
      </c>
      <c r="K83" s="2"/>
      <c r="L83" s="2"/>
      <c r="M83" s="2"/>
      <c r="N83" s="2"/>
      <c r="O83" s="2">
        <f t="shared" si="69"/>
        <v>3191.39</v>
      </c>
      <c r="P83" s="2">
        <f t="shared" si="70"/>
        <v>3191.39</v>
      </c>
      <c r="Q83" s="2">
        <f t="shared" si="71"/>
        <v>0</v>
      </c>
      <c r="R83" s="2">
        <f t="shared" si="72"/>
        <v>0</v>
      </c>
      <c r="S83" s="2">
        <f t="shared" si="73"/>
        <v>0</v>
      </c>
      <c r="T83" s="2">
        <f t="shared" si="74"/>
        <v>0</v>
      </c>
      <c r="U83" s="2">
        <f t="shared" si="75"/>
        <v>0</v>
      </c>
      <c r="V83" s="2">
        <f t="shared" si="76"/>
        <v>0</v>
      </c>
      <c r="W83" s="2">
        <f t="shared" si="77"/>
        <v>0</v>
      </c>
      <c r="X83" s="2">
        <f t="shared" si="78"/>
        <v>0</v>
      </c>
      <c r="Y83" s="2">
        <f t="shared" si="79"/>
        <v>0</v>
      </c>
      <c r="Z83" s="2"/>
      <c r="AA83" s="2">
        <v>22529512</v>
      </c>
      <c r="AB83" s="2">
        <f t="shared" si="80"/>
        <v>27726.65</v>
      </c>
      <c r="AC83" s="2">
        <f t="shared" si="81"/>
        <v>27726.65</v>
      </c>
      <c r="AD83" s="2">
        <f t="shared" si="102"/>
        <v>0</v>
      </c>
      <c r="AE83" s="2">
        <f t="shared" si="103"/>
        <v>0</v>
      </c>
      <c r="AF83" s="2">
        <f t="shared" si="103"/>
        <v>0</v>
      </c>
      <c r="AG83" s="2">
        <f t="shared" si="82"/>
        <v>0</v>
      </c>
      <c r="AH83" s="2">
        <f t="shared" si="104"/>
        <v>0</v>
      </c>
      <c r="AI83" s="2">
        <f t="shared" si="104"/>
        <v>0</v>
      </c>
      <c r="AJ83" s="2">
        <f t="shared" si="83"/>
        <v>0</v>
      </c>
      <c r="AK83" s="2">
        <v>27726.65</v>
      </c>
      <c r="AL83" s="2">
        <v>27726.65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91</v>
      </c>
      <c r="AU83" s="2">
        <v>70</v>
      </c>
      <c r="AV83" s="2">
        <v>1</v>
      </c>
      <c r="AW83" s="2">
        <v>1</v>
      </c>
      <c r="AX83" s="2"/>
      <c r="AY83" s="2"/>
      <c r="AZ83" s="2">
        <v>1</v>
      </c>
      <c r="BA83" s="2">
        <v>1</v>
      </c>
      <c r="BB83" s="2">
        <v>1</v>
      </c>
      <c r="BC83" s="2">
        <v>1</v>
      </c>
      <c r="BD83" s="2" t="s">
        <v>3</v>
      </c>
      <c r="BE83" s="2" t="s">
        <v>3</v>
      </c>
      <c r="BF83" s="2" t="s">
        <v>3</v>
      </c>
      <c r="BG83" s="2" t="s">
        <v>3</v>
      </c>
      <c r="BH83" s="2">
        <v>3</v>
      </c>
      <c r="BI83" s="2">
        <v>1</v>
      </c>
      <c r="BJ83" s="2" t="s">
        <v>142</v>
      </c>
      <c r="BK83" s="2"/>
      <c r="BL83" s="2"/>
      <c r="BM83" s="2">
        <v>82</v>
      </c>
      <c r="BN83" s="2">
        <v>0</v>
      </c>
      <c r="BO83" s="2" t="s">
        <v>3</v>
      </c>
      <c r="BP83" s="2">
        <v>0</v>
      </c>
      <c r="BQ83" s="2">
        <v>30</v>
      </c>
      <c r="BR83" s="2"/>
      <c r="BS83" s="2">
        <v>1</v>
      </c>
      <c r="BT83" s="2">
        <v>1</v>
      </c>
      <c r="BU83" s="2">
        <v>1</v>
      </c>
      <c r="BV83" s="2">
        <v>1</v>
      </c>
      <c r="BW83" s="2">
        <v>1</v>
      </c>
      <c r="BX83" s="2">
        <v>1</v>
      </c>
      <c r="BY83" s="2" t="s">
        <v>3</v>
      </c>
      <c r="BZ83" s="2">
        <v>91</v>
      </c>
      <c r="CA83" s="2">
        <v>70</v>
      </c>
      <c r="CB83" s="2"/>
      <c r="CC83" s="2"/>
      <c r="CD83" s="2"/>
      <c r="CE83" s="2"/>
      <c r="CF83" s="2">
        <v>0</v>
      </c>
      <c r="CG83" s="2">
        <v>0</v>
      </c>
      <c r="CH83" s="2"/>
      <c r="CI83" s="2"/>
      <c r="CJ83" s="2"/>
      <c r="CK83" s="2"/>
      <c r="CL83" s="2"/>
      <c r="CM83" s="2">
        <v>0</v>
      </c>
      <c r="CN83" s="2" t="s">
        <v>3</v>
      </c>
      <c r="CO83" s="2">
        <v>0</v>
      </c>
      <c r="CP83" s="2">
        <f t="shared" si="84"/>
        <v>3191.39</v>
      </c>
      <c r="CQ83" s="2">
        <f t="shared" si="85"/>
        <v>27726.65</v>
      </c>
      <c r="CR83" s="2">
        <f t="shared" si="86"/>
        <v>0</v>
      </c>
      <c r="CS83" s="2">
        <f t="shared" si="87"/>
        <v>0</v>
      </c>
      <c r="CT83" s="2">
        <f t="shared" si="88"/>
        <v>0</v>
      </c>
      <c r="CU83" s="2">
        <f t="shared" si="89"/>
        <v>0</v>
      </c>
      <c r="CV83" s="2">
        <f t="shared" si="90"/>
        <v>0</v>
      </c>
      <c r="CW83" s="2">
        <f t="shared" si="91"/>
        <v>0</v>
      </c>
      <c r="CX83" s="2">
        <f t="shared" si="92"/>
        <v>0</v>
      </c>
      <c r="CY83" s="2">
        <f>((S83*BZ83)/100)</f>
        <v>0</v>
      </c>
      <c r="CZ83" s="2">
        <f>((S83*CA83)/100)</f>
        <v>0</v>
      </c>
      <c r="DA83" s="2"/>
      <c r="DB83" s="2"/>
      <c r="DC83" s="2" t="s">
        <v>3</v>
      </c>
      <c r="DD83" s="2" t="s">
        <v>3</v>
      </c>
      <c r="DE83" s="2" t="s">
        <v>3</v>
      </c>
      <c r="DF83" s="2" t="s">
        <v>3</v>
      </c>
      <c r="DG83" s="2" t="s">
        <v>3</v>
      </c>
      <c r="DH83" s="2" t="s">
        <v>3</v>
      </c>
      <c r="DI83" s="2" t="s">
        <v>3</v>
      </c>
      <c r="DJ83" s="2" t="s">
        <v>3</v>
      </c>
      <c r="DK83" s="2" t="s">
        <v>3</v>
      </c>
      <c r="DL83" s="2" t="s">
        <v>3</v>
      </c>
      <c r="DM83" s="2" t="s">
        <v>3</v>
      </c>
      <c r="DN83" s="2">
        <v>0</v>
      </c>
      <c r="DO83" s="2">
        <v>0</v>
      </c>
      <c r="DP83" s="2">
        <v>1</v>
      </c>
      <c r="DQ83" s="2">
        <v>1</v>
      </c>
      <c r="DR83" s="2"/>
      <c r="DS83" s="2"/>
      <c r="DT83" s="2"/>
      <c r="DU83" s="2">
        <v>1009</v>
      </c>
      <c r="DV83" s="2" t="s">
        <v>137</v>
      </c>
      <c r="DW83" s="2" t="s">
        <v>137</v>
      </c>
      <c r="DX83" s="2">
        <v>1000</v>
      </c>
      <c r="DY83" s="2"/>
      <c r="DZ83" s="2"/>
      <c r="EA83" s="2"/>
      <c r="EB83" s="2"/>
      <c r="EC83" s="2"/>
      <c r="ED83" s="2"/>
      <c r="EE83" s="2">
        <v>21120772</v>
      </c>
      <c r="EF83" s="2">
        <v>30</v>
      </c>
      <c r="EG83" s="2" t="s">
        <v>119</v>
      </c>
      <c r="EH83" s="2">
        <v>0</v>
      </c>
      <c r="EI83" s="2" t="s">
        <v>3</v>
      </c>
      <c r="EJ83" s="2">
        <v>1</v>
      </c>
      <c r="EK83" s="2">
        <v>82</v>
      </c>
      <c r="EL83" s="2" t="s">
        <v>132</v>
      </c>
      <c r="EM83" s="2" t="s">
        <v>133</v>
      </c>
      <c r="EN83" s="2"/>
      <c r="EO83" s="2" t="s">
        <v>3</v>
      </c>
      <c r="EP83" s="2"/>
      <c r="EQ83" s="2">
        <v>0</v>
      </c>
      <c r="ER83" s="2">
        <v>27726.65</v>
      </c>
      <c r="ES83" s="2">
        <v>27726.65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/>
      <c r="EZ83" s="2">
        <v>0</v>
      </c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>
        <v>0</v>
      </c>
      <c r="FR83" s="2">
        <f t="shared" si="93"/>
        <v>0</v>
      </c>
      <c r="FS83" s="2">
        <v>0</v>
      </c>
      <c r="FT83" s="2"/>
      <c r="FU83" s="2"/>
      <c r="FV83" s="2"/>
      <c r="FW83" s="2"/>
      <c r="FX83" s="2">
        <v>91</v>
      </c>
      <c r="FY83" s="2">
        <v>70</v>
      </c>
      <c r="FZ83" s="2"/>
      <c r="GA83" s="2" t="s">
        <v>3</v>
      </c>
      <c r="GB83" s="2"/>
      <c r="GC83" s="2"/>
      <c r="GD83" s="2"/>
      <c r="GE83" s="2"/>
      <c r="GF83" s="2"/>
      <c r="GG83" s="2">
        <v>2</v>
      </c>
      <c r="GH83" s="2">
        <v>1</v>
      </c>
      <c r="GI83" s="2">
        <v>-2</v>
      </c>
      <c r="GJ83" s="2">
        <v>0</v>
      </c>
      <c r="GK83" s="2">
        <f>ROUND(R83*(R12)/100,2)</f>
        <v>0</v>
      </c>
      <c r="GL83" s="2">
        <f t="shared" si="94"/>
        <v>0</v>
      </c>
      <c r="GM83" s="2">
        <f t="shared" si="95"/>
        <v>3191.39</v>
      </c>
      <c r="GN83" s="2">
        <f t="shared" si="96"/>
        <v>3191.39</v>
      </c>
      <c r="GO83" s="2">
        <f t="shared" si="97"/>
        <v>0</v>
      </c>
      <c r="GP83" s="2">
        <f t="shared" si="98"/>
        <v>0</v>
      </c>
      <c r="GQ83" s="2"/>
      <c r="GR83" s="2">
        <v>0</v>
      </c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</row>
    <row r="84" spans="1:255" x14ac:dyDescent="0.2">
      <c r="A84">
        <v>18</v>
      </c>
      <c r="B84">
        <v>1</v>
      </c>
      <c r="C84">
        <v>65</v>
      </c>
      <c r="E84" t="s">
        <v>139</v>
      </c>
      <c r="F84" t="str">
        <f>F83</f>
        <v>1.7-4-5</v>
      </c>
      <c r="G84" t="str">
        <f>G83</f>
        <v>ПРОФИЛИ СТОЕК МЕТАЛЛИЧЕСКИЕ ДЛЯ МОНТАЖА ГИПСОВЫХ ПЕРЕГОРОДОК И ПОДВЕСНЫХ ПОТОЛКОВ СТАЛЬНЫЕ, ОЦИНКОВАННЫЕ, МАРКА ПС-2, СЕЧЕНИЕ 50Х50Х0,55 ММ</v>
      </c>
      <c r="H84" t="str">
        <f>H83</f>
        <v>т</v>
      </c>
      <c r="I84">
        <f>I80*J84</f>
        <v>0.115102</v>
      </c>
      <c r="J84">
        <f>J83</f>
        <v>0.23299999999999998</v>
      </c>
      <c r="O84">
        <f t="shared" si="69"/>
        <v>7180.63</v>
      </c>
      <c r="P84">
        <f t="shared" si="70"/>
        <v>7180.63</v>
      </c>
      <c r="Q84">
        <f t="shared" si="71"/>
        <v>0</v>
      </c>
      <c r="R84">
        <f t="shared" si="72"/>
        <v>0</v>
      </c>
      <c r="S84">
        <f t="shared" si="73"/>
        <v>0</v>
      </c>
      <c r="T84">
        <f t="shared" si="74"/>
        <v>0</v>
      </c>
      <c r="U84">
        <f t="shared" si="75"/>
        <v>0</v>
      </c>
      <c r="V84">
        <f t="shared" si="76"/>
        <v>0</v>
      </c>
      <c r="W84">
        <f t="shared" si="77"/>
        <v>0</v>
      </c>
      <c r="X84">
        <f t="shared" si="78"/>
        <v>0</v>
      </c>
      <c r="Y84">
        <f t="shared" si="79"/>
        <v>0</v>
      </c>
      <c r="AA84">
        <v>22529510</v>
      </c>
      <c r="AB84">
        <f t="shared" si="80"/>
        <v>27726.65</v>
      </c>
      <c r="AC84">
        <f t="shared" si="81"/>
        <v>27726.65</v>
      </c>
      <c r="AD84">
        <f t="shared" si="102"/>
        <v>0</v>
      </c>
      <c r="AE84">
        <f t="shared" si="103"/>
        <v>0</v>
      </c>
      <c r="AF84">
        <f t="shared" si="103"/>
        <v>0</v>
      </c>
      <c r="AG84">
        <f t="shared" si="82"/>
        <v>0</v>
      </c>
      <c r="AH84">
        <f t="shared" si="104"/>
        <v>0</v>
      </c>
      <c r="AI84">
        <f t="shared" si="104"/>
        <v>0</v>
      </c>
      <c r="AJ84">
        <f t="shared" si="83"/>
        <v>0</v>
      </c>
      <c r="AK84">
        <v>27726.65</v>
      </c>
      <c r="AL84">
        <v>27726.65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1</v>
      </c>
      <c r="AW84">
        <v>1</v>
      </c>
      <c r="AZ84">
        <v>1</v>
      </c>
      <c r="BA84">
        <v>1</v>
      </c>
      <c r="BB84">
        <v>1</v>
      </c>
      <c r="BC84">
        <v>2.25</v>
      </c>
      <c r="BD84" t="s">
        <v>3</v>
      </c>
      <c r="BE84" t="s">
        <v>3</v>
      </c>
      <c r="BF84" t="s">
        <v>3</v>
      </c>
      <c r="BG84" t="s">
        <v>3</v>
      </c>
      <c r="BH84">
        <v>3</v>
      </c>
      <c r="BI84">
        <v>1</v>
      </c>
      <c r="BJ84" t="str">
        <f>BJ83</f>
        <v>ТСН-2001.1. База. Р.7, о.4, поз.5</v>
      </c>
      <c r="BM84">
        <v>82</v>
      </c>
      <c r="BN84">
        <v>0</v>
      </c>
      <c r="BO84" t="s">
        <v>140</v>
      </c>
      <c r="BP84">
        <v>1</v>
      </c>
      <c r="BQ84">
        <v>30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3</v>
      </c>
      <c r="BZ84">
        <v>0</v>
      </c>
      <c r="CA84">
        <v>0</v>
      </c>
      <c r="CF84">
        <v>0</v>
      </c>
      <c r="CG84">
        <v>0</v>
      </c>
      <c r="CM84">
        <v>0</v>
      </c>
      <c r="CN84" t="s">
        <v>3</v>
      </c>
      <c r="CO84">
        <v>0</v>
      </c>
      <c r="CP84">
        <f t="shared" si="84"/>
        <v>7180.63</v>
      </c>
      <c r="CQ84">
        <f t="shared" si="85"/>
        <v>62384.962500000001</v>
      </c>
      <c r="CR84">
        <f t="shared" si="86"/>
        <v>0</v>
      </c>
      <c r="CS84">
        <f t="shared" si="87"/>
        <v>0</v>
      </c>
      <c r="CT84">
        <f t="shared" si="88"/>
        <v>0</v>
      </c>
      <c r="CU84">
        <f t="shared" si="89"/>
        <v>0</v>
      </c>
      <c r="CV84">
        <f t="shared" si="90"/>
        <v>0</v>
      </c>
      <c r="CW84">
        <f t="shared" si="91"/>
        <v>0</v>
      </c>
      <c r="CX84">
        <f t="shared" si="92"/>
        <v>0</v>
      </c>
      <c r="CY84">
        <f>S84*(BZ84/100)</f>
        <v>0</v>
      </c>
      <c r="CZ84">
        <f>S84*(CA84/100)</f>
        <v>0</v>
      </c>
      <c r="DC84" t="s">
        <v>3</v>
      </c>
      <c r="DD84" t="s">
        <v>3</v>
      </c>
      <c r="DE84" t="s">
        <v>3</v>
      </c>
      <c r="DF84" t="s">
        <v>3</v>
      </c>
      <c r="DG84" t="s">
        <v>3</v>
      </c>
      <c r="DH84" t="s">
        <v>3</v>
      </c>
      <c r="DI84" t="s">
        <v>3</v>
      </c>
      <c r="DJ84" t="s">
        <v>3</v>
      </c>
      <c r="DK84" t="s">
        <v>3</v>
      </c>
      <c r="DL84" t="s">
        <v>3</v>
      </c>
      <c r="DM84" t="s">
        <v>3</v>
      </c>
      <c r="DN84">
        <v>91</v>
      </c>
      <c r="DO84">
        <v>70</v>
      </c>
      <c r="DP84">
        <v>1.0469999999999999</v>
      </c>
      <c r="DQ84">
        <v>1</v>
      </c>
      <c r="DU84">
        <f t="shared" ref="DU84:EM84" si="106">DU83</f>
        <v>1009</v>
      </c>
      <c r="DV84" t="str">
        <f t="shared" si="106"/>
        <v>т</v>
      </c>
      <c r="DW84" t="str">
        <f t="shared" si="106"/>
        <v>т</v>
      </c>
      <c r="DX84">
        <f t="shared" si="106"/>
        <v>1000</v>
      </c>
      <c r="DY84">
        <f t="shared" si="106"/>
        <v>0</v>
      </c>
      <c r="DZ84">
        <f t="shared" si="106"/>
        <v>0</v>
      </c>
      <c r="EA84">
        <f t="shared" si="106"/>
        <v>0</v>
      </c>
      <c r="EB84">
        <f t="shared" si="106"/>
        <v>0</v>
      </c>
      <c r="EC84">
        <f t="shared" si="106"/>
        <v>0</v>
      </c>
      <c r="ED84">
        <f t="shared" si="106"/>
        <v>0</v>
      </c>
      <c r="EE84">
        <f t="shared" si="106"/>
        <v>21120772</v>
      </c>
      <c r="EF84">
        <f t="shared" si="106"/>
        <v>30</v>
      </c>
      <c r="EG84" t="str">
        <f t="shared" si="106"/>
        <v>Строительные работы</v>
      </c>
      <c r="EH84">
        <f t="shared" si="106"/>
        <v>0</v>
      </c>
      <c r="EI84" t="str">
        <f t="shared" si="106"/>
        <v/>
      </c>
      <c r="EJ84">
        <f t="shared" si="106"/>
        <v>1</v>
      </c>
      <c r="EK84">
        <f t="shared" si="106"/>
        <v>82</v>
      </c>
      <c r="EL84" t="str">
        <f t="shared" si="106"/>
        <v>ТСН-2001.3-10. 10-70...10-72</v>
      </c>
      <c r="EM84" t="str">
        <f t="shared" si="106"/>
        <v>ТСН-2001.3-10-2</v>
      </c>
      <c r="EO84" t="s">
        <v>3</v>
      </c>
      <c r="EQ84">
        <v>0</v>
      </c>
      <c r="ER84">
        <v>27726.65</v>
      </c>
      <c r="ES84">
        <v>27726.65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93"/>
        <v>0</v>
      </c>
      <c r="FS84">
        <v>0</v>
      </c>
      <c r="FX84">
        <v>0</v>
      </c>
      <c r="FY84">
        <v>0</v>
      </c>
      <c r="GA84" t="s">
        <v>3</v>
      </c>
      <c r="GG84">
        <v>2</v>
      </c>
      <c r="GH84">
        <v>1</v>
      </c>
      <c r="GI84">
        <v>2</v>
      </c>
      <c r="GJ84">
        <v>0</v>
      </c>
      <c r="GK84">
        <f>ROUND(R84*(S12)/100,2)</f>
        <v>0</v>
      </c>
      <c r="GL84">
        <f t="shared" si="94"/>
        <v>0</v>
      </c>
      <c r="GM84">
        <f t="shared" si="95"/>
        <v>7180.63</v>
      </c>
      <c r="GN84">
        <f t="shared" si="96"/>
        <v>7180.63</v>
      </c>
      <c r="GO84">
        <f t="shared" si="97"/>
        <v>0</v>
      </c>
      <c r="GP84">
        <f t="shared" si="98"/>
        <v>0</v>
      </c>
      <c r="GR84">
        <v>0</v>
      </c>
    </row>
    <row r="85" spans="1:255" x14ac:dyDescent="0.2">
      <c r="A85" s="2">
        <v>18</v>
      </c>
      <c r="B85" s="2">
        <v>1</v>
      </c>
      <c r="C85" s="2">
        <v>51</v>
      </c>
      <c r="D85" s="2"/>
      <c r="E85" s="2" t="s">
        <v>143</v>
      </c>
      <c r="F85" s="2" t="s">
        <v>144</v>
      </c>
      <c r="G85" s="2" t="s">
        <v>145</v>
      </c>
      <c r="H85" s="2" t="s">
        <v>137</v>
      </c>
      <c r="I85" s="2">
        <f>I80*J85</f>
        <v>9.3860000000000002E-3</v>
      </c>
      <c r="J85" s="2">
        <v>1.9E-2</v>
      </c>
      <c r="K85" s="2"/>
      <c r="L85" s="2"/>
      <c r="M85" s="2"/>
      <c r="N85" s="2"/>
      <c r="O85" s="2">
        <f t="shared" si="69"/>
        <v>275.25</v>
      </c>
      <c r="P85" s="2">
        <f t="shared" si="70"/>
        <v>275.25</v>
      </c>
      <c r="Q85" s="2">
        <f t="shared" si="71"/>
        <v>0</v>
      </c>
      <c r="R85" s="2">
        <f t="shared" si="72"/>
        <v>0</v>
      </c>
      <c r="S85" s="2">
        <f t="shared" si="73"/>
        <v>0</v>
      </c>
      <c r="T85" s="2">
        <f t="shared" si="74"/>
        <v>0</v>
      </c>
      <c r="U85" s="2">
        <f t="shared" si="75"/>
        <v>0</v>
      </c>
      <c r="V85" s="2">
        <f t="shared" si="76"/>
        <v>0</v>
      </c>
      <c r="W85" s="2">
        <f t="shared" si="77"/>
        <v>0</v>
      </c>
      <c r="X85" s="2">
        <f t="shared" si="78"/>
        <v>0</v>
      </c>
      <c r="Y85" s="2">
        <f t="shared" si="79"/>
        <v>0</v>
      </c>
      <c r="Z85" s="2"/>
      <c r="AA85" s="2">
        <v>22529512</v>
      </c>
      <c r="AB85" s="2">
        <f t="shared" si="80"/>
        <v>29325.93</v>
      </c>
      <c r="AC85" s="2">
        <f t="shared" si="81"/>
        <v>29325.93</v>
      </c>
      <c r="AD85" s="2">
        <f t="shared" si="102"/>
        <v>0</v>
      </c>
      <c r="AE85" s="2">
        <f t="shared" si="103"/>
        <v>0</v>
      </c>
      <c r="AF85" s="2">
        <f t="shared" si="103"/>
        <v>0</v>
      </c>
      <c r="AG85" s="2">
        <f t="shared" si="82"/>
        <v>0</v>
      </c>
      <c r="AH85" s="2">
        <f t="shared" si="104"/>
        <v>0</v>
      </c>
      <c r="AI85" s="2">
        <f t="shared" si="104"/>
        <v>0</v>
      </c>
      <c r="AJ85" s="2">
        <f t="shared" si="83"/>
        <v>0</v>
      </c>
      <c r="AK85" s="2">
        <v>29325.93</v>
      </c>
      <c r="AL85" s="2">
        <v>29325.93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91</v>
      </c>
      <c r="AU85" s="2">
        <v>70</v>
      </c>
      <c r="AV85" s="2">
        <v>1</v>
      </c>
      <c r="AW85" s="2">
        <v>1</v>
      </c>
      <c r="AX85" s="2"/>
      <c r="AY85" s="2"/>
      <c r="AZ85" s="2">
        <v>1</v>
      </c>
      <c r="BA85" s="2">
        <v>1</v>
      </c>
      <c r="BB85" s="2">
        <v>1</v>
      </c>
      <c r="BC85" s="2">
        <v>1</v>
      </c>
      <c r="BD85" s="2" t="s">
        <v>3</v>
      </c>
      <c r="BE85" s="2" t="s">
        <v>3</v>
      </c>
      <c r="BF85" s="2" t="s">
        <v>3</v>
      </c>
      <c r="BG85" s="2" t="s">
        <v>3</v>
      </c>
      <c r="BH85" s="2">
        <v>3</v>
      </c>
      <c r="BI85" s="2">
        <v>1</v>
      </c>
      <c r="BJ85" s="2" t="s">
        <v>146</v>
      </c>
      <c r="BK85" s="2"/>
      <c r="BL85" s="2"/>
      <c r="BM85" s="2">
        <v>82</v>
      </c>
      <c r="BN85" s="2">
        <v>0</v>
      </c>
      <c r="BO85" s="2" t="s">
        <v>3</v>
      </c>
      <c r="BP85" s="2">
        <v>0</v>
      </c>
      <c r="BQ85" s="2">
        <v>30</v>
      </c>
      <c r="BR85" s="2"/>
      <c r="BS85" s="2">
        <v>1</v>
      </c>
      <c r="BT85" s="2">
        <v>1</v>
      </c>
      <c r="BU85" s="2">
        <v>1</v>
      </c>
      <c r="BV85" s="2">
        <v>1</v>
      </c>
      <c r="BW85" s="2">
        <v>1</v>
      </c>
      <c r="BX85" s="2">
        <v>1</v>
      </c>
      <c r="BY85" s="2" t="s">
        <v>3</v>
      </c>
      <c r="BZ85" s="2">
        <v>91</v>
      </c>
      <c r="CA85" s="2">
        <v>70</v>
      </c>
      <c r="CB85" s="2"/>
      <c r="CC85" s="2"/>
      <c r="CD85" s="2"/>
      <c r="CE85" s="2"/>
      <c r="CF85" s="2">
        <v>0</v>
      </c>
      <c r="CG85" s="2">
        <v>0</v>
      </c>
      <c r="CH85" s="2"/>
      <c r="CI85" s="2"/>
      <c r="CJ85" s="2"/>
      <c r="CK85" s="2"/>
      <c r="CL85" s="2"/>
      <c r="CM85" s="2">
        <v>0</v>
      </c>
      <c r="CN85" s="2" t="s">
        <v>3</v>
      </c>
      <c r="CO85" s="2">
        <v>0</v>
      </c>
      <c r="CP85" s="2">
        <f t="shared" si="84"/>
        <v>275.25</v>
      </c>
      <c r="CQ85" s="2">
        <f t="shared" si="85"/>
        <v>29325.93</v>
      </c>
      <c r="CR85" s="2">
        <f t="shared" si="86"/>
        <v>0</v>
      </c>
      <c r="CS85" s="2">
        <f t="shared" si="87"/>
        <v>0</v>
      </c>
      <c r="CT85" s="2">
        <f t="shared" si="88"/>
        <v>0</v>
      </c>
      <c r="CU85" s="2">
        <f t="shared" si="89"/>
        <v>0</v>
      </c>
      <c r="CV85" s="2">
        <f t="shared" si="90"/>
        <v>0</v>
      </c>
      <c r="CW85" s="2">
        <f t="shared" si="91"/>
        <v>0</v>
      </c>
      <c r="CX85" s="2">
        <f t="shared" si="92"/>
        <v>0</v>
      </c>
      <c r="CY85" s="2">
        <f>((S85*BZ85)/100)</f>
        <v>0</v>
      </c>
      <c r="CZ85" s="2">
        <f>((S85*CA85)/100)</f>
        <v>0</v>
      </c>
      <c r="DA85" s="2"/>
      <c r="DB85" s="2"/>
      <c r="DC85" s="2" t="s">
        <v>3</v>
      </c>
      <c r="DD85" s="2" t="s">
        <v>3</v>
      </c>
      <c r="DE85" s="2" t="s">
        <v>3</v>
      </c>
      <c r="DF85" s="2" t="s">
        <v>3</v>
      </c>
      <c r="DG85" s="2" t="s">
        <v>3</v>
      </c>
      <c r="DH85" s="2" t="s">
        <v>3</v>
      </c>
      <c r="DI85" s="2" t="s">
        <v>3</v>
      </c>
      <c r="DJ85" s="2" t="s">
        <v>3</v>
      </c>
      <c r="DK85" s="2" t="s">
        <v>3</v>
      </c>
      <c r="DL85" s="2" t="s">
        <v>3</v>
      </c>
      <c r="DM85" s="2" t="s">
        <v>3</v>
      </c>
      <c r="DN85" s="2">
        <v>0</v>
      </c>
      <c r="DO85" s="2">
        <v>0</v>
      </c>
      <c r="DP85" s="2">
        <v>1</v>
      </c>
      <c r="DQ85" s="2">
        <v>1</v>
      </c>
      <c r="DR85" s="2"/>
      <c r="DS85" s="2"/>
      <c r="DT85" s="2"/>
      <c r="DU85" s="2">
        <v>1009</v>
      </c>
      <c r="DV85" s="2" t="s">
        <v>137</v>
      </c>
      <c r="DW85" s="2" t="s">
        <v>137</v>
      </c>
      <c r="DX85" s="2">
        <v>1000</v>
      </c>
      <c r="DY85" s="2"/>
      <c r="DZ85" s="2"/>
      <c r="EA85" s="2"/>
      <c r="EB85" s="2"/>
      <c r="EC85" s="2"/>
      <c r="ED85" s="2"/>
      <c r="EE85" s="2">
        <v>21120772</v>
      </c>
      <c r="EF85" s="2">
        <v>30</v>
      </c>
      <c r="EG85" s="2" t="s">
        <v>119</v>
      </c>
      <c r="EH85" s="2">
        <v>0</v>
      </c>
      <c r="EI85" s="2" t="s">
        <v>3</v>
      </c>
      <c r="EJ85" s="2">
        <v>1</v>
      </c>
      <c r="EK85" s="2">
        <v>82</v>
      </c>
      <c r="EL85" s="2" t="s">
        <v>132</v>
      </c>
      <c r="EM85" s="2" t="s">
        <v>133</v>
      </c>
      <c r="EN85" s="2"/>
      <c r="EO85" s="2" t="s">
        <v>3</v>
      </c>
      <c r="EP85" s="2"/>
      <c r="EQ85" s="2">
        <v>0</v>
      </c>
      <c r="ER85" s="2">
        <v>29325.93</v>
      </c>
      <c r="ES85" s="2">
        <v>29325.93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/>
      <c r="EZ85" s="2">
        <v>0</v>
      </c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>
        <v>0</v>
      </c>
      <c r="FR85" s="2">
        <f t="shared" si="93"/>
        <v>0</v>
      </c>
      <c r="FS85" s="2">
        <v>0</v>
      </c>
      <c r="FT85" s="2"/>
      <c r="FU85" s="2"/>
      <c r="FV85" s="2"/>
      <c r="FW85" s="2"/>
      <c r="FX85" s="2">
        <v>91</v>
      </c>
      <c r="FY85" s="2">
        <v>70</v>
      </c>
      <c r="FZ85" s="2"/>
      <c r="GA85" s="2" t="s">
        <v>3</v>
      </c>
      <c r="GB85" s="2"/>
      <c r="GC85" s="2"/>
      <c r="GD85" s="2"/>
      <c r="GE85" s="2"/>
      <c r="GF85" s="2"/>
      <c r="GG85" s="2">
        <v>2</v>
      </c>
      <c r="GH85" s="2">
        <v>1</v>
      </c>
      <c r="GI85" s="2">
        <v>-2</v>
      </c>
      <c r="GJ85" s="2">
        <v>0</v>
      </c>
      <c r="GK85" s="2">
        <f>ROUND(R85*(R12)/100,2)</f>
        <v>0</v>
      </c>
      <c r="GL85" s="2">
        <f t="shared" si="94"/>
        <v>0</v>
      </c>
      <c r="GM85" s="2">
        <f t="shared" si="95"/>
        <v>275.25</v>
      </c>
      <c r="GN85" s="2">
        <f t="shared" si="96"/>
        <v>275.25</v>
      </c>
      <c r="GO85" s="2">
        <f t="shared" si="97"/>
        <v>0</v>
      </c>
      <c r="GP85" s="2">
        <f t="shared" si="98"/>
        <v>0</v>
      </c>
      <c r="GQ85" s="2"/>
      <c r="GR85" s="2">
        <v>0</v>
      </c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</row>
    <row r="86" spans="1:255" x14ac:dyDescent="0.2">
      <c r="A86">
        <v>18</v>
      </c>
      <c r="B86">
        <v>1</v>
      </c>
      <c r="C86">
        <v>63</v>
      </c>
      <c r="E86" t="s">
        <v>143</v>
      </c>
      <c r="F86" t="str">
        <f>F85</f>
        <v>1.7-4-15</v>
      </c>
      <c r="G86" t="str">
        <f>G85</f>
        <v>ПРОФИЛИ НАПРАВЛЯЮЩИХ МЕТАЛЛИЧЕСКИЕ ДЛЯ МОНТАЖА ГИПСОВЫХ ПЕРЕГОРОДОК И ПОДВЕСНЫХ ПОТОЛКОВ СТАЛЬНЫЕ, ОЦИНКОВАННЫЕ, МАРКА ПН-2, СЕЧЕНИЕ 50Х40Х0,55 ММ</v>
      </c>
      <c r="H86" t="str">
        <f>H85</f>
        <v>т</v>
      </c>
      <c r="I86">
        <f>I80*J86</f>
        <v>9.3860000000000002E-3</v>
      </c>
      <c r="J86">
        <f>J85</f>
        <v>1.9E-2</v>
      </c>
      <c r="O86">
        <f t="shared" si="69"/>
        <v>440.41</v>
      </c>
      <c r="P86">
        <f t="shared" si="70"/>
        <v>440.41</v>
      </c>
      <c r="Q86">
        <f t="shared" si="71"/>
        <v>0</v>
      </c>
      <c r="R86">
        <f t="shared" si="72"/>
        <v>0</v>
      </c>
      <c r="S86">
        <f t="shared" si="73"/>
        <v>0</v>
      </c>
      <c r="T86">
        <f t="shared" si="74"/>
        <v>0</v>
      </c>
      <c r="U86">
        <f t="shared" si="75"/>
        <v>0</v>
      </c>
      <c r="V86">
        <f t="shared" si="76"/>
        <v>0</v>
      </c>
      <c r="W86">
        <f t="shared" si="77"/>
        <v>0</v>
      </c>
      <c r="X86">
        <f t="shared" si="78"/>
        <v>0</v>
      </c>
      <c r="Y86">
        <f t="shared" si="79"/>
        <v>0</v>
      </c>
      <c r="AA86">
        <v>22529510</v>
      </c>
      <c r="AB86">
        <f t="shared" si="80"/>
        <v>29325.93</v>
      </c>
      <c r="AC86">
        <f t="shared" si="81"/>
        <v>29325.93</v>
      </c>
      <c r="AD86">
        <f t="shared" si="102"/>
        <v>0</v>
      </c>
      <c r="AE86">
        <f t="shared" si="103"/>
        <v>0</v>
      </c>
      <c r="AF86">
        <f t="shared" si="103"/>
        <v>0</v>
      </c>
      <c r="AG86">
        <f t="shared" si="82"/>
        <v>0</v>
      </c>
      <c r="AH86">
        <f t="shared" si="104"/>
        <v>0</v>
      </c>
      <c r="AI86">
        <f t="shared" si="104"/>
        <v>0</v>
      </c>
      <c r="AJ86">
        <f t="shared" si="83"/>
        <v>0</v>
      </c>
      <c r="AK86">
        <v>29325.93</v>
      </c>
      <c r="AL86">
        <v>29325.93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1</v>
      </c>
      <c r="AW86">
        <v>1</v>
      </c>
      <c r="AZ86">
        <v>1</v>
      </c>
      <c r="BA86">
        <v>1</v>
      </c>
      <c r="BB86">
        <v>1</v>
      </c>
      <c r="BC86">
        <v>1.6</v>
      </c>
      <c r="BD86" t="s">
        <v>3</v>
      </c>
      <c r="BE86" t="s">
        <v>3</v>
      </c>
      <c r="BF86" t="s">
        <v>3</v>
      </c>
      <c r="BG86" t="s">
        <v>3</v>
      </c>
      <c r="BH86">
        <v>3</v>
      </c>
      <c r="BI86">
        <v>1</v>
      </c>
      <c r="BJ86" t="str">
        <f>BJ85</f>
        <v>ТСН-2001.1. База. Р.7, о.4, поз.15</v>
      </c>
      <c r="BM86">
        <v>82</v>
      </c>
      <c r="BN86">
        <v>0</v>
      </c>
      <c r="BO86" t="s">
        <v>144</v>
      </c>
      <c r="BP86">
        <v>1</v>
      </c>
      <c r="BQ86">
        <v>30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3</v>
      </c>
      <c r="BZ86">
        <v>0</v>
      </c>
      <c r="CA86">
        <v>0</v>
      </c>
      <c r="CF86">
        <v>0</v>
      </c>
      <c r="CG86">
        <v>0</v>
      </c>
      <c r="CM86">
        <v>0</v>
      </c>
      <c r="CN86" t="s">
        <v>3</v>
      </c>
      <c r="CO86">
        <v>0</v>
      </c>
      <c r="CP86">
        <f t="shared" si="84"/>
        <v>440.41</v>
      </c>
      <c r="CQ86">
        <f t="shared" si="85"/>
        <v>46921.488000000005</v>
      </c>
      <c r="CR86">
        <f t="shared" si="86"/>
        <v>0</v>
      </c>
      <c r="CS86">
        <f t="shared" si="87"/>
        <v>0</v>
      </c>
      <c r="CT86">
        <f t="shared" si="88"/>
        <v>0</v>
      </c>
      <c r="CU86">
        <f t="shared" si="89"/>
        <v>0</v>
      </c>
      <c r="CV86">
        <f t="shared" si="90"/>
        <v>0</v>
      </c>
      <c r="CW86">
        <f t="shared" si="91"/>
        <v>0</v>
      </c>
      <c r="CX86">
        <f t="shared" si="92"/>
        <v>0</v>
      </c>
      <c r="CY86">
        <f>S86*(BZ86/100)</f>
        <v>0</v>
      </c>
      <c r="CZ86">
        <f>S86*(CA86/100)</f>
        <v>0</v>
      </c>
      <c r="DC86" t="s">
        <v>3</v>
      </c>
      <c r="DD86" t="s">
        <v>3</v>
      </c>
      <c r="DE86" t="s">
        <v>3</v>
      </c>
      <c r="DF86" t="s">
        <v>3</v>
      </c>
      <c r="DG86" t="s">
        <v>3</v>
      </c>
      <c r="DH86" t="s">
        <v>3</v>
      </c>
      <c r="DI86" t="s">
        <v>3</v>
      </c>
      <c r="DJ86" t="s">
        <v>3</v>
      </c>
      <c r="DK86" t="s">
        <v>3</v>
      </c>
      <c r="DL86" t="s">
        <v>3</v>
      </c>
      <c r="DM86" t="s">
        <v>3</v>
      </c>
      <c r="DN86">
        <v>91</v>
      </c>
      <c r="DO86">
        <v>70</v>
      </c>
      <c r="DP86">
        <v>1.0469999999999999</v>
      </c>
      <c r="DQ86">
        <v>1</v>
      </c>
      <c r="DU86">
        <f t="shared" ref="DU86:EM86" si="107">DU85</f>
        <v>1009</v>
      </c>
      <c r="DV86" t="str">
        <f t="shared" si="107"/>
        <v>т</v>
      </c>
      <c r="DW86" t="str">
        <f t="shared" si="107"/>
        <v>т</v>
      </c>
      <c r="DX86">
        <f t="shared" si="107"/>
        <v>1000</v>
      </c>
      <c r="DY86">
        <f t="shared" si="107"/>
        <v>0</v>
      </c>
      <c r="DZ86">
        <f t="shared" si="107"/>
        <v>0</v>
      </c>
      <c r="EA86">
        <f t="shared" si="107"/>
        <v>0</v>
      </c>
      <c r="EB86">
        <f t="shared" si="107"/>
        <v>0</v>
      </c>
      <c r="EC86">
        <f t="shared" si="107"/>
        <v>0</v>
      </c>
      <c r="ED86">
        <f t="shared" si="107"/>
        <v>0</v>
      </c>
      <c r="EE86">
        <f t="shared" si="107"/>
        <v>21120772</v>
      </c>
      <c r="EF86">
        <f t="shared" si="107"/>
        <v>30</v>
      </c>
      <c r="EG86" t="str">
        <f t="shared" si="107"/>
        <v>Строительные работы</v>
      </c>
      <c r="EH86">
        <f t="shared" si="107"/>
        <v>0</v>
      </c>
      <c r="EI86" t="str">
        <f t="shared" si="107"/>
        <v/>
      </c>
      <c r="EJ86">
        <f t="shared" si="107"/>
        <v>1</v>
      </c>
      <c r="EK86">
        <f t="shared" si="107"/>
        <v>82</v>
      </c>
      <c r="EL86" t="str">
        <f t="shared" si="107"/>
        <v>ТСН-2001.3-10. 10-70...10-72</v>
      </c>
      <c r="EM86" t="str">
        <f t="shared" si="107"/>
        <v>ТСН-2001.3-10-2</v>
      </c>
      <c r="EO86" t="s">
        <v>3</v>
      </c>
      <c r="EQ86">
        <v>0</v>
      </c>
      <c r="ER86">
        <v>29325.93</v>
      </c>
      <c r="ES86">
        <v>29325.93</v>
      </c>
      <c r="ET86">
        <v>0</v>
      </c>
      <c r="EU86">
        <v>0</v>
      </c>
      <c r="EV86">
        <v>0</v>
      </c>
      <c r="EW86">
        <v>0</v>
      </c>
      <c r="EX86">
        <v>0</v>
      </c>
      <c r="FQ86">
        <v>0</v>
      </c>
      <c r="FR86">
        <f t="shared" si="93"/>
        <v>0</v>
      </c>
      <c r="FS86">
        <v>0</v>
      </c>
      <c r="FX86">
        <v>0</v>
      </c>
      <c r="FY86">
        <v>0</v>
      </c>
      <c r="GA86" t="s">
        <v>3</v>
      </c>
      <c r="GG86">
        <v>2</v>
      </c>
      <c r="GH86">
        <v>1</v>
      </c>
      <c r="GI86">
        <v>2</v>
      </c>
      <c r="GJ86">
        <v>0</v>
      </c>
      <c r="GK86">
        <f>ROUND(R86*(S12)/100,2)</f>
        <v>0</v>
      </c>
      <c r="GL86">
        <f t="shared" si="94"/>
        <v>0</v>
      </c>
      <c r="GM86">
        <f t="shared" si="95"/>
        <v>440.41</v>
      </c>
      <c r="GN86">
        <f t="shared" si="96"/>
        <v>440.41</v>
      </c>
      <c r="GO86">
        <f t="shared" si="97"/>
        <v>0</v>
      </c>
      <c r="GP86">
        <f t="shared" si="98"/>
        <v>0</v>
      </c>
      <c r="GR86">
        <v>0</v>
      </c>
    </row>
    <row r="87" spans="1:255" x14ac:dyDescent="0.2">
      <c r="A87" s="2">
        <v>18</v>
      </c>
      <c r="B87" s="2">
        <v>1</v>
      </c>
      <c r="C87" s="2">
        <v>54</v>
      </c>
      <c r="D87" s="2"/>
      <c r="E87" s="2" t="s">
        <v>147</v>
      </c>
      <c r="F87" s="2" t="s">
        <v>123</v>
      </c>
      <c r="G87" s="2" t="s">
        <v>148</v>
      </c>
      <c r="H87" s="2" t="s">
        <v>125</v>
      </c>
      <c r="I87" s="2">
        <f>I80*J87</f>
        <v>59.921999999999997</v>
      </c>
      <c r="J87" s="2">
        <v>121.29959514170039</v>
      </c>
      <c r="K87" s="2"/>
      <c r="L87" s="2"/>
      <c r="M87" s="2"/>
      <c r="N87" s="2"/>
      <c r="O87" s="2">
        <f t="shared" si="69"/>
        <v>8508.92</v>
      </c>
      <c r="P87" s="2">
        <f t="shared" si="70"/>
        <v>8508.92</v>
      </c>
      <c r="Q87" s="2">
        <f t="shared" si="71"/>
        <v>0</v>
      </c>
      <c r="R87" s="2">
        <f t="shared" si="72"/>
        <v>0</v>
      </c>
      <c r="S87" s="2">
        <f t="shared" si="73"/>
        <v>0</v>
      </c>
      <c r="T87" s="2">
        <f t="shared" si="74"/>
        <v>0</v>
      </c>
      <c r="U87" s="2">
        <f t="shared" si="75"/>
        <v>0</v>
      </c>
      <c r="V87" s="2">
        <f t="shared" si="76"/>
        <v>0</v>
      </c>
      <c r="W87" s="2">
        <f t="shared" si="77"/>
        <v>0</v>
      </c>
      <c r="X87" s="2">
        <f t="shared" si="78"/>
        <v>0</v>
      </c>
      <c r="Y87" s="2">
        <f t="shared" si="79"/>
        <v>0</v>
      </c>
      <c r="Z87" s="2"/>
      <c r="AA87" s="2">
        <v>22529512</v>
      </c>
      <c r="AB87" s="2">
        <f t="shared" si="80"/>
        <v>142</v>
      </c>
      <c r="AC87" s="2">
        <f t="shared" si="81"/>
        <v>142</v>
      </c>
      <c r="AD87" s="2">
        <f t="shared" si="102"/>
        <v>0</v>
      </c>
      <c r="AE87" s="2">
        <f t="shared" si="103"/>
        <v>0</v>
      </c>
      <c r="AF87" s="2">
        <f t="shared" si="103"/>
        <v>0</v>
      </c>
      <c r="AG87" s="2">
        <f t="shared" si="82"/>
        <v>0</v>
      </c>
      <c r="AH87" s="2">
        <f t="shared" si="104"/>
        <v>0</v>
      </c>
      <c r="AI87" s="2">
        <f t="shared" si="104"/>
        <v>0</v>
      </c>
      <c r="AJ87" s="2">
        <f t="shared" si="83"/>
        <v>0</v>
      </c>
      <c r="AK87" s="2">
        <v>142</v>
      </c>
      <c r="AL87" s="2">
        <v>142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91</v>
      </c>
      <c r="AU87" s="2">
        <v>70</v>
      </c>
      <c r="AV87" s="2">
        <v>1</v>
      </c>
      <c r="AW87" s="2">
        <v>1</v>
      </c>
      <c r="AX87" s="2"/>
      <c r="AY87" s="2"/>
      <c r="AZ87" s="2">
        <v>1</v>
      </c>
      <c r="BA87" s="2">
        <v>1</v>
      </c>
      <c r="BB87" s="2">
        <v>1</v>
      </c>
      <c r="BC87" s="2">
        <v>1</v>
      </c>
      <c r="BD87" s="2" t="s">
        <v>3</v>
      </c>
      <c r="BE87" s="2" t="s">
        <v>3</v>
      </c>
      <c r="BF87" s="2" t="s">
        <v>3</v>
      </c>
      <c r="BG87" s="2" t="s">
        <v>3</v>
      </c>
      <c r="BH87" s="2">
        <v>3</v>
      </c>
      <c r="BI87" s="2">
        <v>1</v>
      </c>
      <c r="BJ87" s="2" t="s">
        <v>3</v>
      </c>
      <c r="BK87" s="2"/>
      <c r="BL87" s="2"/>
      <c r="BM87" s="2">
        <v>82</v>
      </c>
      <c r="BN87" s="2">
        <v>0</v>
      </c>
      <c r="BO87" s="2" t="s">
        <v>3</v>
      </c>
      <c r="BP87" s="2">
        <v>0</v>
      </c>
      <c r="BQ87" s="2">
        <v>30</v>
      </c>
      <c r="BR87" s="2"/>
      <c r="BS87" s="2">
        <v>1</v>
      </c>
      <c r="BT87" s="2">
        <v>1</v>
      </c>
      <c r="BU87" s="2">
        <v>1</v>
      </c>
      <c r="BV87" s="2">
        <v>1</v>
      </c>
      <c r="BW87" s="2">
        <v>1</v>
      </c>
      <c r="BX87" s="2">
        <v>1</v>
      </c>
      <c r="BY87" s="2" t="s">
        <v>3</v>
      </c>
      <c r="BZ87" s="2">
        <v>91</v>
      </c>
      <c r="CA87" s="2">
        <v>70</v>
      </c>
      <c r="CB87" s="2"/>
      <c r="CC87" s="2"/>
      <c r="CD87" s="2"/>
      <c r="CE87" s="2"/>
      <c r="CF87" s="2">
        <v>0</v>
      </c>
      <c r="CG87" s="2">
        <v>0</v>
      </c>
      <c r="CH87" s="2"/>
      <c r="CI87" s="2"/>
      <c r="CJ87" s="2"/>
      <c r="CK87" s="2"/>
      <c r="CL87" s="2"/>
      <c r="CM87" s="2">
        <v>0</v>
      </c>
      <c r="CN87" s="2" t="s">
        <v>3</v>
      </c>
      <c r="CO87" s="2">
        <v>0</v>
      </c>
      <c r="CP87" s="2">
        <f t="shared" si="84"/>
        <v>8508.92</v>
      </c>
      <c r="CQ87" s="2">
        <f t="shared" si="85"/>
        <v>142</v>
      </c>
      <c r="CR87" s="2">
        <f t="shared" si="86"/>
        <v>0</v>
      </c>
      <c r="CS87" s="2">
        <f t="shared" si="87"/>
        <v>0</v>
      </c>
      <c r="CT87" s="2">
        <f t="shared" si="88"/>
        <v>0</v>
      </c>
      <c r="CU87" s="2">
        <f t="shared" si="89"/>
        <v>0</v>
      </c>
      <c r="CV87" s="2">
        <f t="shared" si="90"/>
        <v>0</v>
      </c>
      <c r="CW87" s="2">
        <f t="shared" si="91"/>
        <v>0</v>
      </c>
      <c r="CX87" s="2">
        <f t="shared" si="92"/>
        <v>0</v>
      </c>
      <c r="CY87" s="2">
        <f>((S87*BZ87)/100)</f>
        <v>0</v>
      </c>
      <c r="CZ87" s="2">
        <f>((S87*CA87)/100)</f>
        <v>0</v>
      </c>
      <c r="DA87" s="2"/>
      <c r="DB87" s="2"/>
      <c r="DC87" s="2" t="s">
        <v>3</v>
      </c>
      <c r="DD87" s="2" t="s">
        <v>3</v>
      </c>
      <c r="DE87" s="2" t="s">
        <v>3</v>
      </c>
      <c r="DF87" s="2" t="s">
        <v>3</v>
      </c>
      <c r="DG87" s="2" t="s">
        <v>3</v>
      </c>
      <c r="DH87" s="2" t="s">
        <v>3</v>
      </c>
      <c r="DI87" s="2" t="s">
        <v>3</v>
      </c>
      <c r="DJ87" s="2" t="s">
        <v>3</v>
      </c>
      <c r="DK87" s="2" t="s">
        <v>3</v>
      </c>
      <c r="DL87" s="2" t="s">
        <v>3</v>
      </c>
      <c r="DM87" s="2" t="s">
        <v>3</v>
      </c>
      <c r="DN87" s="2">
        <v>0</v>
      </c>
      <c r="DO87" s="2">
        <v>0</v>
      </c>
      <c r="DP87" s="2">
        <v>1</v>
      </c>
      <c r="DQ87" s="2">
        <v>1</v>
      </c>
      <c r="DR87" s="2"/>
      <c r="DS87" s="2"/>
      <c r="DT87" s="2"/>
      <c r="DU87" s="2">
        <v>1005</v>
      </c>
      <c r="DV87" s="2" t="s">
        <v>125</v>
      </c>
      <c r="DW87" s="2" t="s">
        <v>125</v>
      </c>
      <c r="DX87" s="2">
        <v>1</v>
      </c>
      <c r="DY87" s="2"/>
      <c r="DZ87" s="2"/>
      <c r="EA87" s="2"/>
      <c r="EB87" s="2"/>
      <c r="EC87" s="2"/>
      <c r="ED87" s="2"/>
      <c r="EE87" s="2">
        <v>21120772</v>
      </c>
      <c r="EF87" s="2">
        <v>30</v>
      </c>
      <c r="EG87" s="2" t="s">
        <v>119</v>
      </c>
      <c r="EH87" s="2">
        <v>0</v>
      </c>
      <c r="EI87" s="2" t="s">
        <v>3</v>
      </c>
      <c r="EJ87" s="2">
        <v>1</v>
      </c>
      <c r="EK87" s="2">
        <v>82</v>
      </c>
      <c r="EL87" s="2" t="s">
        <v>132</v>
      </c>
      <c r="EM87" s="2" t="s">
        <v>133</v>
      </c>
      <c r="EN87" s="2"/>
      <c r="EO87" s="2" t="s">
        <v>3</v>
      </c>
      <c r="EP87" s="2"/>
      <c r="EQ87" s="2">
        <v>0</v>
      </c>
      <c r="ER87" s="2">
        <v>0</v>
      </c>
      <c r="ES87" s="2">
        <v>142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/>
      <c r="EZ87" s="2">
        <v>0</v>
      </c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>
        <v>0</v>
      </c>
      <c r="FR87" s="2">
        <f t="shared" si="93"/>
        <v>0</v>
      </c>
      <c r="FS87" s="2">
        <v>0</v>
      </c>
      <c r="FT87" s="2"/>
      <c r="FU87" s="2"/>
      <c r="FV87" s="2"/>
      <c r="FW87" s="2"/>
      <c r="FX87" s="2">
        <v>91</v>
      </c>
      <c r="FY87" s="2">
        <v>70</v>
      </c>
      <c r="FZ87" s="2"/>
      <c r="GA87" s="2" t="s">
        <v>126</v>
      </c>
      <c r="GB87" s="2"/>
      <c r="GC87" s="2"/>
      <c r="GD87" s="2"/>
      <c r="GE87" s="2"/>
      <c r="GF87" s="2"/>
      <c r="GG87" s="2">
        <v>2</v>
      </c>
      <c r="GH87" s="2">
        <v>0</v>
      </c>
      <c r="GI87" s="2">
        <v>-2</v>
      </c>
      <c r="GJ87" s="2">
        <v>0</v>
      </c>
      <c r="GK87" s="2">
        <f>ROUND(R87*(R12)/100,2)</f>
        <v>0</v>
      </c>
      <c r="GL87" s="2">
        <f t="shared" si="94"/>
        <v>0</v>
      </c>
      <c r="GM87" s="2">
        <f t="shared" si="95"/>
        <v>8508.92</v>
      </c>
      <c r="GN87" s="2">
        <f t="shared" si="96"/>
        <v>8508.92</v>
      </c>
      <c r="GO87" s="2">
        <f t="shared" si="97"/>
        <v>0</v>
      </c>
      <c r="GP87" s="2">
        <f t="shared" si="98"/>
        <v>0</v>
      </c>
      <c r="GQ87" s="2"/>
      <c r="GR87" s="2">
        <v>0</v>
      </c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</row>
    <row r="88" spans="1:255" x14ac:dyDescent="0.2">
      <c r="A88">
        <v>18</v>
      </c>
      <c r="B88">
        <v>1</v>
      </c>
      <c r="C88">
        <v>66</v>
      </c>
      <c r="E88" t="s">
        <v>147</v>
      </c>
      <c r="F88" t="str">
        <f>F87</f>
        <v>ПРАЙС-ЛИСТ</v>
      </c>
      <c r="G88" t="str">
        <f>G87</f>
        <v>ЛИСТ ГКЛ</v>
      </c>
      <c r="H88" t="str">
        <f>H87</f>
        <v>м2</v>
      </c>
      <c r="I88">
        <f>I80*J88</f>
        <v>59.921999999999997</v>
      </c>
      <c r="J88">
        <f>J87</f>
        <v>121.29959514170039</v>
      </c>
      <c r="O88">
        <f t="shared" si="69"/>
        <v>8508.92</v>
      </c>
      <c r="P88">
        <f t="shared" si="70"/>
        <v>8508.92</v>
      </c>
      <c r="Q88">
        <f t="shared" si="71"/>
        <v>0</v>
      </c>
      <c r="R88">
        <f t="shared" si="72"/>
        <v>0</v>
      </c>
      <c r="S88">
        <f t="shared" si="73"/>
        <v>0</v>
      </c>
      <c r="T88">
        <f t="shared" si="74"/>
        <v>0</v>
      </c>
      <c r="U88">
        <f t="shared" si="75"/>
        <v>0</v>
      </c>
      <c r="V88">
        <f t="shared" si="76"/>
        <v>0</v>
      </c>
      <c r="W88">
        <f t="shared" si="77"/>
        <v>0</v>
      </c>
      <c r="X88">
        <f t="shared" si="78"/>
        <v>0</v>
      </c>
      <c r="Y88">
        <f t="shared" si="79"/>
        <v>0</v>
      </c>
      <c r="AA88">
        <v>22529510</v>
      </c>
      <c r="AB88">
        <f t="shared" si="80"/>
        <v>142</v>
      </c>
      <c r="AC88">
        <f t="shared" si="81"/>
        <v>142</v>
      </c>
      <c r="AD88">
        <f t="shared" si="102"/>
        <v>0</v>
      </c>
      <c r="AE88">
        <f t="shared" si="103"/>
        <v>0</v>
      </c>
      <c r="AF88">
        <f t="shared" si="103"/>
        <v>0</v>
      </c>
      <c r="AG88">
        <f t="shared" si="82"/>
        <v>0</v>
      </c>
      <c r="AH88">
        <f t="shared" si="104"/>
        <v>0</v>
      </c>
      <c r="AI88">
        <f t="shared" si="104"/>
        <v>0</v>
      </c>
      <c r="AJ88">
        <f t="shared" si="83"/>
        <v>0</v>
      </c>
      <c r="AK88">
        <v>142</v>
      </c>
      <c r="AL88">
        <v>142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1</v>
      </c>
      <c r="AW88">
        <v>1</v>
      </c>
      <c r="AZ88">
        <v>1</v>
      </c>
      <c r="BA88">
        <v>1</v>
      </c>
      <c r="BB88">
        <v>1</v>
      </c>
      <c r="BC88">
        <v>1</v>
      </c>
      <c r="BD88" t="s">
        <v>3</v>
      </c>
      <c r="BE88" t="s">
        <v>3</v>
      </c>
      <c r="BF88" t="s">
        <v>3</v>
      </c>
      <c r="BG88" t="s">
        <v>3</v>
      </c>
      <c r="BH88">
        <v>3</v>
      </c>
      <c r="BI88">
        <v>1</v>
      </c>
      <c r="BJ88" t="str">
        <f>BJ87</f>
        <v/>
      </c>
      <c r="BM88">
        <v>82</v>
      </c>
      <c r="BN88">
        <v>0</v>
      </c>
      <c r="BO88" t="s">
        <v>3</v>
      </c>
      <c r="BP88">
        <v>0</v>
      </c>
      <c r="BQ88">
        <v>30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3</v>
      </c>
      <c r="BZ88">
        <v>0</v>
      </c>
      <c r="CA88">
        <v>0</v>
      </c>
      <c r="CF88">
        <v>0</v>
      </c>
      <c r="CG88">
        <v>0</v>
      </c>
      <c r="CM88">
        <v>0</v>
      </c>
      <c r="CN88" t="s">
        <v>3</v>
      </c>
      <c r="CO88">
        <v>0</v>
      </c>
      <c r="CP88">
        <f t="shared" si="84"/>
        <v>8508.92</v>
      </c>
      <c r="CQ88">
        <f t="shared" si="85"/>
        <v>142</v>
      </c>
      <c r="CR88">
        <f t="shared" si="86"/>
        <v>0</v>
      </c>
      <c r="CS88">
        <f t="shared" si="87"/>
        <v>0</v>
      </c>
      <c r="CT88">
        <f t="shared" si="88"/>
        <v>0</v>
      </c>
      <c r="CU88">
        <f t="shared" si="89"/>
        <v>0</v>
      </c>
      <c r="CV88">
        <f t="shared" si="90"/>
        <v>0</v>
      </c>
      <c r="CW88">
        <f t="shared" si="91"/>
        <v>0</v>
      </c>
      <c r="CX88">
        <f t="shared" si="92"/>
        <v>0</v>
      </c>
      <c r="CY88">
        <f>S88*(BZ88/100)</f>
        <v>0</v>
      </c>
      <c r="CZ88">
        <f>S88*(CA88/100)</f>
        <v>0</v>
      </c>
      <c r="DC88" t="s">
        <v>3</v>
      </c>
      <c r="DD88" t="s">
        <v>3</v>
      </c>
      <c r="DE88" t="s">
        <v>3</v>
      </c>
      <c r="DF88" t="s">
        <v>3</v>
      </c>
      <c r="DG88" t="s">
        <v>3</v>
      </c>
      <c r="DH88" t="s">
        <v>3</v>
      </c>
      <c r="DI88" t="s">
        <v>3</v>
      </c>
      <c r="DJ88" t="s">
        <v>3</v>
      </c>
      <c r="DK88" t="s">
        <v>3</v>
      </c>
      <c r="DL88" t="s">
        <v>3</v>
      </c>
      <c r="DM88" t="s">
        <v>3</v>
      </c>
      <c r="DN88">
        <v>91</v>
      </c>
      <c r="DO88">
        <v>70</v>
      </c>
      <c r="DP88">
        <v>1.0469999999999999</v>
      </c>
      <c r="DQ88">
        <v>1</v>
      </c>
      <c r="DU88">
        <f t="shared" ref="DU88:EM88" si="108">DU87</f>
        <v>1005</v>
      </c>
      <c r="DV88" t="str">
        <f t="shared" si="108"/>
        <v>м2</v>
      </c>
      <c r="DW88" t="str">
        <f t="shared" si="108"/>
        <v>м2</v>
      </c>
      <c r="DX88">
        <f t="shared" si="108"/>
        <v>1</v>
      </c>
      <c r="DY88">
        <f t="shared" si="108"/>
        <v>0</v>
      </c>
      <c r="DZ88">
        <f t="shared" si="108"/>
        <v>0</v>
      </c>
      <c r="EA88">
        <f t="shared" si="108"/>
        <v>0</v>
      </c>
      <c r="EB88">
        <f t="shared" si="108"/>
        <v>0</v>
      </c>
      <c r="EC88">
        <f t="shared" si="108"/>
        <v>0</v>
      </c>
      <c r="ED88">
        <f t="shared" si="108"/>
        <v>0</v>
      </c>
      <c r="EE88">
        <f t="shared" si="108"/>
        <v>21120772</v>
      </c>
      <c r="EF88">
        <f t="shared" si="108"/>
        <v>30</v>
      </c>
      <c r="EG88" t="str">
        <f t="shared" si="108"/>
        <v>Строительные работы</v>
      </c>
      <c r="EH88">
        <f t="shared" si="108"/>
        <v>0</v>
      </c>
      <c r="EI88" t="str">
        <f t="shared" si="108"/>
        <v/>
      </c>
      <c r="EJ88">
        <f t="shared" si="108"/>
        <v>1</v>
      </c>
      <c r="EK88">
        <f t="shared" si="108"/>
        <v>82</v>
      </c>
      <c r="EL88" t="str">
        <f t="shared" si="108"/>
        <v>ТСН-2001.3-10. 10-70...10-72</v>
      </c>
      <c r="EM88" t="str">
        <f t="shared" si="108"/>
        <v>ТСН-2001.3-10-2</v>
      </c>
      <c r="EO88" t="s">
        <v>3</v>
      </c>
      <c r="EQ88">
        <v>0</v>
      </c>
      <c r="ER88">
        <v>0</v>
      </c>
      <c r="ES88">
        <v>142</v>
      </c>
      <c r="ET88">
        <v>0</v>
      </c>
      <c r="EU88">
        <v>0</v>
      </c>
      <c r="EV88">
        <v>0</v>
      </c>
      <c r="EW88">
        <v>0</v>
      </c>
      <c r="EX88">
        <v>0</v>
      </c>
      <c r="FQ88">
        <v>0</v>
      </c>
      <c r="FR88">
        <f t="shared" si="93"/>
        <v>0</v>
      </c>
      <c r="FS88">
        <v>0</v>
      </c>
      <c r="FX88">
        <v>0</v>
      </c>
      <c r="FY88">
        <v>0</v>
      </c>
      <c r="GA88" t="s">
        <v>149</v>
      </c>
      <c r="GG88">
        <v>2</v>
      </c>
      <c r="GH88">
        <v>0</v>
      </c>
      <c r="GI88">
        <v>-2</v>
      </c>
      <c r="GJ88">
        <v>0</v>
      </c>
      <c r="GK88">
        <f>ROUND(R88*(S12)/100,2)</f>
        <v>0</v>
      </c>
      <c r="GL88">
        <f t="shared" si="94"/>
        <v>0</v>
      </c>
      <c r="GM88">
        <f t="shared" si="95"/>
        <v>8508.92</v>
      </c>
      <c r="GN88">
        <f t="shared" si="96"/>
        <v>8508.92</v>
      </c>
      <c r="GO88">
        <f t="shared" si="97"/>
        <v>0</v>
      </c>
      <c r="GP88">
        <f t="shared" si="98"/>
        <v>0</v>
      </c>
      <c r="GR88">
        <v>0</v>
      </c>
    </row>
    <row r="89" spans="1:255" x14ac:dyDescent="0.2">
      <c r="A89" s="2">
        <v>17</v>
      </c>
      <c r="B89" s="2">
        <v>1</v>
      </c>
      <c r="C89" s="2">
        <f>ROW(SmtRes!A70)</f>
        <v>70</v>
      </c>
      <c r="D89" s="2">
        <f>ROW(EtalonRes!A70)</f>
        <v>70</v>
      </c>
      <c r="E89" s="2" t="s">
        <v>150</v>
      </c>
      <c r="F89" s="2" t="s">
        <v>151</v>
      </c>
      <c r="G89" s="2" t="s">
        <v>152</v>
      </c>
      <c r="H89" s="2" t="s">
        <v>31</v>
      </c>
      <c r="I89" s="2">
        <v>0.49399999999999999</v>
      </c>
      <c r="J89" s="2">
        <v>0</v>
      </c>
      <c r="K89" s="2"/>
      <c r="L89" s="2"/>
      <c r="M89" s="2"/>
      <c r="N89" s="2"/>
      <c r="O89" s="2">
        <f t="shared" si="69"/>
        <v>588.09</v>
      </c>
      <c r="P89" s="2">
        <f t="shared" si="70"/>
        <v>142.01</v>
      </c>
      <c r="Q89" s="2">
        <f t="shared" si="71"/>
        <v>5.14</v>
      </c>
      <c r="R89" s="2">
        <f t="shared" si="72"/>
        <v>0.32</v>
      </c>
      <c r="S89" s="2">
        <f t="shared" si="73"/>
        <v>440.94</v>
      </c>
      <c r="T89" s="2">
        <f t="shared" si="74"/>
        <v>0</v>
      </c>
      <c r="U89" s="2">
        <f t="shared" si="75"/>
        <v>37.494599999999998</v>
      </c>
      <c r="V89" s="2">
        <f t="shared" si="76"/>
        <v>0</v>
      </c>
      <c r="W89" s="2">
        <f t="shared" si="77"/>
        <v>0</v>
      </c>
      <c r="X89" s="2">
        <f t="shared" si="78"/>
        <v>401.26</v>
      </c>
      <c r="Y89" s="2">
        <f t="shared" si="79"/>
        <v>308.66000000000003</v>
      </c>
      <c r="Z89" s="2"/>
      <c r="AA89" s="2">
        <v>22529512</v>
      </c>
      <c r="AB89" s="2">
        <f t="shared" si="80"/>
        <v>1190.444</v>
      </c>
      <c r="AC89" s="2">
        <f t="shared" si="81"/>
        <v>287.45999999999998</v>
      </c>
      <c r="AD89" s="2">
        <f>ROUND(((((ET89*1.25))-((EU89*1.25)))+AE89),6)</f>
        <v>10.4</v>
      </c>
      <c r="AE89" s="2">
        <f>ROUND(((EU89*1.25)),6)</f>
        <v>0.65</v>
      </c>
      <c r="AF89" s="2">
        <f>ROUND(((EV89*1.15)),6)</f>
        <v>892.58399999999995</v>
      </c>
      <c r="AG89" s="2">
        <f t="shared" si="82"/>
        <v>0</v>
      </c>
      <c r="AH89" s="2">
        <f>((EW89*1.15))</f>
        <v>75.899999999999991</v>
      </c>
      <c r="AI89" s="2">
        <f>((EX89*1.25))</f>
        <v>0</v>
      </c>
      <c r="AJ89" s="2">
        <f t="shared" si="83"/>
        <v>0</v>
      </c>
      <c r="AK89" s="2">
        <v>1071.94</v>
      </c>
      <c r="AL89" s="2">
        <v>287.45999999999998</v>
      </c>
      <c r="AM89" s="2">
        <v>8.32</v>
      </c>
      <c r="AN89" s="2">
        <v>0.52</v>
      </c>
      <c r="AO89" s="2">
        <v>776.16</v>
      </c>
      <c r="AP89" s="2">
        <v>0</v>
      </c>
      <c r="AQ89" s="2">
        <v>66</v>
      </c>
      <c r="AR89" s="2">
        <v>0</v>
      </c>
      <c r="AS89" s="2">
        <v>0</v>
      </c>
      <c r="AT89" s="2">
        <v>91</v>
      </c>
      <c r="AU89" s="2">
        <v>70</v>
      </c>
      <c r="AV89" s="2">
        <v>1</v>
      </c>
      <c r="AW89" s="2">
        <v>1</v>
      </c>
      <c r="AX89" s="2"/>
      <c r="AY89" s="2"/>
      <c r="AZ89" s="2">
        <v>1</v>
      </c>
      <c r="BA89" s="2">
        <v>1</v>
      </c>
      <c r="BB89" s="2">
        <v>1</v>
      </c>
      <c r="BC89" s="2">
        <v>1</v>
      </c>
      <c r="BD89" s="2" t="s">
        <v>3</v>
      </c>
      <c r="BE89" s="2" t="s">
        <v>3</v>
      </c>
      <c r="BF89" s="2" t="s">
        <v>3</v>
      </c>
      <c r="BG89" s="2" t="s">
        <v>3</v>
      </c>
      <c r="BH89" s="2">
        <v>0</v>
      </c>
      <c r="BI89" s="2">
        <v>1</v>
      </c>
      <c r="BJ89" s="2" t="s">
        <v>153</v>
      </c>
      <c r="BK89" s="2"/>
      <c r="BL89" s="2"/>
      <c r="BM89" s="2">
        <v>82</v>
      </c>
      <c r="BN89" s="2">
        <v>0</v>
      </c>
      <c r="BO89" s="2" t="s">
        <v>3</v>
      </c>
      <c r="BP89" s="2">
        <v>0</v>
      </c>
      <c r="BQ89" s="2">
        <v>30</v>
      </c>
      <c r="BR89" s="2"/>
      <c r="BS89" s="2">
        <v>1</v>
      </c>
      <c r="BT89" s="2">
        <v>1</v>
      </c>
      <c r="BU89" s="2">
        <v>1</v>
      </c>
      <c r="BV89" s="2">
        <v>1</v>
      </c>
      <c r="BW89" s="2">
        <v>1</v>
      </c>
      <c r="BX89" s="2">
        <v>1</v>
      </c>
      <c r="BY89" s="2" t="s">
        <v>3</v>
      </c>
      <c r="BZ89" s="2">
        <v>91</v>
      </c>
      <c r="CA89" s="2">
        <v>70</v>
      </c>
      <c r="CB89" s="2"/>
      <c r="CC89" s="2"/>
      <c r="CD89" s="2"/>
      <c r="CE89" s="2"/>
      <c r="CF89" s="2">
        <v>0</v>
      </c>
      <c r="CG89" s="2">
        <v>0</v>
      </c>
      <c r="CH89" s="2"/>
      <c r="CI89" s="2"/>
      <c r="CJ89" s="2"/>
      <c r="CK89" s="2"/>
      <c r="CL89" s="2"/>
      <c r="CM89" s="2">
        <v>0</v>
      </c>
      <c r="CN89" s="2" t="s">
        <v>3</v>
      </c>
      <c r="CO89" s="2">
        <v>0</v>
      </c>
      <c r="CP89" s="2">
        <f t="shared" si="84"/>
        <v>588.08999999999992</v>
      </c>
      <c r="CQ89" s="2">
        <f t="shared" si="85"/>
        <v>287.45999999999998</v>
      </c>
      <c r="CR89" s="2">
        <f t="shared" si="86"/>
        <v>10.4</v>
      </c>
      <c r="CS89" s="2">
        <f t="shared" si="87"/>
        <v>0.65</v>
      </c>
      <c r="CT89" s="2">
        <f t="shared" si="88"/>
        <v>892.58399999999995</v>
      </c>
      <c r="CU89" s="2">
        <f t="shared" si="89"/>
        <v>0</v>
      </c>
      <c r="CV89" s="2">
        <f t="shared" si="90"/>
        <v>75.899999999999991</v>
      </c>
      <c r="CW89" s="2">
        <f t="shared" si="91"/>
        <v>0</v>
      </c>
      <c r="CX89" s="2">
        <f t="shared" si="92"/>
        <v>0</v>
      </c>
      <c r="CY89" s="2">
        <f>((S89*BZ89)/100)</f>
        <v>401.25540000000001</v>
      </c>
      <c r="CZ89" s="2">
        <f>((S89*CA89)/100)</f>
        <v>308.65800000000002</v>
      </c>
      <c r="DA89" s="2"/>
      <c r="DB89" s="2"/>
      <c r="DC89" s="2" t="s">
        <v>3</v>
      </c>
      <c r="DD89" s="2" t="s">
        <v>3</v>
      </c>
      <c r="DE89" s="2" t="s">
        <v>117</v>
      </c>
      <c r="DF89" s="2" t="s">
        <v>117</v>
      </c>
      <c r="DG89" s="2" t="s">
        <v>118</v>
      </c>
      <c r="DH89" s="2" t="s">
        <v>3</v>
      </c>
      <c r="DI89" s="2" t="s">
        <v>118</v>
      </c>
      <c r="DJ89" s="2" t="s">
        <v>117</v>
      </c>
      <c r="DK89" s="2" t="s">
        <v>3</v>
      </c>
      <c r="DL89" s="2" t="s">
        <v>3</v>
      </c>
      <c r="DM89" s="2" t="s">
        <v>3</v>
      </c>
      <c r="DN89" s="2">
        <v>0</v>
      </c>
      <c r="DO89" s="2">
        <v>0</v>
      </c>
      <c r="DP89" s="2">
        <v>1</v>
      </c>
      <c r="DQ89" s="2">
        <v>1</v>
      </c>
      <c r="DR89" s="2"/>
      <c r="DS89" s="2"/>
      <c r="DT89" s="2"/>
      <c r="DU89" s="2">
        <v>1005</v>
      </c>
      <c r="DV89" s="2" t="s">
        <v>31</v>
      </c>
      <c r="DW89" s="2" t="s">
        <v>31</v>
      </c>
      <c r="DX89" s="2">
        <v>100</v>
      </c>
      <c r="DY89" s="2"/>
      <c r="DZ89" s="2"/>
      <c r="EA89" s="2"/>
      <c r="EB89" s="2"/>
      <c r="EC89" s="2"/>
      <c r="ED89" s="2"/>
      <c r="EE89" s="2">
        <v>21120772</v>
      </c>
      <c r="EF89" s="2">
        <v>30</v>
      </c>
      <c r="EG89" s="2" t="s">
        <v>119</v>
      </c>
      <c r="EH89" s="2">
        <v>0</v>
      </c>
      <c r="EI89" s="2" t="s">
        <v>3</v>
      </c>
      <c r="EJ89" s="2">
        <v>1</v>
      </c>
      <c r="EK89" s="2">
        <v>82</v>
      </c>
      <c r="EL89" s="2" t="s">
        <v>132</v>
      </c>
      <c r="EM89" s="2" t="s">
        <v>133</v>
      </c>
      <c r="EN89" s="2"/>
      <c r="EO89" s="2" t="s">
        <v>3</v>
      </c>
      <c r="EP89" s="2"/>
      <c r="EQ89" s="2">
        <v>0</v>
      </c>
      <c r="ER89" s="2">
        <v>1071.94</v>
      </c>
      <c r="ES89" s="2">
        <v>287.45999999999998</v>
      </c>
      <c r="ET89" s="2">
        <v>8.32</v>
      </c>
      <c r="EU89" s="2">
        <v>0.52</v>
      </c>
      <c r="EV89" s="2">
        <v>776.16</v>
      </c>
      <c r="EW89" s="2">
        <v>66</v>
      </c>
      <c r="EX89" s="2">
        <v>0</v>
      </c>
      <c r="EY89" s="2">
        <v>0</v>
      </c>
      <c r="EZ89" s="2">
        <v>0</v>
      </c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>
        <v>0</v>
      </c>
      <c r="FR89" s="2">
        <f t="shared" si="93"/>
        <v>0</v>
      </c>
      <c r="FS89" s="2">
        <v>0</v>
      </c>
      <c r="FT89" s="2"/>
      <c r="FU89" s="2"/>
      <c r="FV89" s="2"/>
      <c r="FW89" s="2"/>
      <c r="FX89" s="2">
        <v>91</v>
      </c>
      <c r="FY89" s="2">
        <v>70</v>
      </c>
      <c r="FZ89" s="2"/>
      <c r="GA89" s="2" t="s">
        <v>3</v>
      </c>
      <c r="GB89" s="2"/>
      <c r="GC89" s="2"/>
      <c r="GD89" s="2"/>
      <c r="GE89" s="2"/>
      <c r="GF89" s="2"/>
      <c r="GG89" s="2">
        <v>2</v>
      </c>
      <c r="GH89" s="2">
        <v>1</v>
      </c>
      <c r="GI89" s="2">
        <v>-2</v>
      </c>
      <c r="GJ89" s="2">
        <v>0</v>
      </c>
      <c r="GK89" s="2">
        <f>ROUND(R89*(R12)/100,2)</f>
        <v>0.56000000000000005</v>
      </c>
      <c r="GL89" s="2">
        <f t="shared" si="94"/>
        <v>0</v>
      </c>
      <c r="GM89" s="2">
        <f t="shared" si="95"/>
        <v>1298.57</v>
      </c>
      <c r="GN89" s="2">
        <f t="shared" si="96"/>
        <v>1298.57</v>
      </c>
      <c r="GO89" s="2">
        <f t="shared" si="97"/>
        <v>0</v>
      </c>
      <c r="GP89" s="2">
        <f t="shared" si="98"/>
        <v>0</v>
      </c>
      <c r="GQ89" s="2"/>
      <c r="GR89" s="2">
        <v>0</v>
      </c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</row>
    <row r="90" spans="1:255" x14ac:dyDescent="0.2">
      <c r="A90">
        <v>17</v>
      </c>
      <c r="B90">
        <v>1</v>
      </c>
      <c r="C90">
        <f>ROW(SmtRes!A74)</f>
        <v>74</v>
      </c>
      <c r="D90">
        <f>ROW(EtalonRes!A74)</f>
        <v>74</v>
      </c>
      <c r="E90" t="s">
        <v>150</v>
      </c>
      <c r="F90" t="str">
        <f>F89</f>
        <v>3.10-71-4</v>
      </c>
      <c r="G90" t="str">
        <f>G89</f>
        <v>УСТРОЙСТВО ДОПОЛНИТЕЛЬНОГО СЛОЯ ИЗ ГИПСОКАРТОННЫХ ЛИСТОВ С МЕТАЛЛИЧЕСКИМ КАРКАСОМ</v>
      </c>
      <c r="H90" t="str">
        <f>H89</f>
        <v>100 м2</v>
      </c>
      <c r="I90">
        <f>I89</f>
        <v>0.49399999999999999</v>
      </c>
      <c r="J90">
        <f>J89</f>
        <v>0</v>
      </c>
      <c r="O90">
        <f t="shared" si="69"/>
        <v>6487.62</v>
      </c>
      <c r="P90">
        <f t="shared" si="70"/>
        <v>205.91</v>
      </c>
      <c r="Q90">
        <f t="shared" si="71"/>
        <v>29.23</v>
      </c>
      <c r="R90">
        <f t="shared" si="72"/>
        <v>4.55</v>
      </c>
      <c r="S90">
        <f t="shared" si="73"/>
        <v>6252.48</v>
      </c>
      <c r="T90">
        <f t="shared" si="74"/>
        <v>0</v>
      </c>
      <c r="U90">
        <f t="shared" si="75"/>
        <v>37.494599999999998</v>
      </c>
      <c r="V90">
        <f t="shared" si="76"/>
        <v>0</v>
      </c>
      <c r="W90">
        <f t="shared" si="77"/>
        <v>0</v>
      </c>
      <c r="X90">
        <f t="shared" si="78"/>
        <v>4814.41</v>
      </c>
      <c r="Y90">
        <f t="shared" si="79"/>
        <v>2751.09</v>
      </c>
      <c r="AA90">
        <v>22529510</v>
      </c>
      <c r="AB90">
        <f t="shared" si="80"/>
        <v>1190.444</v>
      </c>
      <c r="AC90">
        <f t="shared" si="81"/>
        <v>287.45999999999998</v>
      </c>
      <c r="AD90">
        <f>ROUND(((((ET90*1.25))-((EU90*1.25)))+AE90),6)</f>
        <v>10.4</v>
      </c>
      <c r="AE90">
        <f>ROUND(((EU90*1.25)),6)</f>
        <v>0.65</v>
      </c>
      <c r="AF90">
        <f>ROUND(((EV90*1.15)),6)</f>
        <v>892.58399999999995</v>
      </c>
      <c r="AG90">
        <f t="shared" si="82"/>
        <v>0</v>
      </c>
      <c r="AH90">
        <f>((EW90*1.15))</f>
        <v>75.899999999999991</v>
      </c>
      <c r="AI90">
        <f>((EX90*1.25))</f>
        <v>0</v>
      </c>
      <c r="AJ90">
        <f t="shared" si="83"/>
        <v>0</v>
      </c>
      <c r="AK90">
        <v>1071.94</v>
      </c>
      <c r="AL90">
        <v>287.45999999999998</v>
      </c>
      <c r="AM90">
        <v>8.32</v>
      </c>
      <c r="AN90">
        <v>0.52</v>
      </c>
      <c r="AO90">
        <v>776.16</v>
      </c>
      <c r="AP90">
        <v>0</v>
      </c>
      <c r="AQ90">
        <v>66</v>
      </c>
      <c r="AR90">
        <v>0</v>
      </c>
      <c r="AS90">
        <v>0</v>
      </c>
      <c r="AT90">
        <v>77</v>
      </c>
      <c r="AU90">
        <v>44</v>
      </c>
      <c r="AV90">
        <v>1</v>
      </c>
      <c r="AW90">
        <v>1</v>
      </c>
      <c r="AZ90">
        <v>1</v>
      </c>
      <c r="BA90">
        <v>14.18</v>
      </c>
      <c r="BB90">
        <v>5.69</v>
      </c>
      <c r="BC90">
        <v>1.45</v>
      </c>
      <c r="BD90" t="s">
        <v>3</v>
      </c>
      <c r="BE90" t="s">
        <v>3</v>
      </c>
      <c r="BF90" t="s">
        <v>3</v>
      </c>
      <c r="BG90" t="s">
        <v>3</v>
      </c>
      <c r="BH90">
        <v>0</v>
      </c>
      <c r="BI90">
        <v>1</v>
      </c>
      <c r="BJ90" t="str">
        <f>BJ89</f>
        <v>ТСН-2001.3. База. Сб.10, т.71, поз.4</v>
      </c>
      <c r="BM90">
        <v>82</v>
      </c>
      <c r="BN90">
        <v>0</v>
      </c>
      <c r="BO90" t="s">
        <v>151</v>
      </c>
      <c r="BP90">
        <v>1</v>
      </c>
      <c r="BQ90">
        <v>30</v>
      </c>
      <c r="BS90">
        <v>14.18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3</v>
      </c>
      <c r="BZ90">
        <v>77</v>
      </c>
      <c r="CA90">
        <v>44</v>
      </c>
      <c r="CF90">
        <v>0</v>
      </c>
      <c r="CG90">
        <v>0</v>
      </c>
      <c r="CM90">
        <v>0</v>
      </c>
      <c r="CN90" t="s">
        <v>3</v>
      </c>
      <c r="CO90">
        <v>0</v>
      </c>
      <c r="CP90">
        <f t="shared" si="84"/>
        <v>6487.62</v>
      </c>
      <c r="CQ90">
        <f t="shared" si="85"/>
        <v>416.81699999999995</v>
      </c>
      <c r="CR90">
        <f t="shared" si="86"/>
        <v>59.176000000000009</v>
      </c>
      <c r="CS90">
        <f t="shared" si="87"/>
        <v>9.2170000000000005</v>
      </c>
      <c r="CT90">
        <f t="shared" si="88"/>
        <v>12656.841119999999</v>
      </c>
      <c r="CU90">
        <f t="shared" si="89"/>
        <v>0</v>
      </c>
      <c r="CV90">
        <f t="shared" si="90"/>
        <v>75.899999999999991</v>
      </c>
      <c r="CW90">
        <f t="shared" si="91"/>
        <v>0</v>
      </c>
      <c r="CX90">
        <f t="shared" si="92"/>
        <v>0</v>
      </c>
      <c r="CY90">
        <f>S90*(BZ90/100)</f>
        <v>4814.4096</v>
      </c>
      <c r="CZ90">
        <f>S90*(CA90/100)</f>
        <v>2751.0911999999998</v>
      </c>
      <c r="DC90" t="s">
        <v>3</v>
      </c>
      <c r="DD90" t="s">
        <v>3</v>
      </c>
      <c r="DE90" t="s">
        <v>117</v>
      </c>
      <c r="DF90" t="s">
        <v>117</v>
      </c>
      <c r="DG90" t="s">
        <v>118</v>
      </c>
      <c r="DH90" t="s">
        <v>3</v>
      </c>
      <c r="DI90" t="s">
        <v>118</v>
      </c>
      <c r="DJ90" t="s">
        <v>117</v>
      </c>
      <c r="DK90" t="s">
        <v>3</v>
      </c>
      <c r="DL90" t="s">
        <v>3</v>
      </c>
      <c r="DM90" t="s">
        <v>3</v>
      </c>
      <c r="DN90">
        <v>91</v>
      </c>
      <c r="DO90">
        <v>70</v>
      </c>
      <c r="DP90">
        <v>1.0469999999999999</v>
      </c>
      <c r="DQ90">
        <v>1</v>
      </c>
      <c r="DU90">
        <f t="shared" ref="DU90:EM90" si="109">DU89</f>
        <v>1005</v>
      </c>
      <c r="DV90" t="str">
        <f t="shared" si="109"/>
        <v>100 м2</v>
      </c>
      <c r="DW90" t="str">
        <f t="shared" si="109"/>
        <v>100 м2</v>
      </c>
      <c r="DX90">
        <f t="shared" si="109"/>
        <v>100</v>
      </c>
      <c r="DY90">
        <f t="shared" si="109"/>
        <v>0</v>
      </c>
      <c r="DZ90">
        <f t="shared" si="109"/>
        <v>0</v>
      </c>
      <c r="EA90">
        <f t="shared" si="109"/>
        <v>0</v>
      </c>
      <c r="EB90">
        <f t="shared" si="109"/>
        <v>0</v>
      </c>
      <c r="EC90">
        <f t="shared" si="109"/>
        <v>0</v>
      </c>
      <c r="ED90">
        <f t="shared" si="109"/>
        <v>0</v>
      </c>
      <c r="EE90">
        <f t="shared" si="109"/>
        <v>21120772</v>
      </c>
      <c r="EF90">
        <f t="shared" si="109"/>
        <v>30</v>
      </c>
      <c r="EG90" t="str">
        <f t="shared" si="109"/>
        <v>Строительные работы</v>
      </c>
      <c r="EH90">
        <f t="shared" si="109"/>
        <v>0</v>
      </c>
      <c r="EI90" t="str">
        <f t="shared" si="109"/>
        <v/>
      </c>
      <c r="EJ90">
        <f t="shared" si="109"/>
        <v>1</v>
      </c>
      <c r="EK90">
        <f t="shared" si="109"/>
        <v>82</v>
      </c>
      <c r="EL90" t="str">
        <f t="shared" si="109"/>
        <v>ТСН-2001.3-10. 10-70...10-72</v>
      </c>
      <c r="EM90" t="str">
        <f t="shared" si="109"/>
        <v>ТСН-2001.3-10-2</v>
      </c>
      <c r="EO90" t="s">
        <v>3</v>
      </c>
      <c r="EQ90">
        <v>0</v>
      </c>
      <c r="ER90">
        <v>1071.94</v>
      </c>
      <c r="ES90">
        <v>287.45999999999998</v>
      </c>
      <c r="ET90">
        <v>8.32</v>
      </c>
      <c r="EU90">
        <v>0.52</v>
      </c>
      <c r="EV90">
        <v>776.16</v>
      </c>
      <c r="EW90">
        <v>66</v>
      </c>
      <c r="EX90">
        <v>0</v>
      </c>
      <c r="EY90">
        <v>0</v>
      </c>
      <c r="FQ90">
        <v>0</v>
      </c>
      <c r="FR90">
        <f t="shared" si="93"/>
        <v>0</v>
      </c>
      <c r="FS90">
        <v>0</v>
      </c>
      <c r="FX90">
        <v>77</v>
      </c>
      <c r="FY90">
        <v>44</v>
      </c>
      <c r="GA90" t="s">
        <v>3</v>
      </c>
      <c r="GG90">
        <v>2</v>
      </c>
      <c r="GH90">
        <v>1</v>
      </c>
      <c r="GI90">
        <v>2</v>
      </c>
      <c r="GJ90">
        <v>0</v>
      </c>
      <c r="GK90">
        <f>ROUND(R90*(S12)/100,2)</f>
        <v>7.69</v>
      </c>
      <c r="GL90">
        <f t="shared" si="94"/>
        <v>0</v>
      </c>
      <c r="GM90">
        <f t="shared" si="95"/>
        <v>14060.81</v>
      </c>
      <c r="GN90">
        <f t="shared" si="96"/>
        <v>14060.81</v>
      </c>
      <c r="GO90">
        <f t="shared" si="97"/>
        <v>0</v>
      </c>
      <c r="GP90">
        <f t="shared" si="98"/>
        <v>0</v>
      </c>
      <c r="GR90">
        <v>0</v>
      </c>
    </row>
    <row r="91" spans="1:255" x14ac:dyDescent="0.2">
      <c r="A91" s="2">
        <v>18</v>
      </c>
      <c r="B91" s="2">
        <v>1</v>
      </c>
      <c r="C91" s="2">
        <v>70</v>
      </c>
      <c r="D91" s="2"/>
      <c r="E91" s="2" t="s">
        <v>154</v>
      </c>
      <c r="F91" s="2" t="s">
        <v>123</v>
      </c>
      <c r="G91" s="2" t="s">
        <v>148</v>
      </c>
      <c r="H91" s="2" t="s">
        <v>125</v>
      </c>
      <c r="I91" s="2">
        <f>I90*J91</f>
        <v>59.921999929999998</v>
      </c>
      <c r="J91" s="2">
        <v>121.299595</v>
      </c>
      <c r="K91" s="2"/>
      <c r="L91" s="2"/>
      <c r="M91" s="2"/>
      <c r="N91" s="2"/>
      <c r="O91" s="2">
        <f t="shared" si="69"/>
        <v>8508.92</v>
      </c>
      <c r="P91" s="2">
        <f t="shared" si="70"/>
        <v>8508.92</v>
      </c>
      <c r="Q91" s="2">
        <f t="shared" si="71"/>
        <v>0</v>
      </c>
      <c r="R91" s="2">
        <f t="shared" si="72"/>
        <v>0</v>
      </c>
      <c r="S91" s="2">
        <f t="shared" si="73"/>
        <v>0</v>
      </c>
      <c r="T91" s="2">
        <f t="shared" si="74"/>
        <v>0</v>
      </c>
      <c r="U91" s="2">
        <f t="shared" si="75"/>
        <v>0</v>
      </c>
      <c r="V91" s="2">
        <f t="shared" si="76"/>
        <v>0</v>
      </c>
      <c r="W91" s="2">
        <f t="shared" si="77"/>
        <v>0</v>
      </c>
      <c r="X91" s="2">
        <f t="shared" si="78"/>
        <v>0</v>
      </c>
      <c r="Y91" s="2">
        <f t="shared" si="79"/>
        <v>0</v>
      </c>
      <c r="Z91" s="2"/>
      <c r="AA91" s="2">
        <v>22529512</v>
      </c>
      <c r="AB91" s="2">
        <f t="shared" si="80"/>
        <v>142</v>
      </c>
      <c r="AC91" s="2">
        <f t="shared" si="81"/>
        <v>142</v>
      </c>
      <c r="AD91" s="2">
        <f>ROUND((((ET91)-(EU91))+AE91),6)</f>
        <v>0</v>
      </c>
      <c r="AE91" s="2">
        <f>ROUND((EU91),6)</f>
        <v>0</v>
      </c>
      <c r="AF91" s="2">
        <f>ROUND((EV91),6)</f>
        <v>0</v>
      </c>
      <c r="AG91" s="2">
        <f t="shared" si="82"/>
        <v>0</v>
      </c>
      <c r="AH91" s="2">
        <f>(EW91)</f>
        <v>0</v>
      </c>
      <c r="AI91" s="2">
        <f>(EX91)</f>
        <v>0</v>
      </c>
      <c r="AJ91" s="2">
        <f t="shared" si="83"/>
        <v>0</v>
      </c>
      <c r="AK91" s="2">
        <v>142</v>
      </c>
      <c r="AL91" s="2">
        <v>142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91</v>
      </c>
      <c r="AU91" s="2">
        <v>70</v>
      </c>
      <c r="AV91" s="2">
        <v>1</v>
      </c>
      <c r="AW91" s="2">
        <v>1</v>
      </c>
      <c r="AX91" s="2"/>
      <c r="AY91" s="2"/>
      <c r="AZ91" s="2">
        <v>1</v>
      </c>
      <c r="BA91" s="2">
        <v>1</v>
      </c>
      <c r="BB91" s="2">
        <v>1</v>
      </c>
      <c r="BC91" s="2">
        <v>1</v>
      </c>
      <c r="BD91" s="2" t="s">
        <v>3</v>
      </c>
      <c r="BE91" s="2" t="s">
        <v>3</v>
      </c>
      <c r="BF91" s="2" t="s">
        <v>3</v>
      </c>
      <c r="BG91" s="2" t="s">
        <v>3</v>
      </c>
      <c r="BH91" s="2">
        <v>3</v>
      </c>
      <c r="BI91" s="2">
        <v>1</v>
      </c>
      <c r="BJ91" s="2" t="s">
        <v>3</v>
      </c>
      <c r="BK91" s="2"/>
      <c r="BL91" s="2"/>
      <c r="BM91" s="2">
        <v>82</v>
      </c>
      <c r="BN91" s="2">
        <v>0</v>
      </c>
      <c r="BO91" s="2" t="s">
        <v>3</v>
      </c>
      <c r="BP91" s="2">
        <v>0</v>
      </c>
      <c r="BQ91" s="2">
        <v>30</v>
      </c>
      <c r="BR91" s="2"/>
      <c r="BS91" s="2">
        <v>1</v>
      </c>
      <c r="BT91" s="2">
        <v>1</v>
      </c>
      <c r="BU91" s="2">
        <v>1</v>
      </c>
      <c r="BV91" s="2">
        <v>1</v>
      </c>
      <c r="BW91" s="2">
        <v>1</v>
      </c>
      <c r="BX91" s="2">
        <v>1</v>
      </c>
      <c r="BY91" s="2" t="s">
        <v>3</v>
      </c>
      <c r="BZ91" s="2">
        <v>91</v>
      </c>
      <c r="CA91" s="2">
        <v>70</v>
      </c>
      <c r="CB91" s="2"/>
      <c r="CC91" s="2"/>
      <c r="CD91" s="2"/>
      <c r="CE91" s="2"/>
      <c r="CF91" s="2">
        <v>0</v>
      </c>
      <c r="CG91" s="2">
        <v>0</v>
      </c>
      <c r="CH91" s="2"/>
      <c r="CI91" s="2"/>
      <c r="CJ91" s="2"/>
      <c r="CK91" s="2"/>
      <c r="CL91" s="2"/>
      <c r="CM91" s="2">
        <v>0</v>
      </c>
      <c r="CN91" s="2" t="s">
        <v>3</v>
      </c>
      <c r="CO91" s="2">
        <v>0</v>
      </c>
      <c r="CP91" s="2">
        <f t="shared" si="84"/>
        <v>8508.92</v>
      </c>
      <c r="CQ91" s="2">
        <f t="shared" si="85"/>
        <v>142</v>
      </c>
      <c r="CR91" s="2">
        <f t="shared" si="86"/>
        <v>0</v>
      </c>
      <c r="CS91" s="2">
        <f t="shared" si="87"/>
        <v>0</v>
      </c>
      <c r="CT91" s="2">
        <f t="shared" si="88"/>
        <v>0</v>
      </c>
      <c r="CU91" s="2">
        <f t="shared" si="89"/>
        <v>0</v>
      </c>
      <c r="CV91" s="2">
        <f t="shared" si="90"/>
        <v>0</v>
      </c>
      <c r="CW91" s="2">
        <f t="shared" si="91"/>
        <v>0</v>
      </c>
      <c r="CX91" s="2">
        <f t="shared" si="92"/>
        <v>0</v>
      </c>
      <c r="CY91" s="2">
        <f>((S91*BZ91)/100)</f>
        <v>0</v>
      </c>
      <c r="CZ91" s="2">
        <f>((S91*CA91)/100)</f>
        <v>0</v>
      </c>
      <c r="DA91" s="2"/>
      <c r="DB91" s="2"/>
      <c r="DC91" s="2" t="s">
        <v>3</v>
      </c>
      <c r="DD91" s="2" t="s">
        <v>3</v>
      </c>
      <c r="DE91" s="2" t="s">
        <v>3</v>
      </c>
      <c r="DF91" s="2" t="s">
        <v>3</v>
      </c>
      <c r="DG91" s="2" t="s">
        <v>3</v>
      </c>
      <c r="DH91" s="2" t="s">
        <v>3</v>
      </c>
      <c r="DI91" s="2" t="s">
        <v>3</v>
      </c>
      <c r="DJ91" s="2" t="s">
        <v>3</v>
      </c>
      <c r="DK91" s="2" t="s">
        <v>3</v>
      </c>
      <c r="DL91" s="2" t="s">
        <v>3</v>
      </c>
      <c r="DM91" s="2" t="s">
        <v>3</v>
      </c>
      <c r="DN91" s="2">
        <v>0</v>
      </c>
      <c r="DO91" s="2">
        <v>0</v>
      </c>
      <c r="DP91" s="2">
        <v>1</v>
      </c>
      <c r="DQ91" s="2">
        <v>1</v>
      </c>
      <c r="DR91" s="2"/>
      <c r="DS91" s="2"/>
      <c r="DT91" s="2"/>
      <c r="DU91" s="2">
        <v>1005</v>
      </c>
      <c r="DV91" s="2" t="s">
        <v>125</v>
      </c>
      <c r="DW91" s="2" t="s">
        <v>125</v>
      </c>
      <c r="DX91" s="2">
        <v>1</v>
      </c>
      <c r="DY91" s="2"/>
      <c r="DZ91" s="2"/>
      <c r="EA91" s="2"/>
      <c r="EB91" s="2"/>
      <c r="EC91" s="2"/>
      <c r="ED91" s="2"/>
      <c r="EE91" s="2">
        <v>21120772</v>
      </c>
      <c r="EF91" s="2">
        <v>30</v>
      </c>
      <c r="EG91" s="2" t="s">
        <v>119</v>
      </c>
      <c r="EH91" s="2">
        <v>0</v>
      </c>
      <c r="EI91" s="2" t="s">
        <v>3</v>
      </c>
      <c r="EJ91" s="2">
        <v>1</v>
      </c>
      <c r="EK91" s="2">
        <v>82</v>
      </c>
      <c r="EL91" s="2" t="s">
        <v>132</v>
      </c>
      <c r="EM91" s="2" t="s">
        <v>133</v>
      </c>
      <c r="EN91" s="2"/>
      <c r="EO91" s="2" t="s">
        <v>3</v>
      </c>
      <c r="EP91" s="2"/>
      <c r="EQ91" s="2">
        <v>0</v>
      </c>
      <c r="ER91" s="2">
        <v>0</v>
      </c>
      <c r="ES91" s="2">
        <v>142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/>
      <c r="EZ91" s="2">
        <v>0</v>
      </c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>
        <v>0</v>
      </c>
      <c r="FR91" s="2">
        <f t="shared" si="93"/>
        <v>0</v>
      </c>
      <c r="FS91" s="2">
        <v>0</v>
      </c>
      <c r="FT91" s="2"/>
      <c r="FU91" s="2"/>
      <c r="FV91" s="2"/>
      <c r="FW91" s="2"/>
      <c r="FX91" s="2">
        <v>91</v>
      </c>
      <c r="FY91" s="2">
        <v>70</v>
      </c>
      <c r="FZ91" s="2"/>
      <c r="GA91" s="2" t="s">
        <v>126</v>
      </c>
      <c r="GB91" s="2"/>
      <c r="GC91" s="2"/>
      <c r="GD91" s="2"/>
      <c r="GE91" s="2"/>
      <c r="GF91" s="2"/>
      <c r="GG91" s="2">
        <v>2</v>
      </c>
      <c r="GH91" s="2">
        <v>0</v>
      </c>
      <c r="GI91" s="2">
        <v>-2</v>
      </c>
      <c r="GJ91" s="2">
        <v>0</v>
      </c>
      <c r="GK91" s="2">
        <f>ROUND(R91*(R12)/100,2)</f>
        <v>0</v>
      </c>
      <c r="GL91" s="2">
        <f t="shared" si="94"/>
        <v>0</v>
      </c>
      <c r="GM91" s="2">
        <f t="shared" si="95"/>
        <v>8508.92</v>
      </c>
      <c r="GN91" s="2">
        <f t="shared" si="96"/>
        <v>8508.92</v>
      </c>
      <c r="GO91" s="2">
        <f t="shared" si="97"/>
        <v>0</v>
      </c>
      <c r="GP91" s="2">
        <f t="shared" si="98"/>
        <v>0</v>
      </c>
      <c r="GQ91" s="2"/>
      <c r="GR91" s="2">
        <v>0</v>
      </c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</row>
    <row r="92" spans="1:255" x14ac:dyDescent="0.2">
      <c r="A92">
        <v>18</v>
      </c>
      <c r="B92">
        <v>1</v>
      </c>
      <c r="C92">
        <v>74</v>
      </c>
      <c r="E92" t="s">
        <v>154</v>
      </c>
      <c r="F92" t="str">
        <f>F91</f>
        <v>ПРАЙС-ЛИСТ</v>
      </c>
      <c r="G92" t="str">
        <f>G91</f>
        <v>ЛИСТ ГКЛ</v>
      </c>
      <c r="H92" t="str">
        <f>H91</f>
        <v>м2</v>
      </c>
      <c r="I92">
        <f>I90*J92</f>
        <v>59.921999929999998</v>
      </c>
      <c r="J92">
        <f>J91</f>
        <v>121.299595</v>
      </c>
      <c r="O92">
        <f t="shared" si="69"/>
        <v>8508.92</v>
      </c>
      <c r="P92">
        <f t="shared" si="70"/>
        <v>8508.92</v>
      </c>
      <c r="Q92">
        <f t="shared" si="71"/>
        <v>0</v>
      </c>
      <c r="R92">
        <f t="shared" si="72"/>
        <v>0</v>
      </c>
      <c r="S92">
        <f t="shared" si="73"/>
        <v>0</v>
      </c>
      <c r="T92">
        <f t="shared" si="74"/>
        <v>0</v>
      </c>
      <c r="U92">
        <f t="shared" si="75"/>
        <v>0</v>
      </c>
      <c r="V92">
        <f t="shared" si="76"/>
        <v>0</v>
      </c>
      <c r="W92">
        <f t="shared" si="77"/>
        <v>0</v>
      </c>
      <c r="X92">
        <f t="shared" si="78"/>
        <v>0</v>
      </c>
      <c r="Y92">
        <f t="shared" si="79"/>
        <v>0</v>
      </c>
      <c r="AA92">
        <v>22529510</v>
      </c>
      <c r="AB92">
        <f t="shared" si="80"/>
        <v>142</v>
      </c>
      <c r="AC92">
        <f t="shared" si="81"/>
        <v>142</v>
      </c>
      <c r="AD92">
        <f>ROUND((((ET92)-(EU92))+AE92),6)</f>
        <v>0</v>
      </c>
      <c r="AE92">
        <f>ROUND((EU92),6)</f>
        <v>0</v>
      </c>
      <c r="AF92">
        <f>ROUND((EV92),6)</f>
        <v>0</v>
      </c>
      <c r="AG92">
        <f t="shared" si="82"/>
        <v>0</v>
      </c>
      <c r="AH92">
        <f>(EW92)</f>
        <v>0</v>
      </c>
      <c r="AI92">
        <f>(EX92)</f>
        <v>0</v>
      </c>
      <c r="AJ92">
        <f t="shared" si="83"/>
        <v>0</v>
      </c>
      <c r="AK92">
        <v>142</v>
      </c>
      <c r="AL92">
        <v>142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1</v>
      </c>
      <c r="AW92">
        <v>1</v>
      </c>
      <c r="AZ92">
        <v>1</v>
      </c>
      <c r="BA92">
        <v>1</v>
      </c>
      <c r="BB92">
        <v>1</v>
      </c>
      <c r="BC92">
        <v>1</v>
      </c>
      <c r="BD92" t="s">
        <v>3</v>
      </c>
      <c r="BE92" t="s">
        <v>3</v>
      </c>
      <c r="BF92" t="s">
        <v>3</v>
      </c>
      <c r="BG92" t="s">
        <v>3</v>
      </c>
      <c r="BH92">
        <v>3</v>
      </c>
      <c r="BI92">
        <v>1</v>
      </c>
      <c r="BJ92" t="str">
        <f>BJ91</f>
        <v/>
      </c>
      <c r="BM92">
        <v>82</v>
      </c>
      <c r="BN92">
        <v>0</v>
      </c>
      <c r="BO92" t="s">
        <v>3</v>
      </c>
      <c r="BP92">
        <v>0</v>
      </c>
      <c r="BQ92">
        <v>30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3</v>
      </c>
      <c r="BZ92">
        <v>0</v>
      </c>
      <c r="CA92">
        <v>0</v>
      </c>
      <c r="CF92">
        <v>0</v>
      </c>
      <c r="CG92">
        <v>0</v>
      </c>
      <c r="CM92">
        <v>0</v>
      </c>
      <c r="CN92" t="s">
        <v>3</v>
      </c>
      <c r="CO92">
        <v>0</v>
      </c>
      <c r="CP92">
        <f t="shared" si="84"/>
        <v>8508.92</v>
      </c>
      <c r="CQ92">
        <f t="shared" si="85"/>
        <v>142</v>
      </c>
      <c r="CR92">
        <f t="shared" si="86"/>
        <v>0</v>
      </c>
      <c r="CS92">
        <f t="shared" si="87"/>
        <v>0</v>
      </c>
      <c r="CT92">
        <f t="shared" si="88"/>
        <v>0</v>
      </c>
      <c r="CU92">
        <f t="shared" si="89"/>
        <v>0</v>
      </c>
      <c r="CV92">
        <f t="shared" si="90"/>
        <v>0</v>
      </c>
      <c r="CW92">
        <f t="shared" si="91"/>
        <v>0</v>
      </c>
      <c r="CX92">
        <f t="shared" si="92"/>
        <v>0</v>
      </c>
      <c r="CY92">
        <f>S92*(BZ92/100)</f>
        <v>0</v>
      </c>
      <c r="CZ92">
        <f>S92*(CA92/100)</f>
        <v>0</v>
      </c>
      <c r="DC92" t="s">
        <v>3</v>
      </c>
      <c r="DD92" t="s">
        <v>3</v>
      </c>
      <c r="DE92" t="s">
        <v>3</v>
      </c>
      <c r="DF92" t="s">
        <v>3</v>
      </c>
      <c r="DG92" t="s">
        <v>3</v>
      </c>
      <c r="DH92" t="s">
        <v>3</v>
      </c>
      <c r="DI92" t="s">
        <v>3</v>
      </c>
      <c r="DJ92" t="s">
        <v>3</v>
      </c>
      <c r="DK92" t="s">
        <v>3</v>
      </c>
      <c r="DL92" t="s">
        <v>3</v>
      </c>
      <c r="DM92" t="s">
        <v>3</v>
      </c>
      <c r="DN92">
        <v>91</v>
      </c>
      <c r="DO92">
        <v>70</v>
      </c>
      <c r="DP92">
        <v>1.0469999999999999</v>
      </c>
      <c r="DQ92">
        <v>1</v>
      </c>
      <c r="DU92">
        <f t="shared" ref="DU92:EM92" si="110">DU91</f>
        <v>1005</v>
      </c>
      <c r="DV92" t="str">
        <f t="shared" si="110"/>
        <v>м2</v>
      </c>
      <c r="DW92" t="str">
        <f t="shared" si="110"/>
        <v>м2</v>
      </c>
      <c r="DX92">
        <f t="shared" si="110"/>
        <v>1</v>
      </c>
      <c r="DY92">
        <f t="shared" si="110"/>
        <v>0</v>
      </c>
      <c r="DZ92">
        <f t="shared" si="110"/>
        <v>0</v>
      </c>
      <c r="EA92">
        <f t="shared" si="110"/>
        <v>0</v>
      </c>
      <c r="EB92">
        <f t="shared" si="110"/>
        <v>0</v>
      </c>
      <c r="EC92">
        <f t="shared" si="110"/>
        <v>0</v>
      </c>
      <c r="ED92">
        <f t="shared" si="110"/>
        <v>0</v>
      </c>
      <c r="EE92">
        <f t="shared" si="110"/>
        <v>21120772</v>
      </c>
      <c r="EF92">
        <f t="shared" si="110"/>
        <v>30</v>
      </c>
      <c r="EG92" t="str">
        <f t="shared" si="110"/>
        <v>Строительные работы</v>
      </c>
      <c r="EH92">
        <f t="shared" si="110"/>
        <v>0</v>
      </c>
      <c r="EI92" t="str">
        <f t="shared" si="110"/>
        <v/>
      </c>
      <c r="EJ92">
        <f t="shared" si="110"/>
        <v>1</v>
      </c>
      <c r="EK92">
        <f t="shared" si="110"/>
        <v>82</v>
      </c>
      <c r="EL92" t="str">
        <f t="shared" si="110"/>
        <v>ТСН-2001.3-10. 10-70...10-72</v>
      </c>
      <c r="EM92" t="str">
        <f t="shared" si="110"/>
        <v>ТСН-2001.3-10-2</v>
      </c>
      <c r="EO92" t="s">
        <v>3</v>
      </c>
      <c r="EQ92">
        <v>0</v>
      </c>
      <c r="ER92">
        <v>0</v>
      </c>
      <c r="ES92">
        <v>142</v>
      </c>
      <c r="ET92">
        <v>0</v>
      </c>
      <c r="EU92">
        <v>0</v>
      </c>
      <c r="EV92">
        <v>0</v>
      </c>
      <c r="EW92">
        <v>0</v>
      </c>
      <c r="EX92">
        <v>0</v>
      </c>
      <c r="FQ92">
        <v>0</v>
      </c>
      <c r="FR92">
        <f t="shared" si="93"/>
        <v>0</v>
      </c>
      <c r="FS92">
        <v>0</v>
      </c>
      <c r="FX92">
        <v>0</v>
      </c>
      <c r="FY92">
        <v>0</v>
      </c>
      <c r="GA92" t="s">
        <v>149</v>
      </c>
      <c r="GG92">
        <v>2</v>
      </c>
      <c r="GH92">
        <v>0</v>
      </c>
      <c r="GI92">
        <v>-2</v>
      </c>
      <c r="GJ92">
        <v>0</v>
      </c>
      <c r="GK92">
        <f>ROUND(R92*(S12)/100,2)</f>
        <v>0</v>
      </c>
      <c r="GL92">
        <f t="shared" si="94"/>
        <v>0</v>
      </c>
      <c r="GM92">
        <f t="shared" si="95"/>
        <v>8508.92</v>
      </c>
      <c r="GN92">
        <f t="shared" si="96"/>
        <v>8508.92</v>
      </c>
      <c r="GO92">
        <f t="shared" si="97"/>
        <v>0</v>
      </c>
      <c r="GP92">
        <f t="shared" si="98"/>
        <v>0</v>
      </c>
      <c r="GR92">
        <v>0</v>
      </c>
    </row>
    <row r="93" spans="1:255" x14ac:dyDescent="0.2">
      <c r="A93" s="2">
        <v>17</v>
      </c>
      <c r="B93" s="2">
        <v>1</v>
      </c>
      <c r="C93" s="2">
        <f>ROW(SmtRes!A77)</f>
        <v>77</v>
      </c>
      <c r="D93" s="2">
        <f>ROW(EtalonRes!A77)</f>
        <v>77</v>
      </c>
      <c r="E93" s="2" t="s">
        <v>155</v>
      </c>
      <c r="F93" s="2" t="s">
        <v>156</v>
      </c>
      <c r="G93" s="2" t="s">
        <v>157</v>
      </c>
      <c r="H93" s="2" t="s">
        <v>31</v>
      </c>
      <c r="I93" s="2">
        <v>0.76600000000000001</v>
      </c>
      <c r="J93" s="2">
        <v>0</v>
      </c>
      <c r="K93" s="2"/>
      <c r="L93" s="2"/>
      <c r="M93" s="2"/>
      <c r="N93" s="2"/>
      <c r="O93" s="2">
        <f t="shared" si="69"/>
        <v>571.42999999999995</v>
      </c>
      <c r="P93" s="2">
        <f t="shared" si="70"/>
        <v>198.49</v>
      </c>
      <c r="Q93" s="2">
        <f t="shared" si="71"/>
        <v>0</v>
      </c>
      <c r="R93" s="2">
        <f t="shared" si="72"/>
        <v>0</v>
      </c>
      <c r="S93" s="2">
        <f t="shared" si="73"/>
        <v>372.94</v>
      </c>
      <c r="T93" s="2">
        <f t="shared" si="74"/>
        <v>0</v>
      </c>
      <c r="U93" s="2">
        <f t="shared" si="75"/>
        <v>31.712399999999999</v>
      </c>
      <c r="V93" s="2">
        <f t="shared" si="76"/>
        <v>0</v>
      </c>
      <c r="W93" s="2">
        <f t="shared" si="77"/>
        <v>0</v>
      </c>
      <c r="X93" s="2">
        <f t="shared" si="78"/>
        <v>372.94</v>
      </c>
      <c r="Y93" s="2">
        <f t="shared" si="79"/>
        <v>238.68</v>
      </c>
      <c r="Z93" s="2"/>
      <c r="AA93" s="2">
        <v>22529512</v>
      </c>
      <c r="AB93" s="2">
        <f t="shared" si="80"/>
        <v>745.98400000000004</v>
      </c>
      <c r="AC93" s="2">
        <f t="shared" si="81"/>
        <v>259.12</v>
      </c>
      <c r="AD93" s="2">
        <f>ROUND(((((ET93*1.25))-((EU93*1.25)))+AE93),6)</f>
        <v>0</v>
      </c>
      <c r="AE93" s="2">
        <f>ROUND(((EU93*1.25)),6)</f>
        <v>0</v>
      </c>
      <c r="AF93" s="2">
        <f>ROUND(((EV93*1.15)),6)</f>
        <v>486.86399999999998</v>
      </c>
      <c r="AG93" s="2">
        <f t="shared" si="82"/>
        <v>0</v>
      </c>
      <c r="AH93" s="2">
        <f>((EW93*1.15))</f>
        <v>41.4</v>
      </c>
      <c r="AI93" s="2">
        <f>((EX93*1.25))</f>
        <v>0</v>
      </c>
      <c r="AJ93" s="2">
        <f t="shared" si="83"/>
        <v>0</v>
      </c>
      <c r="AK93" s="2">
        <v>682.48</v>
      </c>
      <c r="AL93" s="2">
        <v>259.12</v>
      </c>
      <c r="AM93" s="2">
        <v>0</v>
      </c>
      <c r="AN93" s="2">
        <v>0</v>
      </c>
      <c r="AO93" s="2">
        <v>423.36</v>
      </c>
      <c r="AP93" s="2">
        <v>0</v>
      </c>
      <c r="AQ93" s="2">
        <v>36</v>
      </c>
      <c r="AR93" s="2">
        <v>0</v>
      </c>
      <c r="AS93" s="2">
        <v>0</v>
      </c>
      <c r="AT93" s="2">
        <v>100</v>
      </c>
      <c r="AU93" s="2">
        <v>64</v>
      </c>
      <c r="AV93" s="2">
        <v>1</v>
      </c>
      <c r="AW93" s="2">
        <v>1</v>
      </c>
      <c r="AX93" s="2"/>
      <c r="AY93" s="2"/>
      <c r="AZ93" s="2">
        <v>1</v>
      </c>
      <c r="BA93" s="2">
        <v>1</v>
      </c>
      <c r="BB93" s="2">
        <v>1</v>
      </c>
      <c r="BC93" s="2">
        <v>1</v>
      </c>
      <c r="BD93" s="2" t="s">
        <v>3</v>
      </c>
      <c r="BE93" s="2" t="s">
        <v>3</v>
      </c>
      <c r="BF93" s="2" t="s">
        <v>3</v>
      </c>
      <c r="BG93" s="2" t="s">
        <v>3</v>
      </c>
      <c r="BH93" s="2">
        <v>0</v>
      </c>
      <c r="BI93" s="2">
        <v>1</v>
      </c>
      <c r="BJ93" s="2" t="s">
        <v>158</v>
      </c>
      <c r="BK93" s="2"/>
      <c r="BL93" s="2"/>
      <c r="BM93" s="2">
        <v>117</v>
      </c>
      <c r="BN93" s="2">
        <v>0</v>
      </c>
      <c r="BO93" s="2" t="s">
        <v>3</v>
      </c>
      <c r="BP93" s="2">
        <v>0</v>
      </c>
      <c r="BQ93" s="2">
        <v>30</v>
      </c>
      <c r="BR93" s="2"/>
      <c r="BS93" s="2">
        <v>1</v>
      </c>
      <c r="BT93" s="2">
        <v>1</v>
      </c>
      <c r="BU93" s="2">
        <v>1</v>
      </c>
      <c r="BV93" s="2">
        <v>1</v>
      </c>
      <c r="BW93" s="2">
        <v>1</v>
      </c>
      <c r="BX93" s="2">
        <v>1</v>
      </c>
      <c r="BY93" s="2" t="s">
        <v>3</v>
      </c>
      <c r="BZ93" s="2">
        <v>100</v>
      </c>
      <c r="CA93" s="2">
        <v>64</v>
      </c>
      <c r="CB93" s="2"/>
      <c r="CC93" s="2"/>
      <c r="CD93" s="2"/>
      <c r="CE93" s="2"/>
      <c r="CF93" s="2">
        <v>0</v>
      </c>
      <c r="CG93" s="2">
        <v>0</v>
      </c>
      <c r="CH93" s="2"/>
      <c r="CI93" s="2"/>
      <c r="CJ93" s="2"/>
      <c r="CK93" s="2"/>
      <c r="CL93" s="2"/>
      <c r="CM93" s="2">
        <v>0</v>
      </c>
      <c r="CN93" s="2" t="s">
        <v>3</v>
      </c>
      <c r="CO93" s="2">
        <v>0</v>
      </c>
      <c r="CP93" s="2">
        <f t="shared" si="84"/>
        <v>571.43000000000006</v>
      </c>
      <c r="CQ93" s="2">
        <f t="shared" si="85"/>
        <v>259.12</v>
      </c>
      <c r="CR93" s="2">
        <f t="shared" si="86"/>
        <v>0</v>
      </c>
      <c r="CS93" s="2">
        <f t="shared" si="87"/>
        <v>0</v>
      </c>
      <c r="CT93" s="2">
        <f t="shared" si="88"/>
        <v>486.86399999999998</v>
      </c>
      <c r="CU93" s="2">
        <f t="shared" si="89"/>
        <v>0</v>
      </c>
      <c r="CV93" s="2">
        <f t="shared" si="90"/>
        <v>41.4</v>
      </c>
      <c r="CW93" s="2">
        <f t="shared" si="91"/>
        <v>0</v>
      </c>
      <c r="CX93" s="2">
        <f t="shared" si="92"/>
        <v>0</v>
      </c>
      <c r="CY93" s="2">
        <f>((S93*BZ93)/100)</f>
        <v>372.94</v>
      </c>
      <c r="CZ93" s="2">
        <f>((S93*CA93)/100)</f>
        <v>238.6816</v>
      </c>
      <c r="DA93" s="2"/>
      <c r="DB93" s="2"/>
      <c r="DC93" s="2" t="s">
        <v>3</v>
      </c>
      <c r="DD93" s="2" t="s">
        <v>3</v>
      </c>
      <c r="DE93" s="2" t="s">
        <v>117</v>
      </c>
      <c r="DF93" s="2" t="s">
        <v>117</v>
      </c>
      <c r="DG93" s="2" t="s">
        <v>118</v>
      </c>
      <c r="DH93" s="2" t="s">
        <v>3</v>
      </c>
      <c r="DI93" s="2" t="s">
        <v>118</v>
      </c>
      <c r="DJ93" s="2" t="s">
        <v>117</v>
      </c>
      <c r="DK93" s="2" t="s">
        <v>3</v>
      </c>
      <c r="DL93" s="2" t="s">
        <v>3</v>
      </c>
      <c r="DM93" s="2" t="s">
        <v>3</v>
      </c>
      <c r="DN93" s="2">
        <v>0</v>
      </c>
      <c r="DO93" s="2">
        <v>0</v>
      </c>
      <c r="DP93" s="2">
        <v>1</v>
      </c>
      <c r="DQ93" s="2">
        <v>1</v>
      </c>
      <c r="DR93" s="2"/>
      <c r="DS93" s="2"/>
      <c r="DT93" s="2"/>
      <c r="DU93" s="2">
        <v>1005</v>
      </c>
      <c r="DV93" s="2" t="s">
        <v>31</v>
      </c>
      <c r="DW93" s="2" t="s">
        <v>31</v>
      </c>
      <c r="DX93" s="2">
        <v>100</v>
      </c>
      <c r="DY93" s="2"/>
      <c r="DZ93" s="2"/>
      <c r="EA93" s="2"/>
      <c r="EB93" s="2"/>
      <c r="EC93" s="2"/>
      <c r="ED93" s="2"/>
      <c r="EE93" s="2">
        <v>21120807</v>
      </c>
      <c r="EF93" s="2">
        <v>30</v>
      </c>
      <c r="EG93" s="2" t="s">
        <v>119</v>
      </c>
      <c r="EH93" s="2">
        <v>0</v>
      </c>
      <c r="EI93" s="2" t="s">
        <v>3</v>
      </c>
      <c r="EJ93" s="2">
        <v>1</v>
      </c>
      <c r="EK93" s="2">
        <v>117</v>
      </c>
      <c r="EL93" s="2" t="s">
        <v>159</v>
      </c>
      <c r="EM93" s="2" t="s">
        <v>160</v>
      </c>
      <c r="EN93" s="2"/>
      <c r="EO93" s="2" t="s">
        <v>3</v>
      </c>
      <c r="EP93" s="2"/>
      <c r="EQ93" s="2">
        <v>0</v>
      </c>
      <c r="ER93" s="2">
        <v>682.48</v>
      </c>
      <c r="ES93" s="2">
        <v>259.12</v>
      </c>
      <c r="ET93" s="2">
        <v>0</v>
      </c>
      <c r="EU93" s="2">
        <v>0</v>
      </c>
      <c r="EV93" s="2">
        <v>423.36</v>
      </c>
      <c r="EW93" s="2">
        <v>36</v>
      </c>
      <c r="EX93" s="2">
        <v>0</v>
      </c>
      <c r="EY93" s="2">
        <v>0</v>
      </c>
      <c r="EZ93" s="2">
        <v>0</v>
      </c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>
        <v>0</v>
      </c>
      <c r="FR93" s="2">
        <f t="shared" si="93"/>
        <v>0</v>
      </c>
      <c r="FS93" s="2">
        <v>0</v>
      </c>
      <c r="FT93" s="2"/>
      <c r="FU93" s="2"/>
      <c r="FV93" s="2"/>
      <c r="FW93" s="2"/>
      <c r="FX93" s="2">
        <v>100</v>
      </c>
      <c r="FY93" s="2">
        <v>64</v>
      </c>
      <c r="FZ93" s="2"/>
      <c r="GA93" s="2" t="s">
        <v>3</v>
      </c>
      <c r="GB93" s="2"/>
      <c r="GC93" s="2"/>
      <c r="GD93" s="2"/>
      <c r="GE93" s="2"/>
      <c r="GF93" s="2"/>
      <c r="GG93" s="2">
        <v>2</v>
      </c>
      <c r="GH93" s="2">
        <v>1</v>
      </c>
      <c r="GI93" s="2">
        <v>-2</v>
      </c>
      <c r="GJ93" s="2">
        <v>0</v>
      </c>
      <c r="GK93" s="2">
        <f>ROUND(R93*(R12)/100,2)</f>
        <v>0</v>
      </c>
      <c r="GL93" s="2">
        <f t="shared" si="94"/>
        <v>0</v>
      </c>
      <c r="GM93" s="2">
        <f t="shared" si="95"/>
        <v>1183.05</v>
      </c>
      <c r="GN93" s="2">
        <f t="shared" si="96"/>
        <v>1183.05</v>
      </c>
      <c r="GO93" s="2">
        <f t="shared" si="97"/>
        <v>0</v>
      </c>
      <c r="GP93" s="2">
        <f t="shared" si="98"/>
        <v>0</v>
      </c>
      <c r="GQ93" s="2"/>
      <c r="GR93" s="2">
        <v>0</v>
      </c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</row>
    <row r="94" spans="1:255" x14ac:dyDescent="0.2">
      <c r="A94">
        <v>17</v>
      </c>
      <c r="B94">
        <v>1</v>
      </c>
      <c r="C94">
        <f>ROW(SmtRes!A80)</f>
        <v>80</v>
      </c>
      <c r="D94">
        <f>ROW(EtalonRes!A80)</f>
        <v>80</v>
      </c>
      <c r="E94" t="s">
        <v>155</v>
      </c>
      <c r="F94" t="str">
        <f>F93</f>
        <v>3.15-104-1</v>
      </c>
      <c r="G94" t="str">
        <f>G93</f>
        <v>ПОДГОТОВКА ПОД ОКРАСКУ ИЛИ ОКЛЕЙКУ ОБОЯМИ ПЕРЕГОРОДОК ИЗ ГИПСОКАРТОННЫХ ЛИСТОВ</v>
      </c>
      <c r="H94" t="str">
        <f>H93</f>
        <v>100 м2</v>
      </c>
      <c r="I94">
        <f>I93</f>
        <v>0.76600000000000001</v>
      </c>
      <c r="J94">
        <f>J93</f>
        <v>0</v>
      </c>
      <c r="O94">
        <f t="shared" si="69"/>
        <v>5570.11</v>
      </c>
      <c r="P94">
        <f t="shared" si="70"/>
        <v>281.85000000000002</v>
      </c>
      <c r="Q94">
        <f t="shared" si="71"/>
        <v>0</v>
      </c>
      <c r="R94">
        <f t="shared" si="72"/>
        <v>0</v>
      </c>
      <c r="S94">
        <f t="shared" si="73"/>
        <v>5288.26</v>
      </c>
      <c r="T94">
        <f t="shared" si="74"/>
        <v>0</v>
      </c>
      <c r="U94">
        <f t="shared" si="75"/>
        <v>31.712399999999999</v>
      </c>
      <c r="V94">
        <f t="shared" si="76"/>
        <v>0</v>
      </c>
      <c r="W94">
        <f t="shared" si="77"/>
        <v>0</v>
      </c>
      <c r="X94">
        <f t="shared" si="78"/>
        <v>4495.0200000000004</v>
      </c>
      <c r="Y94">
        <f t="shared" si="79"/>
        <v>2326.83</v>
      </c>
      <c r="AA94">
        <v>22529510</v>
      </c>
      <c r="AB94">
        <f t="shared" si="80"/>
        <v>745.98400000000004</v>
      </c>
      <c r="AC94">
        <f t="shared" si="81"/>
        <v>259.12</v>
      </c>
      <c r="AD94">
        <f>ROUND(((((ET94*1.25))-((EU94*1.25)))+AE94),6)</f>
        <v>0</v>
      </c>
      <c r="AE94">
        <f>ROUND(((EU94*1.25)),6)</f>
        <v>0</v>
      </c>
      <c r="AF94">
        <f>ROUND(((EV94*1.15)),6)</f>
        <v>486.86399999999998</v>
      </c>
      <c r="AG94">
        <f t="shared" si="82"/>
        <v>0</v>
      </c>
      <c r="AH94">
        <f>((EW94*1.15))</f>
        <v>41.4</v>
      </c>
      <c r="AI94">
        <f>((EX94*1.25))</f>
        <v>0</v>
      </c>
      <c r="AJ94">
        <f t="shared" si="83"/>
        <v>0</v>
      </c>
      <c r="AK94">
        <v>682.48</v>
      </c>
      <c r="AL94">
        <v>259.12</v>
      </c>
      <c r="AM94">
        <v>0</v>
      </c>
      <c r="AN94">
        <v>0</v>
      </c>
      <c r="AO94">
        <v>423.36</v>
      </c>
      <c r="AP94">
        <v>0</v>
      </c>
      <c r="AQ94">
        <v>36</v>
      </c>
      <c r="AR94">
        <v>0</v>
      </c>
      <c r="AS94">
        <v>0</v>
      </c>
      <c r="AT94">
        <v>85</v>
      </c>
      <c r="AU94">
        <v>44</v>
      </c>
      <c r="AV94">
        <v>1</v>
      </c>
      <c r="AW94">
        <v>1</v>
      </c>
      <c r="AZ94">
        <v>1</v>
      </c>
      <c r="BA94">
        <v>14.18</v>
      </c>
      <c r="BB94">
        <v>1</v>
      </c>
      <c r="BC94">
        <v>1.42</v>
      </c>
      <c r="BD94" t="s">
        <v>3</v>
      </c>
      <c r="BE94" t="s">
        <v>3</v>
      </c>
      <c r="BF94" t="s">
        <v>3</v>
      </c>
      <c r="BG94" t="s">
        <v>3</v>
      </c>
      <c r="BH94">
        <v>0</v>
      </c>
      <c r="BI94">
        <v>1</v>
      </c>
      <c r="BJ94" t="str">
        <f>BJ93</f>
        <v>ТСН-2001.3. База. Сб.15, т.104, поз.1</v>
      </c>
      <c r="BM94">
        <v>117</v>
      </c>
      <c r="BN94">
        <v>0</v>
      </c>
      <c r="BO94" t="s">
        <v>156</v>
      </c>
      <c r="BP94">
        <v>1</v>
      </c>
      <c r="BQ94">
        <v>30</v>
      </c>
      <c r="BS94">
        <v>14.18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3</v>
      </c>
      <c r="BZ94">
        <v>85</v>
      </c>
      <c r="CA94">
        <v>44</v>
      </c>
      <c r="CF94">
        <v>0</v>
      </c>
      <c r="CG94">
        <v>0</v>
      </c>
      <c r="CM94">
        <v>0</v>
      </c>
      <c r="CN94" t="s">
        <v>3</v>
      </c>
      <c r="CO94">
        <v>0</v>
      </c>
      <c r="CP94">
        <f t="shared" si="84"/>
        <v>5570.1100000000006</v>
      </c>
      <c r="CQ94">
        <f t="shared" si="85"/>
        <v>367.9504</v>
      </c>
      <c r="CR94">
        <f t="shared" si="86"/>
        <v>0</v>
      </c>
      <c r="CS94">
        <f t="shared" si="87"/>
        <v>0</v>
      </c>
      <c r="CT94">
        <f t="shared" si="88"/>
        <v>6903.7315199999994</v>
      </c>
      <c r="CU94">
        <f t="shared" si="89"/>
        <v>0</v>
      </c>
      <c r="CV94">
        <f t="shared" si="90"/>
        <v>41.4</v>
      </c>
      <c r="CW94">
        <f t="shared" si="91"/>
        <v>0</v>
      </c>
      <c r="CX94">
        <f t="shared" si="92"/>
        <v>0</v>
      </c>
      <c r="CY94">
        <f>S94*(BZ94/100)</f>
        <v>4495.0209999999997</v>
      </c>
      <c r="CZ94">
        <f>S94*(CA94/100)</f>
        <v>2326.8344000000002</v>
      </c>
      <c r="DC94" t="s">
        <v>3</v>
      </c>
      <c r="DD94" t="s">
        <v>3</v>
      </c>
      <c r="DE94" t="s">
        <v>117</v>
      </c>
      <c r="DF94" t="s">
        <v>117</v>
      </c>
      <c r="DG94" t="s">
        <v>118</v>
      </c>
      <c r="DH94" t="s">
        <v>3</v>
      </c>
      <c r="DI94" t="s">
        <v>118</v>
      </c>
      <c r="DJ94" t="s">
        <v>117</v>
      </c>
      <c r="DK94" t="s">
        <v>3</v>
      </c>
      <c r="DL94" t="s">
        <v>3</v>
      </c>
      <c r="DM94" t="s">
        <v>3</v>
      </c>
      <c r="DN94">
        <v>100</v>
      </c>
      <c r="DO94">
        <v>64</v>
      </c>
      <c r="DP94">
        <v>1.0249999999999999</v>
      </c>
      <c r="DQ94">
        <v>1</v>
      </c>
      <c r="DU94">
        <f t="shared" ref="DU94:EM94" si="111">DU93</f>
        <v>1005</v>
      </c>
      <c r="DV94" t="str">
        <f t="shared" si="111"/>
        <v>100 м2</v>
      </c>
      <c r="DW94" t="str">
        <f t="shared" si="111"/>
        <v>100 м2</v>
      </c>
      <c r="DX94">
        <f t="shared" si="111"/>
        <v>100</v>
      </c>
      <c r="DY94">
        <f t="shared" si="111"/>
        <v>0</v>
      </c>
      <c r="DZ94">
        <f t="shared" si="111"/>
        <v>0</v>
      </c>
      <c r="EA94">
        <f t="shared" si="111"/>
        <v>0</v>
      </c>
      <c r="EB94">
        <f t="shared" si="111"/>
        <v>0</v>
      </c>
      <c r="EC94">
        <f t="shared" si="111"/>
        <v>0</v>
      </c>
      <c r="ED94">
        <f t="shared" si="111"/>
        <v>0</v>
      </c>
      <c r="EE94">
        <f t="shared" si="111"/>
        <v>21120807</v>
      </c>
      <c r="EF94">
        <f t="shared" si="111"/>
        <v>30</v>
      </c>
      <c r="EG94" t="str">
        <f t="shared" si="111"/>
        <v>Строительные работы</v>
      </c>
      <c r="EH94">
        <f t="shared" si="111"/>
        <v>0</v>
      </c>
      <c r="EI94" t="str">
        <f t="shared" si="111"/>
        <v/>
      </c>
      <c r="EJ94">
        <f t="shared" si="111"/>
        <v>1</v>
      </c>
      <c r="EK94">
        <f t="shared" si="111"/>
        <v>117</v>
      </c>
      <c r="EL94" t="str">
        <f t="shared" si="111"/>
        <v>ТСН-2001.3-15. 15-91-3, 15-91-4, 15-92...15-115</v>
      </c>
      <c r="EM94" t="str">
        <f t="shared" si="111"/>
        <v>ТСН-2001.3-15-9</v>
      </c>
      <c r="EO94" t="s">
        <v>3</v>
      </c>
      <c r="EQ94">
        <v>0</v>
      </c>
      <c r="ER94">
        <v>682.48</v>
      </c>
      <c r="ES94">
        <v>259.12</v>
      </c>
      <c r="ET94">
        <v>0</v>
      </c>
      <c r="EU94">
        <v>0</v>
      </c>
      <c r="EV94">
        <v>423.36</v>
      </c>
      <c r="EW94">
        <v>36</v>
      </c>
      <c r="EX94">
        <v>0</v>
      </c>
      <c r="EY94">
        <v>0</v>
      </c>
      <c r="FQ94">
        <v>0</v>
      </c>
      <c r="FR94">
        <f t="shared" si="93"/>
        <v>0</v>
      </c>
      <c r="FS94">
        <v>0</v>
      </c>
      <c r="FX94">
        <v>85</v>
      </c>
      <c r="FY94">
        <v>44</v>
      </c>
      <c r="GA94" t="s">
        <v>3</v>
      </c>
      <c r="GG94">
        <v>2</v>
      </c>
      <c r="GH94">
        <v>1</v>
      </c>
      <c r="GI94">
        <v>2</v>
      </c>
      <c r="GJ94">
        <v>0</v>
      </c>
      <c r="GK94">
        <f>ROUND(R94*(S12)/100,2)</f>
        <v>0</v>
      </c>
      <c r="GL94">
        <f t="shared" si="94"/>
        <v>0</v>
      </c>
      <c r="GM94">
        <f t="shared" si="95"/>
        <v>12391.960000000001</v>
      </c>
      <c r="GN94">
        <f t="shared" si="96"/>
        <v>12391.96</v>
      </c>
      <c r="GO94">
        <f t="shared" si="97"/>
        <v>0</v>
      </c>
      <c r="GP94">
        <f t="shared" si="98"/>
        <v>0</v>
      </c>
      <c r="GR94">
        <v>0</v>
      </c>
    </row>
    <row r="95" spans="1:255" x14ac:dyDescent="0.2">
      <c r="A95" s="2">
        <v>18</v>
      </c>
      <c r="B95" s="2">
        <v>1</v>
      </c>
      <c r="C95" s="2">
        <v>77</v>
      </c>
      <c r="D95" s="2"/>
      <c r="E95" s="2" t="s">
        <v>161</v>
      </c>
      <c r="F95" s="2" t="s">
        <v>123</v>
      </c>
      <c r="G95" s="2" t="s">
        <v>162</v>
      </c>
      <c r="H95" s="2" t="s">
        <v>163</v>
      </c>
      <c r="I95" s="2">
        <f>I94*J95</f>
        <v>3.83</v>
      </c>
      <c r="J95" s="2">
        <v>5</v>
      </c>
      <c r="K95" s="2"/>
      <c r="L95" s="2"/>
      <c r="M95" s="2"/>
      <c r="N95" s="2"/>
      <c r="O95" s="2">
        <f t="shared" si="69"/>
        <v>256.61</v>
      </c>
      <c r="P95" s="2">
        <f t="shared" si="70"/>
        <v>256.61</v>
      </c>
      <c r="Q95" s="2">
        <f t="shared" si="71"/>
        <v>0</v>
      </c>
      <c r="R95" s="2">
        <f t="shared" si="72"/>
        <v>0</v>
      </c>
      <c r="S95" s="2">
        <f t="shared" si="73"/>
        <v>0</v>
      </c>
      <c r="T95" s="2">
        <f t="shared" si="74"/>
        <v>0</v>
      </c>
      <c r="U95" s="2">
        <f t="shared" si="75"/>
        <v>0</v>
      </c>
      <c r="V95" s="2">
        <f t="shared" si="76"/>
        <v>0</v>
      </c>
      <c r="W95" s="2">
        <f t="shared" si="77"/>
        <v>0</v>
      </c>
      <c r="X95" s="2">
        <f t="shared" si="78"/>
        <v>0</v>
      </c>
      <c r="Y95" s="2">
        <f t="shared" si="79"/>
        <v>0</v>
      </c>
      <c r="Z95" s="2"/>
      <c r="AA95" s="2">
        <v>22529512</v>
      </c>
      <c r="AB95" s="2">
        <f t="shared" si="80"/>
        <v>67</v>
      </c>
      <c r="AC95" s="2">
        <f t="shared" si="81"/>
        <v>67</v>
      </c>
      <c r="AD95" s="2">
        <f>ROUND((((ET95)-(EU95))+AE95),6)</f>
        <v>0</v>
      </c>
      <c r="AE95" s="2">
        <f>ROUND((EU95),6)</f>
        <v>0</v>
      </c>
      <c r="AF95" s="2">
        <f>ROUND((EV95),6)</f>
        <v>0</v>
      </c>
      <c r="AG95" s="2">
        <f t="shared" si="82"/>
        <v>0</v>
      </c>
      <c r="AH95" s="2">
        <f>(EW95)</f>
        <v>0</v>
      </c>
      <c r="AI95" s="2">
        <f>(EX95)</f>
        <v>0</v>
      </c>
      <c r="AJ95" s="2">
        <f t="shared" si="83"/>
        <v>0</v>
      </c>
      <c r="AK95" s="2">
        <v>67</v>
      </c>
      <c r="AL95" s="2">
        <v>67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100</v>
      </c>
      <c r="AU95" s="2">
        <v>64</v>
      </c>
      <c r="AV95" s="2">
        <v>1</v>
      </c>
      <c r="AW95" s="2">
        <v>1</v>
      </c>
      <c r="AX95" s="2"/>
      <c r="AY95" s="2"/>
      <c r="AZ95" s="2">
        <v>1</v>
      </c>
      <c r="BA95" s="2">
        <v>1</v>
      </c>
      <c r="BB95" s="2">
        <v>1</v>
      </c>
      <c r="BC95" s="2">
        <v>1</v>
      </c>
      <c r="BD95" s="2" t="s">
        <v>3</v>
      </c>
      <c r="BE95" s="2" t="s">
        <v>3</v>
      </c>
      <c r="BF95" s="2" t="s">
        <v>3</v>
      </c>
      <c r="BG95" s="2" t="s">
        <v>3</v>
      </c>
      <c r="BH95" s="2">
        <v>3</v>
      </c>
      <c r="BI95" s="2">
        <v>1</v>
      </c>
      <c r="BJ95" s="2" t="s">
        <v>3</v>
      </c>
      <c r="BK95" s="2"/>
      <c r="BL95" s="2"/>
      <c r="BM95" s="2">
        <v>117</v>
      </c>
      <c r="BN95" s="2">
        <v>0</v>
      </c>
      <c r="BO95" s="2" t="s">
        <v>3</v>
      </c>
      <c r="BP95" s="2">
        <v>0</v>
      </c>
      <c r="BQ95" s="2">
        <v>30</v>
      </c>
      <c r="BR95" s="2"/>
      <c r="BS95" s="2">
        <v>1</v>
      </c>
      <c r="BT95" s="2">
        <v>1</v>
      </c>
      <c r="BU95" s="2">
        <v>1</v>
      </c>
      <c r="BV95" s="2">
        <v>1</v>
      </c>
      <c r="BW95" s="2">
        <v>1</v>
      </c>
      <c r="BX95" s="2">
        <v>1</v>
      </c>
      <c r="BY95" s="2" t="s">
        <v>3</v>
      </c>
      <c r="BZ95" s="2">
        <v>100</v>
      </c>
      <c r="CA95" s="2">
        <v>64</v>
      </c>
      <c r="CB95" s="2"/>
      <c r="CC95" s="2"/>
      <c r="CD95" s="2"/>
      <c r="CE95" s="2"/>
      <c r="CF95" s="2">
        <v>0</v>
      </c>
      <c r="CG95" s="2">
        <v>0</v>
      </c>
      <c r="CH95" s="2"/>
      <c r="CI95" s="2"/>
      <c r="CJ95" s="2"/>
      <c r="CK95" s="2"/>
      <c r="CL95" s="2"/>
      <c r="CM95" s="2">
        <v>0</v>
      </c>
      <c r="CN95" s="2" t="s">
        <v>3</v>
      </c>
      <c r="CO95" s="2">
        <v>0</v>
      </c>
      <c r="CP95" s="2">
        <f t="shared" si="84"/>
        <v>256.61</v>
      </c>
      <c r="CQ95" s="2">
        <f t="shared" si="85"/>
        <v>67</v>
      </c>
      <c r="CR95" s="2">
        <f t="shared" si="86"/>
        <v>0</v>
      </c>
      <c r="CS95" s="2">
        <f t="shared" si="87"/>
        <v>0</v>
      </c>
      <c r="CT95" s="2">
        <f t="shared" si="88"/>
        <v>0</v>
      </c>
      <c r="CU95" s="2">
        <f t="shared" si="89"/>
        <v>0</v>
      </c>
      <c r="CV95" s="2">
        <f t="shared" si="90"/>
        <v>0</v>
      </c>
      <c r="CW95" s="2">
        <f t="shared" si="91"/>
        <v>0</v>
      </c>
      <c r="CX95" s="2">
        <f t="shared" si="92"/>
        <v>0</v>
      </c>
      <c r="CY95" s="2">
        <f>((S95*BZ95)/100)</f>
        <v>0</v>
      </c>
      <c r="CZ95" s="2">
        <f>((S95*CA95)/100)</f>
        <v>0</v>
      </c>
      <c r="DA95" s="2"/>
      <c r="DB95" s="2"/>
      <c r="DC95" s="2" t="s">
        <v>3</v>
      </c>
      <c r="DD95" s="2" t="s">
        <v>3</v>
      </c>
      <c r="DE95" s="2" t="s">
        <v>3</v>
      </c>
      <c r="DF95" s="2" t="s">
        <v>3</v>
      </c>
      <c r="DG95" s="2" t="s">
        <v>3</v>
      </c>
      <c r="DH95" s="2" t="s">
        <v>3</v>
      </c>
      <c r="DI95" s="2" t="s">
        <v>3</v>
      </c>
      <c r="DJ95" s="2" t="s">
        <v>3</v>
      </c>
      <c r="DK95" s="2" t="s">
        <v>3</v>
      </c>
      <c r="DL95" s="2" t="s">
        <v>3</v>
      </c>
      <c r="DM95" s="2" t="s">
        <v>3</v>
      </c>
      <c r="DN95" s="2">
        <v>0</v>
      </c>
      <c r="DO95" s="2">
        <v>0</v>
      </c>
      <c r="DP95" s="2">
        <v>1</v>
      </c>
      <c r="DQ95" s="2">
        <v>1</v>
      </c>
      <c r="DR95" s="2"/>
      <c r="DS95" s="2"/>
      <c r="DT95" s="2"/>
      <c r="DU95" s="2">
        <v>1009</v>
      </c>
      <c r="DV95" s="2" t="s">
        <v>163</v>
      </c>
      <c r="DW95" s="2" t="s">
        <v>163</v>
      </c>
      <c r="DX95" s="2">
        <v>1</v>
      </c>
      <c r="DY95" s="2"/>
      <c r="DZ95" s="2"/>
      <c r="EA95" s="2"/>
      <c r="EB95" s="2"/>
      <c r="EC95" s="2"/>
      <c r="ED95" s="2"/>
      <c r="EE95" s="2">
        <v>21120807</v>
      </c>
      <c r="EF95" s="2">
        <v>30</v>
      </c>
      <c r="EG95" s="2" t="s">
        <v>119</v>
      </c>
      <c r="EH95" s="2">
        <v>0</v>
      </c>
      <c r="EI95" s="2" t="s">
        <v>3</v>
      </c>
      <c r="EJ95" s="2">
        <v>1</v>
      </c>
      <c r="EK95" s="2">
        <v>117</v>
      </c>
      <c r="EL95" s="2" t="s">
        <v>159</v>
      </c>
      <c r="EM95" s="2" t="s">
        <v>160</v>
      </c>
      <c r="EN95" s="2"/>
      <c r="EO95" s="2" t="s">
        <v>3</v>
      </c>
      <c r="EP95" s="2"/>
      <c r="EQ95" s="2">
        <v>0</v>
      </c>
      <c r="ER95" s="2">
        <v>0</v>
      </c>
      <c r="ES95" s="2">
        <v>67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/>
      <c r="EZ95" s="2">
        <v>0</v>
      </c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>
        <v>0</v>
      </c>
      <c r="FR95" s="2">
        <f t="shared" si="93"/>
        <v>0</v>
      </c>
      <c r="FS95" s="2">
        <v>0</v>
      </c>
      <c r="FT95" s="2"/>
      <c r="FU95" s="2"/>
      <c r="FV95" s="2"/>
      <c r="FW95" s="2"/>
      <c r="FX95" s="2">
        <v>100</v>
      </c>
      <c r="FY95" s="2">
        <v>64</v>
      </c>
      <c r="FZ95" s="2"/>
      <c r="GA95" s="2" t="s">
        <v>126</v>
      </c>
      <c r="GB95" s="2"/>
      <c r="GC95" s="2"/>
      <c r="GD95" s="2"/>
      <c r="GE95" s="2"/>
      <c r="GF95" s="2"/>
      <c r="GG95" s="2">
        <v>2</v>
      </c>
      <c r="GH95" s="2">
        <v>0</v>
      </c>
      <c r="GI95" s="2">
        <v>-2</v>
      </c>
      <c r="GJ95" s="2">
        <v>0</v>
      </c>
      <c r="GK95" s="2">
        <f>ROUND(R95*(R12)/100,2)</f>
        <v>0</v>
      </c>
      <c r="GL95" s="2">
        <f t="shared" si="94"/>
        <v>0</v>
      </c>
      <c r="GM95" s="2">
        <f t="shared" si="95"/>
        <v>256.61</v>
      </c>
      <c r="GN95" s="2">
        <f t="shared" si="96"/>
        <v>256.61</v>
      </c>
      <c r="GO95" s="2">
        <f t="shared" si="97"/>
        <v>0</v>
      </c>
      <c r="GP95" s="2">
        <f t="shared" si="98"/>
        <v>0</v>
      </c>
      <c r="GQ95" s="2"/>
      <c r="GR95" s="2">
        <v>0</v>
      </c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</row>
    <row r="96" spans="1:255" x14ac:dyDescent="0.2">
      <c r="A96">
        <v>18</v>
      </c>
      <c r="B96">
        <v>1</v>
      </c>
      <c r="C96">
        <v>80</v>
      </c>
      <c r="E96" t="s">
        <v>161</v>
      </c>
      <c r="F96" t="str">
        <f>F95</f>
        <v>ПРАЙС-ЛИСТ</v>
      </c>
      <c r="G96" t="str">
        <f>G95</f>
        <v>ШПАКЛЕВКА SHEETROCK (ШИТРОК) УНИВЕРСАЛЬНАЯ</v>
      </c>
      <c r="H96" t="str">
        <f>H95</f>
        <v>кг</v>
      </c>
      <c r="I96">
        <f>I94*J96</f>
        <v>3.83</v>
      </c>
      <c r="J96">
        <f>J95</f>
        <v>5</v>
      </c>
      <c r="O96">
        <f t="shared" si="69"/>
        <v>256.61</v>
      </c>
      <c r="P96">
        <f t="shared" si="70"/>
        <v>256.61</v>
      </c>
      <c r="Q96">
        <f t="shared" si="71"/>
        <v>0</v>
      </c>
      <c r="R96">
        <f t="shared" si="72"/>
        <v>0</v>
      </c>
      <c r="S96">
        <f t="shared" si="73"/>
        <v>0</v>
      </c>
      <c r="T96">
        <f t="shared" si="74"/>
        <v>0</v>
      </c>
      <c r="U96">
        <f t="shared" si="75"/>
        <v>0</v>
      </c>
      <c r="V96">
        <f t="shared" si="76"/>
        <v>0</v>
      </c>
      <c r="W96">
        <f t="shared" si="77"/>
        <v>0</v>
      </c>
      <c r="X96">
        <f t="shared" si="78"/>
        <v>0</v>
      </c>
      <c r="Y96">
        <f t="shared" si="79"/>
        <v>0</v>
      </c>
      <c r="AA96">
        <v>22529510</v>
      </c>
      <c r="AB96">
        <f t="shared" si="80"/>
        <v>67</v>
      </c>
      <c r="AC96">
        <f t="shared" si="81"/>
        <v>67</v>
      </c>
      <c r="AD96">
        <f>ROUND((((ET96)-(EU96))+AE96),6)</f>
        <v>0</v>
      </c>
      <c r="AE96">
        <f>ROUND((EU96),6)</f>
        <v>0</v>
      </c>
      <c r="AF96">
        <f>ROUND((EV96),6)</f>
        <v>0</v>
      </c>
      <c r="AG96">
        <f t="shared" si="82"/>
        <v>0</v>
      </c>
      <c r="AH96">
        <f>(EW96)</f>
        <v>0</v>
      </c>
      <c r="AI96">
        <f>(EX96)</f>
        <v>0</v>
      </c>
      <c r="AJ96">
        <f t="shared" si="83"/>
        <v>0</v>
      </c>
      <c r="AK96">
        <v>67</v>
      </c>
      <c r="AL96">
        <v>67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1</v>
      </c>
      <c r="AW96">
        <v>1</v>
      </c>
      <c r="AZ96">
        <v>1</v>
      </c>
      <c r="BA96">
        <v>1</v>
      </c>
      <c r="BB96">
        <v>1</v>
      </c>
      <c r="BC96">
        <v>1</v>
      </c>
      <c r="BD96" t="s">
        <v>3</v>
      </c>
      <c r="BE96" t="s">
        <v>3</v>
      </c>
      <c r="BF96" t="s">
        <v>3</v>
      </c>
      <c r="BG96" t="s">
        <v>3</v>
      </c>
      <c r="BH96">
        <v>3</v>
      </c>
      <c r="BI96">
        <v>1</v>
      </c>
      <c r="BJ96" t="str">
        <f>BJ95</f>
        <v/>
      </c>
      <c r="BM96">
        <v>117</v>
      </c>
      <c r="BN96">
        <v>0</v>
      </c>
      <c r="BO96" t="s">
        <v>3</v>
      </c>
      <c r="BP96">
        <v>0</v>
      </c>
      <c r="BQ96">
        <v>30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3</v>
      </c>
      <c r="BZ96">
        <v>0</v>
      </c>
      <c r="CA96">
        <v>0</v>
      </c>
      <c r="CF96">
        <v>0</v>
      </c>
      <c r="CG96">
        <v>0</v>
      </c>
      <c r="CM96">
        <v>0</v>
      </c>
      <c r="CN96" t="s">
        <v>3</v>
      </c>
      <c r="CO96">
        <v>0</v>
      </c>
      <c r="CP96">
        <f t="shared" si="84"/>
        <v>256.61</v>
      </c>
      <c r="CQ96">
        <f t="shared" si="85"/>
        <v>67</v>
      </c>
      <c r="CR96">
        <f t="shared" si="86"/>
        <v>0</v>
      </c>
      <c r="CS96">
        <f t="shared" si="87"/>
        <v>0</v>
      </c>
      <c r="CT96">
        <f t="shared" si="88"/>
        <v>0</v>
      </c>
      <c r="CU96">
        <f t="shared" si="89"/>
        <v>0</v>
      </c>
      <c r="CV96">
        <f t="shared" si="90"/>
        <v>0</v>
      </c>
      <c r="CW96">
        <f t="shared" si="91"/>
        <v>0</v>
      </c>
      <c r="CX96">
        <f t="shared" si="92"/>
        <v>0</v>
      </c>
      <c r="CY96">
        <f>S96*(BZ96/100)</f>
        <v>0</v>
      </c>
      <c r="CZ96">
        <f>S96*(CA96/100)</f>
        <v>0</v>
      </c>
      <c r="DC96" t="s">
        <v>3</v>
      </c>
      <c r="DD96" t="s">
        <v>3</v>
      </c>
      <c r="DE96" t="s">
        <v>3</v>
      </c>
      <c r="DF96" t="s">
        <v>3</v>
      </c>
      <c r="DG96" t="s">
        <v>3</v>
      </c>
      <c r="DH96" t="s">
        <v>3</v>
      </c>
      <c r="DI96" t="s">
        <v>3</v>
      </c>
      <c r="DJ96" t="s">
        <v>3</v>
      </c>
      <c r="DK96" t="s">
        <v>3</v>
      </c>
      <c r="DL96" t="s">
        <v>3</v>
      </c>
      <c r="DM96" t="s">
        <v>3</v>
      </c>
      <c r="DN96">
        <v>100</v>
      </c>
      <c r="DO96">
        <v>64</v>
      </c>
      <c r="DP96">
        <v>1.0249999999999999</v>
      </c>
      <c r="DQ96">
        <v>1</v>
      </c>
      <c r="DU96">
        <f t="shared" ref="DU96:EM96" si="112">DU95</f>
        <v>1009</v>
      </c>
      <c r="DV96" t="str">
        <f t="shared" si="112"/>
        <v>кг</v>
      </c>
      <c r="DW96" t="str">
        <f t="shared" si="112"/>
        <v>кг</v>
      </c>
      <c r="DX96">
        <f t="shared" si="112"/>
        <v>1</v>
      </c>
      <c r="DY96">
        <f t="shared" si="112"/>
        <v>0</v>
      </c>
      <c r="DZ96">
        <f t="shared" si="112"/>
        <v>0</v>
      </c>
      <c r="EA96">
        <f t="shared" si="112"/>
        <v>0</v>
      </c>
      <c r="EB96">
        <f t="shared" si="112"/>
        <v>0</v>
      </c>
      <c r="EC96">
        <f t="shared" si="112"/>
        <v>0</v>
      </c>
      <c r="ED96">
        <f t="shared" si="112"/>
        <v>0</v>
      </c>
      <c r="EE96">
        <f t="shared" si="112"/>
        <v>21120807</v>
      </c>
      <c r="EF96">
        <f t="shared" si="112"/>
        <v>30</v>
      </c>
      <c r="EG96" t="str">
        <f t="shared" si="112"/>
        <v>Строительные работы</v>
      </c>
      <c r="EH96">
        <f t="shared" si="112"/>
        <v>0</v>
      </c>
      <c r="EI96" t="str">
        <f t="shared" si="112"/>
        <v/>
      </c>
      <c r="EJ96">
        <f t="shared" si="112"/>
        <v>1</v>
      </c>
      <c r="EK96">
        <f t="shared" si="112"/>
        <v>117</v>
      </c>
      <c r="EL96" t="str">
        <f t="shared" si="112"/>
        <v>ТСН-2001.3-15. 15-91-3, 15-91-4, 15-92...15-115</v>
      </c>
      <c r="EM96" t="str">
        <f t="shared" si="112"/>
        <v>ТСН-2001.3-15-9</v>
      </c>
      <c r="EO96" t="s">
        <v>3</v>
      </c>
      <c r="EQ96">
        <v>0</v>
      </c>
      <c r="ER96">
        <v>0</v>
      </c>
      <c r="ES96">
        <v>67</v>
      </c>
      <c r="ET96">
        <v>0</v>
      </c>
      <c r="EU96">
        <v>0</v>
      </c>
      <c r="EV96">
        <v>0</v>
      </c>
      <c r="EW96">
        <v>0</v>
      </c>
      <c r="EX96">
        <v>0</v>
      </c>
      <c r="FQ96">
        <v>0</v>
      </c>
      <c r="FR96">
        <f t="shared" si="93"/>
        <v>0</v>
      </c>
      <c r="FS96">
        <v>0</v>
      </c>
      <c r="FX96">
        <v>0</v>
      </c>
      <c r="FY96">
        <v>0</v>
      </c>
      <c r="GA96" t="s">
        <v>164</v>
      </c>
      <c r="GG96">
        <v>2</v>
      </c>
      <c r="GH96">
        <v>0</v>
      </c>
      <c r="GI96">
        <v>-2</v>
      </c>
      <c r="GJ96">
        <v>0</v>
      </c>
      <c r="GK96">
        <f>ROUND(R96*(S12)/100,2)</f>
        <v>0</v>
      </c>
      <c r="GL96">
        <f t="shared" si="94"/>
        <v>0</v>
      </c>
      <c r="GM96">
        <f t="shared" si="95"/>
        <v>256.61</v>
      </c>
      <c r="GN96">
        <f t="shared" si="96"/>
        <v>256.61</v>
      </c>
      <c r="GO96">
        <f t="shared" si="97"/>
        <v>0</v>
      </c>
      <c r="GP96">
        <f t="shared" si="98"/>
        <v>0</v>
      </c>
      <c r="GR96">
        <v>0</v>
      </c>
    </row>
    <row r="97" spans="1:255" x14ac:dyDescent="0.2">
      <c r="A97" s="2">
        <v>17</v>
      </c>
      <c r="B97" s="2">
        <v>1</v>
      </c>
      <c r="C97" s="2">
        <f>ROW(SmtRes!A84)</f>
        <v>84</v>
      </c>
      <c r="D97" s="2">
        <f>ROW(EtalonRes!A84)</f>
        <v>84</v>
      </c>
      <c r="E97" s="2" t="s">
        <v>165</v>
      </c>
      <c r="F97" s="2" t="s">
        <v>166</v>
      </c>
      <c r="G97" s="2" t="s">
        <v>167</v>
      </c>
      <c r="H97" s="2" t="s">
        <v>31</v>
      </c>
      <c r="I97" s="2">
        <v>0.76600000000000001</v>
      </c>
      <c r="J97" s="2">
        <v>0</v>
      </c>
      <c r="K97" s="2"/>
      <c r="L97" s="2"/>
      <c r="M97" s="2"/>
      <c r="N97" s="2"/>
      <c r="O97" s="2">
        <f t="shared" si="69"/>
        <v>46.56</v>
      </c>
      <c r="P97" s="2">
        <f t="shared" si="70"/>
        <v>0</v>
      </c>
      <c r="Q97" s="2">
        <f t="shared" si="71"/>
        <v>0.77</v>
      </c>
      <c r="R97" s="2">
        <f t="shared" si="72"/>
        <v>0.17</v>
      </c>
      <c r="S97" s="2">
        <f t="shared" si="73"/>
        <v>45.79</v>
      </c>
      <c r="T97" s="2">
        <f t="shared" si="74"/>
        <v>0</v>
      </c>
      <c r="U97" s="2">
        <f t="shared" si="75"/>
        <v>4.0961850000000002</v>
      </c>
      <c r="V97" s="2">
        <f t="shared" si="76"/>
        <v>0</v>
      </c>
      <c r="W97" s="2">
        <f t="shared" si="77"/>
        <v>0</v>
      </c>
      <c r="X97" s="2">
        <f t="shared" si="78"/>
        <v>45.79</v>
      </c>
      <c r="Y97" s="2">
        <f t="shared" si="79"/>
        <v>29.31</v>
      </c>
      <c r="Z97" s="2"/>
      <c r="AA97" s="2">
        <v>22529512</v>
      </c>
      <c r="AB97" s="2">
        <f t="shared" si="80"/>
        <v>60.777000000000001</v>
      </c>
      <c r="AC97" s="2">
        <f t="shared" si="81"/>
        <v>0</v>
      </c>
      <c r="AD97" s="2">
        <f>ROUND(((((ET97*1.25))-((EU97*1.25)))+AE97),6)</f>
        <v>1</v>
      </c>
      <c r="AE97" s="2">
        <f>ROUND(((EU97*1.25)),6)</f>
        <v>0.22500000000000001</v>
      </c>
      <c r="AF97" s="2">
        <f>ROUND(((EV97*1.15)),6)</f>
        <v>59.777000000000001</v>
      </c>
      <c r="AG97" s="2">
        <f t="shared" si="82"/>
        <v>0</v>
      </c>
      <c r="AH97" s="2">
        <f>((EW97*1.15))</f>
        <v>5.3475000000000001</v>
      </c>
      <c r="AI97" s="2">
        <f>((EX97*1.25))</f>
        <v>0</v>
      </c>
      <c r="AJ97" s="2">
        <f t="shared" si="83"/>
        <v>0</v>
      </c>
      <c r="AK97" s="2">
        <v>52.78</v>
      </c>
      <c r="AL97" s="2">
        <v>0</v>
      </c>
      <c r="AM97" s="2">
        <v>0.8</v>
      </c>
      <c r="AN97" s="2">
        <v>0.18</v>
      </c>
      <c r="AO97" s="2">
        <v>51.98</v>
      </c>
      <c r="AP97" s="2">
        <v>0</v>
      </c>
      <c r="AQ97" s="2">
        <v>4.6500000000000004</v>
      </c>
      <c r="AR97" s="2">
        <v>0</v>
      </c>
      <c r="AS97" s="2">
        <v>0</v>
      </c>
      <c r="AT97" s="2">
        <v>100</v>
      </c>
      <c r="AU97" s="2">
        <v>64</v>
      </c>
      <c r="AV97" s="2">
        <v>1</v>
      </c>
      <c r="AW97" s="2">
        <v>1</v>
      </c>
      <c r="AX97" s="2"/>
      <c r="AY97" s="2"/>
      <c r="AZ97" s="2">
        <v>1</v>
      </c>
      <c r="BA97" s="2">
        <v>1</v>
      </c>
      <c r="BB97" s="2">
        <v>1</v>
      </c>
      <c r="BC97" s="2">
        <v>1</v>
      </c>
      <c r="BD97" s="2" t="s">
        <v>3</v>
      </c>
      <c r="BE97" s="2" t="s">
        <v>3</v>
      </c>
      <c r="BF97" s="2" t="s">
        <v>3</v>
      </c>
      <c r="BG97" s="2" t="s">
        <v>3</v>
      </c>
      <c r="BH97" s="2">
        <v>0</v>
      </c>
      <c r="BI97" s="2">
        <v>1</v>
      </c>
      <c r="BJ97" s="2" t="s">
        <v>168</v>
      </c>
      <c r="BK97" s="2"/>
      <c r="BL97" s="2"/>
      <c r="BM97" s="2">
        <v>1523</v>
      </c>
      <c r="BN97" s="2">
        <v>0</v>
      </c>
      <c r="BO97" s="2" t="s">
        <v>3</v>
      </c>
      <c r="BP97" s="2">
        <v>0</v>
      </c>
      <c r="BQ97" s="2">
        <v>30</v>
      </c>
      <c r="BR97" s="2"/>
      <c r="BS97" s="2">
        <v>1</v>
      </c>
      <c r="BT97" s="2">
        <v>1</v>
      </c>
      <c r="BU97" s="2">
        <v>1</v>
      </c>
      <c r="BV97" s="2">
        <v>1</v>
      </c>
      <c r="BW97" s="2">
        <v>1</v>
      </c>
      <c r="BX97" s="2">
        <v>1</v>
      </c>
      <c r="BY97" s="2" t="s">
        <v>3</v>
      </c>
      <c r="BZ97" s="2">
        <v>100</v>
      </c>
      <c r="CA97" s="2">
        <v>64</v>
      </c>
      <c r="CB97" s="2"/>
      <c r="CC97" s="2"/>
      <c r="CD97" s="2"/>
      <c r="CE97" s="2"/>
      <c r="CF97" s="2">
        <v>0</v>
      </c>
      <c r="CG97" s="2">
        <v>0</v>
      </c>
      <c r="CH97" s="2"/>
      <c r="CI97" s="2"/>
      <c r="CJ97" s="2"/>
      <c r="CK97" s="2"/>
      <c r="CL97" s="2"/>
      <c r="CM97" s="2">
        <v>0</v>
      </c>
      <c r="CN97" s="2" t="s">
        <v>3</v>
      </c>
      <c r="CO97" s="2">
        <v>0</v>
      </c>
      <c r="CP97" s="2">
        <f t="shared" si="84"/>
        <v>46.56</v>
      </c>
      <c r="CQ97" s="2">
        <f t="shared" si="85"/>
        <v>0</v>
      </c>
      <c r="CR97" s="2">
        <f t="shared" si="86"/>
        <v>1</v>
      </c>
      <c r="CS97" s="2">
        <f t="shared" si="87"/>
        <v>0.22500000000000001</v>
      </c>
      <c r="CT97" s="2">
        <f t="shared" si="88"/>
        <v>59.777000000000001</v>
      </c>
      <c r="CU97" s="2">
        <f t="shared" si="89"/>
        <v>0</v>
      </c>
      <c r="CV97" s="2">
        <f t="shared" si="90"/>
        <v>5.3475000000000001</v>
      </c>
      <c r="CW97" s="2">
        <f t="shared" si="91"/>
        <v>0</v>
      </c>
      <c r="CX97" s="2">
        <f t="shared" si="92"/>
        <v>0</v>
      </c>
      <c r="CY97" s="2">
        <f>((S97*BZ97)/100)</f>
        <v>45.79</v>
      </c>
      <c r="CZ97" s="2">
        <f>((S97*CA97)/100)</f>
        <v>29.305599999999998</v>
      </c>
      <c r="DA97" s="2"/>
      <c r="DB97" s="2"/>
      <c r="DC97" s="2" t="s">
        <v>3</v>
      </c>
      <c r="DD97" s="2" t="s">
        <v>3</v>
      </c>
      <c r="DE97" s="2" t="s">
        <v>117</v>
      </c>
      <c r="DF97" s="2" t="s">
        <v>117</v>
      </c>
      <c r="DG97" s="2" t="s">
        <v>118</v>
      </c>
      <c r="DH97" s="2" t="s">
        <v>3</v>
      </c>
      <c r="DI97" s="2" t="s">
        <v>118</v>
      </c>
      <c r="DJ97" s="2" t="s">
        <v>117</v>
      </c>
      <c r="DK97" s="2" t="s">
        <v>3</v>
      </c>
      <c r="DL97" s="2" t="s">
        <v>3</v>
      </c>
      <c r="DM97" s="2" t="s">
        <v>3</v>
      </c>
      <c r="DN97" s="2">
        <v>0</v>
      </c>
      <c r="DO97" s="2">
        <v>0</v>
      </c>
      <c r="DP97" s="2">
        <v>1</v>
      </c>
      <c r="DQ97" s="2">
        <v>1</v>
      </c>
      <c r="DR97" s="2"/>
      <c r="DS97" s="2"/>
      <c r="DT97" s="2"/>
      <c r="DU97" s="2">
        <v>1005</v>
      </c>
      <c r="DV97" s="2" t="s">
        <v>31</v>
      </c>
      <c r="DW97" s="2" t="s">
        <v>31</v>
      </c>
      <c r="DX97" s="2">
        <v>100</v>
      </c>
      <c r="DY97" s="2"/>
      <c r="DZ97" s="2"/>
      <c r="EA97" s="2"/>
      <c r="EB97" s="2"/>
      <c r="EC97" s="2"/>
      <c r="ED97" s="2"/>
      <c r="EE97" s="2">
        <v>21122213</v>
      </c>
      <c r="EF97" s="2">
        <v>30</v>
      </c>
      <c r="EG97" s="2" t="s">
        <v>119</v>
      </c>
      <c r="EH97" s="2">
        <v>0</v>
      </c>
      <c r="EI97" s="2" t="s">
        <v>3</v>
      </c>
      <c r="EJ97" s="2">
        <v>1</v>
      </c>
      <c r="EK97" s="2">
        <v>1523</v>
      </c>
      <c r="EL97" s="2" t="s">
        <v>169</v>
      </c>
      <c r="EM97" s="2" t="s">
        <v>170</v>
      </c>
      <c r="EN97" s="2"/>
      <c r="EO97" s="2" t="s">
        <v>3</v>
      </c>
      <c r="EP97" s="2"/>
      <c r="EQ97" s="2">
        <v>0</v>
      </c>
      <c r="ER97" s="2">
        <v>52.78</v>
      </c>
      <c r="ES97" s="2">
        <v>0</v>
      </c>
      <c r="ET97" s="2">
        <v>0.8</v>
      </c>
      <c r="EU97" s="2">
        <v>0.18</v>
      </c>
      <c r="EV97" s="2">
        <v>51.98</v>
      </c>
      <c r="EW97" s="2">
        <v>4.6500000000000004</v>
      </c>
      <c r="EX97" s="2">
        <v>0</v>
      </c>
      <c r="EY97" s="2">
        <v>0</v>
      </c>
      <c r="EZ97" s="2">
        <v>0</v>
      </c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>
        <v>0</v>
      </c>
      <c r="FR97" s="2">
        <f t="shared" si="93"/>
        <v>0</v>
      </c>
      <c r="FS97" s="2">
        <v>0</v>
      </c>
      <c r="FT97" s="2"/>
      <c r="FU97" s="2"/>
      <c r="FV97" s="2"/>
      <c r="FW97" s="2"/>
      <c r="FX97" s="2">
        <v>100</v>
      </c>
      <c r="FY97" s="2">
        <v>64</v>
      </c>
      <c r="FZ97" s="2"/>
      <c r="GA97" s="2" t="s">
        <v>3</v>
      </c>
      <c r="GB97" s="2"/>
      <c r="GC97" s="2"/>
      <c r="GD97" s="2"/>
      <c r="GE97" s="2"/>
      <c r="GF97" s="2"/>
      <c r="GG97" s="2">
        <v>2</v>
      </c>
      <c r="GH97" s="2">
        <v>1</v>
      </c>
      <c r="GI97" s="2">
        <v>-2</v>
      </c>
      <c r="GJ97" s="2">
        <v>0</v>
      </c>
      <c r="GK97" s="2">
        <f>ROUND(R97*(R12)/100,2)</f>
        <v>0.3</v>
      </c>
      <c r="GL97" s="2">
        <f t="shared" si="94"/>
        <v>0</v>
      </c>
      <c r="GM97" s="2">
        <f t="shared" si="95"/>
        <v>121.96</v>
      </c>
      <c r="GN97" s="2">
        <f t="shared" si="96"/>
        <v>121.96</v>
      </c>
      <c r="GO97" s="2">
        <f t="shared" si="97"/>
        <v>0</v>
      </c>
      <c r="GP97" s="2">
        <f t="shared" si="98"/>
        <v>0</v>
      </c>
      <c r="GQ97" s="2"/>
      <c r="GR97" s="2">
        <v>0</v>
      </c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</row>
    <row r="98" spans="1:255" x14ac:dyDescent="0.2">
      <c r="A98">
        <v>17</v>
      </c>
      <c r="B98">
        <v>1</v>
      </c>
      <c r="C98">
        <f>ROW(SmtRes!A88)</f>
        <v>88</v>
      </c>
      <c r="D98">
        <f>ROW(EtalonRes!A88)</f>
        <v>88</v>
      </c>
      <c r="E98" t="s">
        <v>165</v>
      </c>
      <c r="F98" t="str">
        <f>F97</f>
        <v>3.15-165-1</v>
      </c>
      <c r="G98" t="str">
        <f>G97</f>
        <v>ОБРАБОТКА ПОВЕРХНОСТЕЙ СТЕН ГРУНТОВКОЙ ГЛУБОКОГО ПРОНИКНОВЕНИЯ ВНУТРИ ПОМЕЩЕНИЯ</v>
      </c>
      <c r="H98" t="str">
        <f>H97</f>
        <v>100 м2</v>
      </c>
      <c r="I98">
        <f>I97</f>
        <v>0.76600000000000001</v>
      </c>
      <c r="J98">
        <f>J97</f>
        <v>0</v>
      </c>
      <c r="O98">
        <f t="shared" si="69"/>
        <v>655.20000000000005</v>
      </c>
      <c r="P98">
        <f t="shared" si="70"/>
        <v>0</v>
      </c>
      <c r="Q98">
        <f t="shared" si="71"/>
        <v>5.91</v>
      </c>
      <c r="R98">
        <f t="shared" si="72"/>
        <v>2.44</v>
      </c>
      <c r="S98">
        <f t="shared" si="73"/>
        <v>649.29</v>
      </c>
      <c r="T98">
        <f t="shared" si="74"/>
        <v>0</v>
      </c>
      <c r="U98">
        <f t="shared" si="75"/>
        <v>4.0961850000000002</v>
      </c>
      <c r="V98">
        <f t="shared" si="76"/>
        <v>0</v>
      </c>
      <c r="W98">
        <f t="shared" si="77"/>
        <v>0</v>
      </c>
      <c r="X98">
        <f t="shared" si="78"/>
        <v>551.9</v>
      </c>
      <c r="Y98">
        <f t="shared" si="79"/>
        <v>285.69</v>
      </c>
      <c r="AA98">
        <v>22529510</v>
      </c>
      <c r="AB98">
        <f t="shared" si="80"/>
        <v>60.777000000000001</v>
      </c>
      <c r="AC98">
        <f t="shared" si="81"/>
        <v>0</v>
      </c>
      <c r="AD98">
        <f>ROUND(((((ET98*1.25))-((EU98*1.25)))+AE98),6)</f>
        <v>1</v>
      </c>
      <c r="AE98">
        <f>ROUND(((EU98*1.25)),6)</f>
        <v>0.22500000000000001</v>
      </c>
      <c r="AF98">
        <f>ROUND(((EV98*1.15)),6)</f>
        <v>59.777000000000001</v>
      </c>
      <c r="AG98">
        <f t="shared" si="82"/>
        <v>0</v>
      </c>
      <c r="AH98">
        <f>((EW98*1.15))</f>
        <v>5.3475000000000001</v>
      </c>
      <c r="AI98">
        <f>((EX98*1.25))</f>
        <v>0</v>
      </c>
      <c r="AJ98">
        <f t="shared" si="83"/>
        <v>0</v>
      </c>
      <c r="AK98">
        <v>52.78</v>
      </c>
      <c r="AL98">
        <v>0</v>
      </c>
      <c r="AM98">
        <v>0.8</v>
      </c>
      <c r="AN98">
        <v>0.18</v>
      </c>
      <c r="AO98">
        <v>51.98</v>
      </c>
      <c r="AP98">
        <v>0</v>
      </c>
      <c r="AQ98">
        <v>4.6500000000000004</v>
      </c>
      <c r="AR98">
        <v>0</v>
      </c>
      <c r="AS98">
        <v>0</v>
      </c>
      <c r="AT98">
        <v>85</v>
      </c>
      <c r="AU98">
        <v>44</v>
      </c>
      <c r="AV98">
        <v>1</v>
      </c>
      <c r="AW98">
        <v>1</v>
      </c>
      <c r="AZ98">
        <v>1</v>
      </c>
      <c r="BA98">
        <v>14.18</v>
      </c>
      <c r="BB98">
        <v>7.71</v>
      </c>
      <c r="BC98">
        <v>1</v>
      </c>
      <c r="BD98" t="s">
        <v>3</v>
      </c>
      <c r="BE98" t="s">
        <v>3</v>
      </c>
      <c r="BF98" t="s">
        <v>3</v>
      </c>
      <c r="BG98" t="s">
        <v>3</v>
      </c>
      <c r="BH98">
        <v>0</v>
      </c>
      <c r="BI98">
        <v>1</v>
      </c>
      <c r="BJ98" t="str">
        <f>BJ97</f>
        <v>ТСН-2001.3. Доп.20. Сб.15, т.165, поз.1</v>
      </c>
      <c r="BM98">
        <v>1523</v>
      </c>
      <c r="BN98">
        <v>0</v>
      </c>
      <c r="BO98" t="s">
        <v>166</v>
      </c>
      <c r="BP98">
        <v>1</v>
      </c>
      <c r="BQ98">
        <v>30</v>
      </c>
      <c r="BS98">
        <v>14.18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3</v>
      </c>
      <c r="BZ98">
        <v>85</v>
      </c>
      <c r="CA98">
        <v>44</v>
      </c>
      <c r="CF98">
        <v>0</v>
      </c>
      <c r="CG98">
        <v>0</v>
      </c>
      <c r="CM98">
        <v>0</v>
      </c>
      <c r="CN98" t="s">
        <v>3</v>
      </c>
      <c r="CO98">
        <v>0</v>
      </c>
      <c r="CP98">
        <f t="shared" si="84"/>
        <v>655.19999999999993</v>
      </c>
      <c r="CQ98">
        <f t="shared" si="85"/>
        <v>0</v>
      </c>
      <c r="CR98">
        <f t="shared" si="86"/>
        <v>7.71</v>
      </c>
      <c r="CS98">
        <f t="shared" si="87"/>
        <v>3.1905000000000001</v>
      </c>
      <c r="CT98">
        <f t="shared" si="88"/>
        <v>847.63786000000005</v>
      </c>
      <c r="CU98">
        <f t="shared" si="89"/>
        <v>0</v>
      </c>
      <c r="CV98">
        <f t="shared" si="90"/>
        <v>5.3475000000000001</v>
      </c>
      <c r="CW98">
        <f t="shared" si="91"/>
        <v>0</v>
      </c>
      <c r="CX98">
        <f t="shared" si="92"/>
        <v>0</v>
      </c>
      <c r="CY98">
        <f>S98*(BZ98/100)</f>
        <v>551.89649999999995</v>
      </c>
      <c r="CZ98">
        <f>S98*(CA98/100)</f>
        <v>285.68759999999997</v>
      </c>
      <c r="DC98" t="s">
        <v>3</v>
      </c>
      <c r="DD98" t="s">
        <v>3</v>
      </c>
      <c r="DE98" t="s">
        <v>117</v>
      </c>
      <c r="DF98" t="s">
        <v>117</v>
      </c>
      <c r="DG98" t="s">
        <v>118</v>
      </c>
      <c r="DH98" t="s">
        <v>3</v>
      </c>
      <c r="DI98" t="s">
        <v>118</v>
      </c>
      <c r="DJ98" t="s">
        <v>117</v>
      </c>
      <c r="DK98" t="s">
        <v>3</v>
      </c>
      <c r="DL98" t="s">
        <v>3</v>
      </c>
      <c r="DM98" t="s">
        <v>3</v>
      </c>
      <c r="DN98">
        <v>100</v>
      </c>
      <c r="DO98">
        <v>64</v>
      </c>
      <c r="DP98">
        <v>1.0249999999999999</v>
      </c>
      <c r="DQ98">
        <v>1</v>
      </c>
      <c r="DU98">
        <f t="shared" ref="DU98:EM98" si="113">DU97</f>
        <v>1005</v>
      </c>
      <c r="DV98" t="str">
        <f t="shared" si="113"/>
        <v>100 м2</v>
      </c>
      <c r="DW98" t="str">
        <f t="shared" si="113"/>
        <v>100 м2</v>
      </c>
      <c r="DX98">
        <f t="shared" si="113"/>
        <v>100</v>
      </c>
      <c r="DY98">
        <f t="shared" si="113"/>
        <v>0</v>
      </c>
      <c r="DZ98">
        <f t="shared" si="113"/>
        <v>0</v>
      </c>
      <c r="EA98">
        <f t="shared" si="113"/>
        <v>0</v>
      </c>
      <c r="EB98">
        <f t="shared" si="113"/>
        <v>0</v>
      </c>
      <c r="EC98">
        <f t="shared" si="113"/>
        <v>0</v>
      </c>
      <c r="ED98">
        <f t="shared" si="113"/>
        <v>0</v>
      </c>
      <c r="EE98">
        <f t="shared" si="113"/>
        <v>21122213</v>
      </c>
      <c r="EF98">
        <f t="shared" si="113"/>
        <v>30</v>
      </c>
      <c r="EG98" t="str">
        <f t="shared" si="113"/>
        <v>Строительные работы</v>
      </c>
      <c r="EH98">
        <f t="shared" si="113"/>
        <v>0</v>
      </c>
      <c r="EI98" t="str">
        <f t="shared" si="113"/>
        <v/>
      </c>
      <c r="EJ98">
        <f t="shared" si="113"/>
        <v>1</v>
      </c>
      <c r="EK98">
        <f t="shared" si="113"/>
        <v>1523</v>
      </c>
      <c r="EL98" t="str">
        <f t="shared" si="113"/>
        <v>ТСН-2001.3-15. 15-164, 15-165 (доп. 20)</v>
      </c>
      <c r="EM98" t="str">
        <f t="shared" si="113"/>
        <v>ТСН-2001.3-15-28</v>
      </c>
      <c r="EO98" t="s">
        <v>3</v>
      </c>
      <c r="EQ98">
        <v>0</v>
      </c>
      <c r="ER98">
        <v>52.78</v>
      </c>
      <c r="ES98">
        <v>0</v>
      </c>
      <c r="ET98">
        <v>0.8</v>
      </c>
      <c r="EU98">
        <v>0.18</v>
      </c>
      <c r="EV98">
        <v>51.98</v>
      </c>
      <c r="EW98">
        <v>4.6500000000000004</v>
      </c>
      <c r="EX98">
        <v>0</v>
      </c>
      <c r="EY98">
        <v>0</v>
      </c>
      <c r="FQ98">
        <v>0</v>
      </c>
      <c r="FR98">
        <f t="shared" si="93"/>
        <v>0</v>
      </c>
      <c r="FS98">
        <v>0</v>
      </c>
      <c r="FX98">
        <v>85</v>
      </c>
      <c r="FY98">
        <v>44</v>
      </c>
      <c r="GA98" t="s">
        <v>3</v>
      </c>
      <c r="GG98">
        <v>2</v>
      </c>
      <c r="GH98">
        <v>1</v>
      </c>
      <c r="GI98">
        <v>2</v>
      </c>
      <c r="GJ98">
        <v>0</v>
      </c>
      <c r="GK98">
        <f>ROUND(R98*(S12)/100,2)</f>
        <v>4.12</v>
      </c>
      <c r="GL98">
        <f t="shared" si="94"/>
        <v>0</v>
      </c>
      <c r="GM98">
        <f t="shared" si="95"/>
        <v>1496.9099999999999</v>
      </c>
      <c r="GN98">
        <f t="shared" si="96"/>
        <v>1496.91</v>
      </c>
      <c r="GO98">
        <f t="shared" si="97"/>
        <v>0</v>
      </c>
      <c r="GP98">
        <f t="shared" si="98"/>
        <v>0</v>
      </c>
      <c r="GR98">
        <v>0</v>
      </c>
    </row>
    <row r="99" spans="1:255" x14ac:dyDescent="0.2">
      <c r="A99" s="2">
        <v>18</v>
      </c>
      <c r="B99" s="2">
        <v>1</v>
      </c>
      <c r="C99" s="2">
        <v>84</v>
      </c>
      <c r="D99" s="2"/>
      <c r="E99" s="2" t="s">
        <v>171</v>
      </c>
      <c r="F99" s="2" t="s">
        <v>172</v>
      </c>
      <c r="G99" s="2" t="s">
        <v>173</v>
      </c>
      <c r="H99" s="2" t="s">
        <v>163</v>
      </c>
      <c r="I99" s="2">
        <f>I98*J99</f>
        <v>7.889800000000001</v>
      </c>
      <c r="J99" s="2">
        <v>10.3</v>
      </c>
      <c r="K99" s="2"/>
      <c r="L99" s="2"/>
      <c r="M99" s="2"/>
      <c r="N99" s="2"/>
      <c r="O99" s="2">
        <f t="shared" si="69"/>
        <v>316.93</v>
      </c>
      <c r="P99" s="2">
        <f t="shared" si="70"/>
        <v>316.93</v>
      </c>
      <c r="Q99" s="2">
        <f t="shared" si="71"/>
        <v>0</v>
      </c>
      <c r="R99" s="2">
        <f t="shared" si="72"/>
        <v>0</v>
      </c>
      <c r="S99" s="2">
        <f t="shared" si="73"/>
        <v>0</v>
      </c>
      <c r="T99" s="2">
        <f t="shared" si="74"/>
        <v>0</v>
      </c>
      <c r="U99" s="2">
        <f t="shared" si="75"/>
        <v>0</v>
      </c>
      <c r="V99" s="2">
        <f t="shared" si="76"/>
        <v>0</v>
      </c>
      <c r="W99" s="2">
        <f t="shared" si="77"/>
        <v>0</v>
      </c>
      <c r="X99" s="2">
        <f t="shared" si="78"/>
        <v>0</v>
      </c>
      <c r="Y99" s="2">
        <f t="shared" si="79"/>
        <v>0</v>
      </c>
      <c r="Z99" s="2"/>
      <c r="AA99" s="2">
        <v>22529512</v>
      </c>
      <c r="AB99" s="2">
        <f t="shared" si="80"/>
        <v>40.17</v>
      </c>
      <c r="AC99" s="2">
        <f t="shared" si="81"/>
        <v>40.17</v>
      </c>
      <c r="AD99" s="2">
        <f>ROUND((((ET99)-(EU99))+AE99),6)</f>
        <v>0</v>
      </c>
      <c r="AE99" s="2">
        <f>ROUND((EU99),6)</f>
        <v>0</v>
      </c>
      <c r="AF99" s="2">
        <f>ROUND((EV99),6)</f>
        <v>0</v>
      </c>
      <c r="AG99" s="2">
        <f t="shared" si="82"/>
        <v>0</v>
      </c>
      <c r="AH99" s="2">
        <f>(EW99)</f>
        <v>0</v>
      </c>
      <c r="AI99" s="2">
        <f>(EX99)</f>
        <v>0</v>
      </c>
      <c r="AJ99" s="2">
        <f t="shared" si="83"/>
        <v>0</v>
      </c>
      <c r="AK99" s="2">
        <v>40.17</v>
      </c>
      <c r="AL99" s="2">
        <v>40.17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100</v>
      </c>
      <c r="AU99" s="2">
        <v>64</v>
      </c>
      <c r="AV99" s="2">
        <v>1</v>
      </c>
      <c r="AW99" s="2">
        <v>1</v>
      </c>
      <c r="AX99" s="2"/>
      <c r="AY99" s="2"/>
      <c r="AZ99" s="2">
        <v>1</v>
      </c>
      <c r="BA99" s="2">
        <v>1</v>
      </c>
      <c r="BB99" s="2">
        <v>1</v>
      </c>
      <c r="BC99" s="2">
        <v>1</v>
      </c>
      <c r="BD99" s="2" t="s">
        <v>3</v>
      </c>
      <c r="BE99" s="2" t="s">
        <v>3</v>
      </c>
      <c r="BF99" s="2" t="s">
        <v>3</v>
      </c>
      <c r="BG99" s="2" t="s">
        <v>3</v>
      </c>
      <c r="BH99" s="2">
        <v>3</v>
      </c>
      <c r="BI99" s="2">
        <v>1</v>
      </c>
      <c r="BJ99" s="2" t="s">
        <v>174</v>
      </c>
      <c r="BK99" s="2"/>
      <c r="BL99" s="2"/>
      <c r="BM99" s="2">
        <v>1523</v>
      </c>
      <c r="BN99" s="2">
        <v>0</v>
      </c>
      <c r="BO99" s="2" t="s">
        <v>3</v>
      </c>
      <c r="BP99" s="2">
        <v>0</v>
      </c>
      <c r="BQ99" s="2">
        <v>30</v>
      </c>
      <c r="BR99" s="2"/>
      <c r="BS99" s="2">
        <v>1</v>
      </c>
      <c r="BT99" s="2">
        <v>1</v>
      </c>
      <c r="BU99" s="2">
        <v>1</v>
      </c>
      <c r="BV99" s="2">
        <v>1</v>
      </c>
      <c r="BW99" s="2">
        <v>1</v>
      </c>
      <c r="BX99" s="2">
        <v>1</v>
      </c>
      <c r="BY99" s="2" t="s">
        <v>3</v>
      </c>
      <c r="BZ99" s="2">
        <v>100</v>
      </c>
      <c r="CA99" s="2">
        <v>64</v>
      </c>
      <c r="CB99" s="2"/>
      <c r="CC99" s="2"/>
      <c r="CD99" s="2"/>
      <c r="CE99" s="2"/>
      <c r="CF99" s="2">
        <v>0</v>
      </c>
      <c r="CG99" s="2">
        <v>0</v>
      </c>
      <c r="CH99" s="2"/>
      <c r="CI99" s="2"/>
      <c r="CJ99" s="2"/>
      <c r="CK99" s="2"/>
      <c r="CL99" s="2"/>
      <c r="CM99" s="2">
        <v>0</v>
      </c>
      <c r="CN99" s="2" t="s">
        <v>3</v>
      </c>
      <c r="CO99" s="2">
        <v>0</v>
      </c>
      <c r="CP99" s="2">
        <f t="shared" si="84"/>
        <v>316.93</v>
      </c>
      <c r="CQ99" s="2">
        <f t="shared" si="85"/>
        <v>40.17</v>
      </c>
      <c r="CR99" s="2">
        <f t="shared" si="86"/>
        <v>0</v>
      </c>
      <c r="CS99" s="2">
        <f t="shared" si="87"/>
        <v>0</v>
      </c>
      <c r="CT99" s="2">
        <f t="shared" si="88"/>
        <v>0</v>
      </c>
      <c r="CU99" s="2">
        <f t="shared" si="89"/>
        <v>0</v>
      </c>
      <c r="CV99" s="2">
        <f t="shared" si="90"/>
        <v>0</v>
      </c>
      <c r="CW99" s="2">
        <f t="shared" si="91"/>
        <v>0</v>
      </c>
      <c r="CX99" s="2">
        <f t="shared" si="92"/>
        <v>0</v>
      </c>
      <c r="CY99" s="2">
        <f>((S99*BZ99)/100)</f>
        <v>0</v>
      </c>
      <c r="CZ99" s="2">
        <f>((S99*CA99)/100)</f>
        <v>0</v>
      </c>
      <c r="DA99" s="2"/>
      <c r="DB99" s="2"/>
      <c r="DC99" s="2" t="s">
        <v>3</v>
      </c>
      <c r="DD99" s="2" t="s">
        <v>3</v>
      </c>
      <c r="DE99" s="2" t="s">
        <v>3</v>
      </c>
      <c r="DF99" s="2" t="s">
        <v>3</v>
      </c>
      <c r="DG99" s="2" t="s">
        <v>3</v>
      </c>
      <c r="DH99" s="2" t="s">
        <v>3</v>
      </c>
      <c r="DI99" s="2" t="s">
        <v>3</v>
      </c>
      <c r="DJ99" s="2" t="s">
        <v>3</v>
      </c>
      <c r="DK99" s="2" t="s">
        <v>3</v>
      </c>
      <c r="DL99" s="2" t="s">
        <v>3</v>
      </c>
      <c r="DM99" s="2" t="s">
        <v>3</v>
      </c>
      <c r="DN99" s="2">
        <v>0</v>
      </c>
      <c r="DO99" s="2">
        <v>0</v>
      </c>
      <c r="DP99" s="2">
        <v>1</v>
      </c>
      <c r="DQ99" s="2">
        <v>1</v>
      </c>
      <c r="DR99" s="2"/>
      <c r="DS99" s="2"/>
      <c r="DT99" s="2"/>
      <c r="DU99" s="2">
        <v>1009</v>
      </c>
      <c r="DV99" s="2" t="s">
        <v>163</v>
      </c>
      <c r="DW99" s="2" t="s">
        <v>163</v>
      </c>
      <c r="DX99" s="2">
        <v>1</v>
      </c>
      <c r="DY99" s="2"/>
      <c r="DZ99" s="2"/>
      <c r="EA99" s="2"/>
      <c r="EB99" s="2"/>
      <c r="EC99" s="2"/>
      <c r="ED99" s="2"/>
      <c r="EE99" s="2">
        <v>21122213</v>
      </c>
      <c r="EF99" s="2">
        <v>30</v>
      </c>
      <c r="EG99" s="2" t="s">
        <v>119</v>
      </c>
      <c r="EH99" s="2">
        <v>0</v>
      </c>
      <c r="EI99" s="2" t="s">
        <v>3</v>
      </c>
      <c r="EJ99" s="2">
        <v>1</v>
      </c>
      <c r="EK99" s="2">
        <v>1523</v>
      </c>
      <c r="EL99" s="2" t="s">
        <v>169</v>
      </c>
      <c r="EM99" s="2" t="s">
        <v>170</v>
      </c>
      <c r="EN99" s="2"/>
      <c r="EO99" s="2" t="s">
        <v>3</v>
      </c>
      <c r="EP99" s="2"/>
      <c r="EQ99" s="2">
        <v>0</v>
      </c>
      <c r="ER99" s="2">
        <v>40.17</v>
      </c>
      <c r="ES99" s="2">
        <v>40.17</v>
      </c>
      <c r="ET99" s="2">
        <v>0</v>
      </c>
      <c r="EU99" s="2">
        <v>0</v>
      </c>
      <c r="EV99" s="2">
        <v>0</v>
      </c>
      <c r="EW99" s="2">
        <v>0</v>
      </c>
      <c r="EX99" s="2">
        <v>0</v>
      </c>
      <c r="EY99" s="2"/>
      <c r="EZ99" s="2">
        <v>0</v>
      </c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>
        <v>0</v>
      </c>
      <c r="FR99" s="2">
        <f t="shared" si="93"/>
        <v>0</v>
      </c>
      <c r="FS99" s="2">
        <v>0</v>
      </c>
      <c r="FT99" s="2"/>
      <c r="FU99" s="2"/>
      <c r="FV99" s="2"/>
      <c r="FW99" s="2"/>
      <c r="FX99" s="2">
        <v>100</v>
      </c>
      <c r="FY99" s="2">
        <v>64</v>
      </c>
      <c r="FZ99" s="2"/>
      <c r="GA99" s="2" t="s">
        <v>3</v>
      </c>
      <c r="GB99" s="2"/>
      <c r="GC99" s="2"/>
      <c r="GD99" s="2"/>
      <c r="GE99" s="2"/>
      <c r="GF99" s="2"/>
      <c r="GG99" s="2">
        <v>2</v>
      </c>
      <c r="GH99" s="2">
        <v>1</v>
      </c>
      <c r="GI99" s="2">
        <v>-2</v>
      </c>
      <c r="GJ99" s="2">
        <v>0</v>
      </c>
      <c r="GK99" s="2">
        <f>ROUND(R99*(R12)/100,2)</f>
        <v>0</v>
      </c>
      <c r="GL99" s="2">
        <f t="shared" si="94"/>
        <v>0</v>
      </c>
      <c r="GM99" s="2">
        <f t="shared" si="95"/>
        <v>316.93</v>
      </c>
      <c r="GN99" s="2">
        <f t="shared" si="96"/>
        <v>316.93</v>
      </c>
      <c r="GO99" s="2">
        <f t="shared" si="97"/>
        <v>0</v>
      </c>
      <c r="GP99" s="2">
        <f t="shared" si="98"/>
        <v>0</v>
      </c>
      <c r="GQ99" s="2"/>
      <c r="GR99" s="2">
        <v>0</v>
      </c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</row>
    <row r="100" spans="1:255" x14ac:dyDescent="0.2">
      <c r="A100">
        <v>18</v>
      </c>
      <c r="B100">
        <v>1</v>
      </c>
      <c r="C100">
        <v>88</v>
      </c>
      <c r="E100" t="s">
        <v>171</v>
      </c>
      <c r="F100" t="str">
        <f>F99</f>
        <v>1.1-1-3552</v>
      </c>
      <c r="G100" t="str">
        <f>G99</f>
        <v>ГРУНТОВКА АКРИЛОВАЯ КОНЦЕНТРИРОВАННАЯ УНИВЕРСАЛЬНАЯ С ВЫСОКОЙ КЛЕЕВОЙ И ПРОНИКАЮЩЕЙ СПОСОБНОСТЬЮ</v>
      </c>
      <c r="H100" t="str">
        <f>H99</f>
        <v>кг</v>
      </c>
      <c r="I100">
        <f>I98*J100</f>
        <v>7.889800000000001</v>
      </c>
      <c r="J100">
        <f>J99</f>
        <v>10.3</v>
      </c>
      <c r="O100">
        <f t="shared" si="69"/>
        <v>402.51</v>
      </c>
      <c r="P100">
        <f t="shared" si="70"/>
        <v>402.51</v>
      </c>
      <c r="Q100">
        <f t="shared" si="71"/>
        <v>0</v>
      </c>
      <c r="R100">
        <f t="shared" si="72"/>
        <v>0</v>
      </c>
      <c r="S100">
        <f t="shared" si="73"/>
        <v>0</v>
      </c>
      <c r="T100">
        <f t="shared" si="74"/>
        <v>0</v>
      </c>
      <c r="U100">
        <f t="shared" si="75"/>
        <v>0</v>
      </c>
      <c r="V100">
        <f t="shared" si="76"/>
        <v>0</v>
      </c>
      <c r="W100">
        <f t="shared" si="77"/>
        <v>0</v>
      </c>
      <c r="X100">
        <f t="shared" si="78"/>
        <v>0</v>
      </c>
      <c r="Y100">
        <f t="shared" si="79"/>
        <v>0</v>
      </c>
      <c r="AA100">
        <v>22529510</v>
      </c>
      <c r="AB100">
        <f t="shared" si="80"/>
        <v>40.17</v>
      </c>
      <c r="AC100">
        <f t="shared" si="81"/>
        <v>40.17</v>
      </c>
      <c r="AD100">
        <f>ROUND((((ET100)-(EU100))+AE100),6)</f>
        <v>0</v>
      </c>
      <c r="AE100">
        <f>ROUND((EU100),6)</f>
        <v>0</v>
      </c>
      <c r="AF100">
        <f>ROUND((EV100),6)</f>
        <v>0</v>
      </c>
      <c r="AG100">
        <f t="shared" si="82"/>
        <v>0</v>
      </c>
      <c r="AH100">
        <f>(EW100)</f>
        <v>0</v>
      </c>
      <c r="AI100">
        <f>(EX100)</f>
        <v>0</v>
      </c>
      <c r="AJ100">
        <f t="shared" si="83"/>
        <v>0</v>
      </c>
      <c r="AK100">
        <v>40.17</v>
      </c>
      <c r="AL100">
        <v>40.17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1</v>
      </c>
      <c r="AW100">
        <v>1</v>
      </c>
      <c r="AZ100">
        <v>1</v>
      </c>
      <c r="BA100">
        <v>1</v>
      </c>
      <c r="BB100">
        <v>1</v>
      </c>
      <c r="BC100">
        <v>1.27</v>
      </c>
      <c r="BD100" t="s">
        <v>3</v>
      </c>
      <c r="BE100" t="s">
        <v>3</v>
      </c>
      <c r="BF100" t="s">
        <v>3</v>
      </c>
      <c r="BG100" t="s">
        <v>3</v>
      </c>
      <c r="BH100">
        <v>3</v>
      </c>
      <c r="BI100">
        <v>1</v>
      </c>
      <c r="BJ100" t="str">
        <f>BJ99</f>
        <v>ТСН-2001.1. Доп.20. Р.1, о.1, поз.3552</v>
      </c>
      <c r="BM100">
        <v>1523</v>
      </c>
      <c r="BN100">
        <v>0</v>
      </c>
      <c r="BO100" t="s">
        <v>172</v>
      </c>
      <c r="BP100">
        <v>1</v>
      </c>
      <c r="BQ100">
        <v>30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3</v>
      </c>
      <c r="BZ100">
        <v>0</v>
      </c>
      <c r="CA100">
        <v>0</v>
      </c>
      <c r="CF100">
        <v>0</v>
      </c>
      <c r="CG100">
        <v>0</v>
      </c>
      <c r="CM100">
        <v>0</v>
      </c>
      <c r="CN100" t="s">
        <v>3</v>
      </c>
      <c r="CO100">
        <v>0</v>
      </c>
      <c r="CP100">
        <f t="shared" si="84"/>
        <v>402.51</v>
      </c>
      <c r="CQ100">
        <f t="shared" si="85"/>
        <v>51.015900000000002</v>
      </c>
      <c r="CR100">
        <f t="shared" si="86"/>
        <v>0</v>
      </c>
      <c r="CS100">
        <f t="shared" si="87"/>
        <v>0</v>
      </c>
      <c r="CT100">
        <f t="shared" si="88"/>
        <v>0</v>
      </c>
      <c r="CU100">
        <f t="shared" si="89"/>
        <v>0</v>
      </c>
      <c r="CV100">
        <f t="shared" si="90"/>
        <v>0</v>
      </c>
      <c r="CW100">
        <f t="shared" si="91"/>
        <v>0</v>
      </c>
      <c r="CX100">
        <f t="shared" si="92"/>
        <v>0</v>
      </c>
      <c r="CY100">
        <f>S100*(BZ100/100)</f>
        <v>0</v>
      </c>
      <c r="CZ100">
        <f>S100*(CA100/100)</f>
        <v>0</v>
      </c>
      <c r="DC100" t="s">
        <v>3</v>
      </c>
      <c r="DD100" t="s">
        <v>3</v>
      </c>
      <c r="DE100" t="s">
        <v>3</v>
      </c>
      <c r="DF100" t="s">
        <v>3</v>
      </c>
      <c r="DG100" t="s">
        <v>3</v>
      </c>
      <c r="DH100" t="s">
        <v>3</v>
      </c>
      <c r="DI100" t="s">
        <v>3</v>
      </c>
      <c r="DJ100" t="s">
        <v>3</v>
      </c>
      <c r="DK100" t="s">
        <v>3</v>
      </c>
      <c r="DL100" t="s">
        <v>3</v>
      </c>
      <c r="DM100" t="s">
        <v>3</v>
      </c>
      <c r="DN100">
        <v>100</v>
      </c>
      <c r="DO100">
        <v>64</v>
      </c>
      <c r="DP100">
        <v>1.0249999999999999</v>
      </c>
      <c r="DQ100">
        <v>1</v>
      </c>
      <c r="DU100">
        <f t="shared" ref="DU100:EM100" si="114">DU99</f>
        <v>1009</v>
      </c>
      <c r="DV100" t="str">
        <f t="shared" si="114"/>
        <v>кг</v>
      </c>
      <c r="DW100" t="str">
        <f t="shared" si="114"/>
        <v>кг</v>
      </c>
      <c r="DX100">
        <f t="shared" si="114"/>
        <v>1</v>
      </c>
      <c r="DY100">
        <f t="shared" si="114"/>
        <v>0</v>
      </c>
      <c r="DZ100">
        <f t="shared" si="114"/>
        <v>0</v>
      </c>
      <c r="EA100">
        <f t="shared" si="114"/>
        <v>0</v>
      </c>
      <c r="EB100">
        <f t="shared" si="114"/>
        <v>0</v>
      </c>
      <c r="EC100">
        <f t="shared" si="114"/>
        <v>0</v>
      </c>
      <c r="ED100">
        <f t="shared" si="114"/>
        <v>0</v>
      </c>
      <c r="EE100">
        <f t="shared" si="114"/>
        <v>21122213</v>
      </c>
      <c r="EF100">
        <f t="shared" si="114"/>
        <v>30</v>
      </c>
      <c r="EG100" t="str">
        <f t="shared" si="114"/>
        <v>Строительные работы</v>
      </c>
      <c r="EH100">
        <f t="shared" si="114"/>
        <v>0</v>
      </c>
      <c r="EI100" t="str">
        <f t="shared" si="114"/>
        <v/>
      </c>
      <c r="EJ100">
        <f t="shared" si="114"/>
        <v>1</v>
      </c>
      <c r="EK100">
        <f t="shared" si="114"/>
        <v>1523</v>
      </c>
      <c r="EL100" t="str">
        <f t="shared" si="114"/>
        <v>ТСН-2001.3-15. 15-164, 15-165 (доп. 20)</v>
      </c>
      <c r="EM100" t="str">
        <f t="shared" si="114"/>
        <v>ТСН-2001.3-15-28</v>
      </c>
      <c r="EO100" t="s">
        <v>3</v>
      </c>
      <c r="EQ100">
        <v>0</v>
      </c>
      <c r="ER100">
        <v>40.17</v>
      </c>
      <c r="ES100">
        <v>40.17</v>
      </c>
      <c r="ET100">
        <v>0</v>
      </c>
      <c r="EU100">
        <v>0</v>
      </c>
      <c r="EV100">
        <v>0</v>
      </c>
      <c r="EW100">
        <v>0</v>
      </c>
      <c r="EX100">
        <v>0</v>
      </c>
      <c r="FQ100">
        <v>0</v>
      </c>
      <c r="FR100">
        <f t="shared" si="93"/>
        <v>0</v>
      </c>
      <c r="FS100">
        <v>0</v>
      </c>
      <c r="FX100">
        <v>0</v>
      </c>
      <c r="FY100">
        <v>0</v>
      </c>
      <c r="GA100" t="s">
        <v>3</v>
      </c>
      <c r="GG100">
        <v>2</v>
      </c>
      <c r="GH100">
        <v>1</v>
      </c>
      <c r="GI100">
        <v>2</v>
      </c>
      <c r="GJ100">
        <v>0</v>
      </c>
      <c r="GK100">
        <f>ROUND(R100*(S12)/100,2)</f>
        <v>0</v>
      </c>
      <c r="GL100">
        <f t="shared" si="94"/>
        <v>0</v>
      </c>
      <c r="GM100">
        <f t="shared" si="95"/>
        <v>402.51</v>
      </c>
      <c r="GN100">
        <f t="shared" si="96"/>
        <v>402.51</v>
      </c>
      <c r="GO100">
        <f t="shared" si="97"/>
        <v>0</v>
      </c>
      <c r="GP100">
        <f t="shared" si="98"/>
        <v>0</v>
      </c>
      <c r="GR100">
        <v>0</v>
      </c>
    </row>
    <row r="101" spans="1:255" x14ac:dyDescent="0.2">
      <c r="A101" s="2">
        <v>17</v>
      </c>
      <c r="B101" s="2">
        <v>1</v>
      </c>
      <c r="C101" s="2">
        <f>ROW(SmtRes!A95)</f>
        <v>95</v>
      </c>
      <c r="D101" s="2">
        <f>ROW(EtalonRes!A94)</f>
        <v>94</v>
      </c>
      <c r="E101" s="2" t="s">
        <v>175</v>
      </c>
      <c r="F101" s="2" t="s">
        <v>176</v>
      </c>
      <c r="G101" s="2" t="s">
        <v>177</v>
      </c>
      <c r="H101" s="2" t="s">
        <v>31</v>
      </c>
      <c r="I101" s="2">
        <v>0.76600000000000001</v>
      </c>
      <c r="J101" s="2">
        <v>0</v>
      </c>
      <c r="K101" s="2"/>
      <c r="L101" s="2"/>
      <c r="M101" s="2"/>
      <c r="N101" s="2"/>
      <c r="O101" s="2">
        <f t="shared" si="69"/>
        <v>534.48</v>
      </c>
      <c r="P101" s="2">
        <f t="shared" si="70"/>
        <v>202.46</v>
      </c>
      <c r="Q101" s="2">
        <f t="shared" si="71"/>
        <v>22.14</v>
      </c>
      <c r="R101" s="2">
        <f t="shared" si="72"/>
        <v>3.35</v>
      </c>
      <c r="S101" s="2">
        <f t="shared" si="73"/>
        <v>309.88</v>
      </c>
      <c r="T101" s="2">
        <f t="shared" si="74"/>
        <v>0</v>
      </c>
      <c r="U101" s="2">
        <f t="shared" si="75"/>
        <v>26.691269999999999</v>
      </c>
      <c r="V101" s="2">
        <f t="shared" si="76"/>
        <v>0</v>
      </c>
      <c r="W101" s="2">
        <f t="shared" si="77"/>
        <v>0</v>
      </c>
      <c r="X101" s="2">
        <f t="shared" si="78"/>
        <v>309.88</v>
      </c>
      <c r="Y101" s="2">
        <f t="shared" si="79"/>
        <v>198.32</v>
      </c>
      <c r="Z101" s="2"/>
      <c r="AA101" s="2">
        <v>22529512</v>
      </c>
      <c r="AB101" s="2">
        <f t="shared" si="80"/>
        <v>697.75699999999995</v>
      </c>
      <c r="AC101" s="2">
        <f t="shared" si="81"/>
        <v>264.31</v>
      </c>
      <c r="AD101" s="2">
        <f>ROUND(((((ET101*1.25))-((EU101*1.25)))+AE101),6)</f>
        <v>28.9</v>
      </c>
      <c r="AE101" s="2">
        <f>ROUND(((EU101*1.25)),6)</f>
        <v>4.375</v>
      </c>
      <c r="AF101" s="2">
        <f>ROUND(((EV101*1.15)),6)</f>
        <v>404.54700000000003</v>
      </c>
      <c r="AG101" s="2">
        <f t="shared" si="82"/>
        <v>0</v>
      </c>
      <c r="AH101" s="2">
        <f>((EW101*1.15))</f>
        <v>34.844999999999999</v>
      </c>
      <c r="AI101" s="2">
        <f>((EX101*1.25))</f>
        <v>0</v>
      </c>
      <c r="AJ101" s="2">
        <f t="shared" si="83"/>
        <v>0</v>
      </c>
      <c r="AK101" s="2">
        <v>639.21</v>
      </c>
      <c r="AL101" s="2">
        <v>264.31</v>
      </c>
      <c r="AM101" s="2">
        <v>23.12</v>
      </c>
      <c r="AN101" s="2">
        <v>3.5</v>
      </c>
      <c r="AO101" s="2">
        <v>351.78</v>
      </c>
      <c r="AP101" s="2">
        <v>0</v>
      </c>
      <c r="AQ101" s="2">
        <v>30.3</v>
      </c>
      <c r="AR101" s="2">
        <v>0</v>
      </c>
      <c r="AS101" s="2">
        <v>0</v>
      </c>
      <c r="AT101" s="2">
        <v>100</v>
      </c>
      <c r="AU101" s="2">
        <v>64</v>
      </c>
      <c r="AV101" s="2">
        <v>1</v>
      </c>
      <c r="AW101" s="2">
        <v>1</v>
      </c>
      <c r="AX101" s="2"/>
      <c r="AY101" s="2"/>
      <c r="AZ101" s="2">
        <v>1</v>
      </c>
      <c r="BA101" s="2">
        <v>1</v>
      </c>
      <c r="BB101" s="2">
        <v>1</v>
      </c>
      <c r="BC101" s="2">
        <v>1</v>
      </c>
      <c r="BD101" s="2" t="s">
        <v>3</v>
      </c>
      <c r="BE101" s="2" t="s">
        <v>3</v>
      </c>
      <c r="BF101" s="2" t="s">
        <v>3</v>
      </c>
      <c r="BG101" s="2" t="s">
        <v>3</v>
      </c>
      <c r="BH101" s="2">
        <v>0</v>
      </c>
      <c r="BI101" s="2">
        <v>1</v>
      </c>
      <c r="BJ101" s="2" t="s">
        <v>178</v>
      </c>
      <c r="BK101" s="2"/>
      <c r="BL101" s="2"/>
      <c r="BM101" s="2">
        <v>119</v>
      </c>
      <c r="BN101" s="2">
        <v>0</v>
      </c>
      <c r="BO101" s="2" t="s">
        <v>3</v>
      </c>
      <c r="BP101" s="2">
        <v>0</v>
      </c>
      <c r="BQ101" s="2">
        <v>30</v>
      </c>
      <c r="BR101" s="2"/>
      <c r="BS101" s="2">
        <v>1</v>
      </c>
      <c r="BT101" s="2">
        <v>1</v>
      </c>
      <c r="BU101" s="2">
        <v>1</v>
      </c>
      <c r="BV101" s="2">
        <v>1</v>
      </c>
      <c r="BW101" s="2">
        <v>1</v>
      </c>
      <c r="BX101" s="2">
        <v>1</v>
      </c>
      <c r="BY101" s="2" t="s">
        <v>3</v>
      </c>
      <c r="BZ101" s="2">
        <v>100</v>
      </c>
      <c r="CA101" s="2">
        <v>64</v>
      </c>
      <c r="CB101" s="2"/>
      <c r="CC101" s="2"/>
      <c r="CD101" s="2"/>
      <c r="CE101" s="2"/>
      <c r="CF101" s="2">
        <v>0</v>
      </c>
      <c r="CG101" s="2">
        <v>0</v>
      </c>
      <c r="CH101" s="2"/>
      <c r="CI101" s="2"/>
      <c r="CJ101" s="2"/>
      <c r="CK101" s="2"/>
      <c r="CL101" s="2"/>
      <c r="CM101" s="2">
        <v>0</v>
      </c>
      <c r="CN101" s="2" t="s">
        <v>3</v>
      </c>
      <c r="CO101" s="2">
        <v>0</v>
      </c>
      <c r="CP101" s="2">
        <f t="shared" si="84"/>
        <v>534.48</v>
      </c>
      <c r="CQ101" s="2">
        <f t="shared" si="85"/>
        <v>264.31</v>
      </c>
      <c r="CR101" s="2">
        <f t="shared" si="86"/>
        <v>28.9</v>
      </c>
      <c r="CS101" s="2">
        <f t="shared" si="87"/>
        <v>4.375</v>
      </c>
      <c r="CT101" s="2">
        <f t="shared" si="88"/>
        <v>404.54700000000003</v>
      </c>
      <c r="CU101" s="2">
        <f t="shared" si="89"/>
        <v>0</v>
      </c>
      <c r="CV101" s="2">
        <f t="shared" si="90"/>
        <v>34.844999999999999</v>
      </c>
      <c r="CW101" s="2">
        <f t="shared" si="91"/>
        <v>0</v>
      </c>
      <c r="CX101" s="2">
        <f t="shared" si="92"/>
        <v>0</v>
      </c>
      <c r="CY101" s="2">
        <f>((S101*BZ101)/100)</f>
        <v>309.88</v>
      </c>
      <c r="CZ101" s="2">
        <f>((S101*CA101)/100)</f>
        <v>198.32319999999999</v>
      </c>
      <c r="DA101" s="2"/>
      <c r="DB101" s="2"/>
      <c r="DC101" s="2" t="s">
        <v>3</v>
      </c>
      <c r="DD101" s="2" t="s">
        <v>3</v>
      </c>
      <c r="DE101" s="2" t="s">
        <v>117</v>
      </c>
      <c r="DF101" s="2" t="s">
        <v>117</v>
      </c>
      <c r="DG101" s="2" t="s">
        <v>118</v>
      </c>
      <c r="DH101" s="2" t="s">
        <v>3</v>
      </c>
      <c r="DI101" s="2" t="s">
        <v>118</v>
      </c>
      <c r="DJ101" s="2" t="s">
        <v>117</v>
      </c>
      <c r="DK101" s="2" t="s">
        <v>3</v>
      </c>
      <c r="DL101" s="2" t="s">
        <v>3</v>
      </c>
      <c r="DM101" s="2" t="s">
        <v>3</v>
      </c>
      <c r="DN101" s="2">
        <v>0</v>
      </c>
      <c r="DO101" s="2">
        <v>0</v>
      </c>
      <c r="DP101" s="2">
        <v>1</v>
      </c>
      <c r="DQ101" s="2">
        <v>1</v>
      </c>
      <c r="DR101" s="2"/>
      <c r="DS101" s="2"/>
      <c r="DT101" s="2"/>
      <c r="DU101" s="2">
        <v>1005</v>
      </c>
      <c r="DV101" s="2" t="s">
        <v>31</v>
      </c>
      <c r="DW101" s="2" t="s">
        <v>31</v>
      </c>
      <c r="DX101" s="2">
        <v>100</v>
      </c>
      <c r="DY101" s="2"/>
      <c r="DZ101" s="2"/>
      <c r="EA101" s="2"/>
      <c r="EB101" s="2"/>
      <c r="EC101" s="2"/>
      <c r="ED101" s="2"/>
      <c r="EE101" s="2">
        <v>21120809</v>
      </c>
      <c r="EF101" s="2">
        <v>30</v>
      </c>
      <c r="EG101" s="2" t="s">
        <v>119</v>
      </c>
      <c r="EH101" s="2">
        <v>0</v>
      </c>
      <c r="EI101" s="2" t="s">
        <v>3</v>
      </c>
      <c r="EJ101" s="2">
        <v>1</v>
      </c>
      <c r="EK101" s="2">
        <v>119</v>
      </c>
      <c r="EL101" s="2" t="s">
        <v>179</v>
      </c>
      <c r="EM101" s="2" t="s">
        <v>180</v>
      </c>
      <c r="EN101" s="2"/>
      <c r="EO101" s="2" t="s">
        <v>3</v>
      </c>
      <c r="EP101" s="2"/>
      <c r="EQ101" s="2">
        <v>0</v>
      </c>
      <c r="ER101" s="2">
        <v>639.21</v>
      </c>
      <c r="ES101" s="2">
        <v>264.31</v>
      </c>
      <c r="ET101" s="2">
        <v>23.12</v>
      </c>
      <c r="EU101" s="2">
        <v>3.5</v>
      </c>
      <c r="EV101" s="2">
        <v>351.78</v>
      </c>
      <c r="EW101" s="2">
        <v>30.3</v>
      </c>
      <c r="EX101" s="2">
        <v>0</v>
      </c>
      <c r="EY101" s="2">
        <v>0</v>
      </c>
      <c r="EZ101" s="2">
        <v>0</v>
      </c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>
        <v>0</v>
      </c>
      <c r="FR101" s="2">
        <f t="shared" si="93"/>
        <v>0</v>
      </c>
      <c r="FS101" s="2">
        <v>0</v>
      </c>
      <c r="FT101" s="2"/>
      <c r="FU101" s="2"/>
      <c r="FV101" s="2"/>
      <c r="FW101" s="2"/>
      <c r="FX101" s="2">
        <v>100</v>
      </c>
      <c r="FY101" s="2">
        <v>64</v>
      </c>
      <c r="FZ101" s="2"/>
      <c r="GA101" s="2" t="s">
        <v>3</v>
      </c>
      <c r="GB101" s="2"/>
      <c r="GC101" s="2"/>
      <c r="GD101" s="2"/>
      <c r="GE101" s="2"/>
      <c r="GF101" s="2"/>
      <c r="GG101" s="2">
        <v>2</v>
      </c>
      <c r="GH101" s="2">
        <v>1</v>
      </c>
      <c r="GI101" s="2">
        <v>-2</v>
      </c>
      <c r="GJ101" s="2">
        <v>0</v>
      </c>
      <c r="GK101" s="2">
        <f>ROUND(R101*(R12)/100,2)</f>
        <v>5.86</v>
      </c>
      <c r="GL101" s="2">
        <f t="shared" si="94"/>
        <v>0</v>
      </c>
      <c r="GM101" s="2">
        <f t="shared" si="95"/>
        <v>1048.54</v>
      </c>
      <c r="GN101" s="2">
        <f t="shared" si="96"/>
        <v>1048.54</v>
      </c>
      <c r="GO101" s="2">
        <f t="shared" si="97"/>
        <v>0</v>
      </c>
      <c r="GP101" s="2">
        <f t="shared" si="98"/>
        <v>0</v>
      </c>
      <c r="GQ101" s="2"/>
      <c r="GR101" s="2">
        <v>0</v>
      </c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</row>
    <row r="102" spans="1:255" x14ac:dyDescent="0.2">
      <c r="A102">
        <v>17</v>
      </c>
      <c r="B102">
        <v>1</v>
      </c>
      <c r="C102">
        <f>ROW(SmtRes!A102)</f>
        <v>102</v>
      </c>
      <c r="D102">
        <f>ROW(EtalonRes!A100)</f>
        <v>100</v>
      </c>
      <c r="E102" t="s">
        <v>175</v>
      </c>
      <c r="F102" t="str">
        <f>F101</f>
        <v>3.15-127-1</v>
      </c>
      <c r="G102" t="str">
        <f>G101</f>
        <v>ОКЛЕЙКА ОБОЯМИ ПРОСТЫМИ И СРЕДНЕЙ ПЛОТНОСТИ СТЕН ПО МОНОЛИТНОЙ ШТУКАТУРКЕ И БЕТОНУ</v>
      </c>
      <c r="H102" t="str">
        <f>H101</f>
        <v>100 м2</v>
      </c>
      <c r="I102">
        <f>I101</f>
        <v>0.76600000000000001</v>
      </c>
      <c r="J102">
        <f>J101</f>
        <v>0</v>
      </c>
      <c r="O102">
        <f t="shared" si="69"/>
        <v>5358.72</v>
      </c>
      <c r="P102">
        <f t="shared" si="70"/>
        <v>795.67</v>
      </c>
      <c r="Q102">
        <f t="shared" si="71"/>
        <v>168.91</v>
      </c>
      <c r="R102">
        <f t="shared" si="72"/>
        <v>47.52</v>
      </c>
      <c r="S102">
        <f t="shared" si="73"/>
        <v>4394.1400000000003</v>
      </c>
      <c r="T102">
        <f t="shared" si="74"/>
        <v>0</v>
      </c>
      <c r="U102">
        <f t="shared" si="75"/>
        <v>26.691269999999999</v>
      </c>
      <c r="V102">
        <f t="shared" si="76"/>
        <v>0</v>
      </c>
      <c r="W102">
        <f t="shared" si="77"/>
        <v>0</v>
      </c>
      <c r="X102">
        <f t="shared" si="78"/>
        <v>3735.02</v>
      </c>
      <c r="Y102">
        <f t="shared" si="79"/>
        <v>1933.42</v>
      </c>
      <c r="AA102">
        <v>22529510</v>
      </c>
      <c r="AB102">
        <f t="shared" si="80"/>
        <v>697.75699999999995</v>
      </c>
      <c r="AC102">
        <f t="shared" si="81"/>
        <v>264.31</v>
      </c>
      <c r="AD102">
        <f>ROUND(((((ET102*1.25))-((EU102*1.25)))+AE102),6)</f>
        <v>28.9</v>
      </c>
      <c r="AE102">
        <f>ROUND(((EU102*1.25)),6)</f>
        <v>4.375</v>
      </c>
      <c r="AF102">
        <f>ROUND(((EV102*1.15)),6)</f>
        <v>404.54700000000003</v>
      </c>
      <c r="AG102">
        <f t="shared" si="82"/>
        <v>0</v>
      </c>
      <c r="AH102">
        <f>((EW102*1.15))</f>
        <v>34.844999999999999</v>
      </c>
      <c r="AI102">
        <f>((EX102*1.25))</f>
        <v>0</v>
      </c>
      <c r="AJ102">
        <f t="shared" si="83"/>
        <v>0</v>
      </c>
      <c r="AK102">
        <v>639.21</v>
      </c>
      <c r="AL102">
        <v>264.31</v>
      </c>
      <c r="AM102">
        <v>23.12</v>
      </c>
      <c r="AN102">
        <v>3.5</v>
      </c>
      <c r="AO102">
        <v>351.78</v>
      </c>
      <c r="AP102">
        <v>0</v>
      </c>
      <c r="AQ102">
        <v>30.3</v>
      </c>
      <c r="AR102">
        <v>0</v>
      </c>
      <c r="AS102">
        <v>0</v>
      </c>
      <c r="AT102">
        <v>85</v>
      </c>
      <c r="AU102">
        <v>44</v>
      </c>
      <c r="AV102">
        <v>1</v>
      </c>
      <c r="AW102">
        <v>1</v>
      </c>
      <c r="AZ102">
        <v>1</v>
      </c>
      <c r="BA102">
        <v>14.18</v>
      </c>
      <c r="BB102">
        <v>7.63</v>
      </c>
      <c r="BC102">
        <v>3.93</v>
      </c>
      <c r="BD102" t="s">
        <v>3</v>
      </c>
      <c r="BE102" t="s">
        <v>3</v>
      </c>
      <c r="BF102" t="s">
        <v>3</v>
      </c>
      <c r="BG102" t="s">
        <v>3</v>
      </c>
      <c r="BH102">
        <v>0</v>
      </c>
      <c r="BI102">
        <v>1</v>
      </c>
      <c r="BJ102" t="str">
        <f>BJ101</f>
        <v>ТСН-2001.3. База. Сб.15, т.127, поз.1</v>
      </c>
      <c r="BM102">
        <v>119</v>
      </c>
      <c r="BN102">
        <v>0</v>
      </c>
      <c r="BO102" t="s">
        <v>176</v>
      </c>
      <c r="BP102">
        <v>1</v>
      </c>
      <c r="BQ102">
        <v>30</v>
      </c>
      <c r="BS102">
        <v>14.18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3</v>
      </c>
      <c r="BZ102">
        <v>85</v>
      </c>
      <c r="CA102">
        <v>44</v>
      </c>
      <c r="CF102">
        <v>0</v>
      </c>
      <c r="CG102">
        <v>0</v>
      </c>
      <c r="CM102">
        <v>0</v>
      </c>
      <c r="CN102" t="s">
        <v>3</v>
      </c>
      <c r="CO102">
        <v>0</v>
      </c>
      <c r="CP102">
        <f t="shared" si="84"/>
        <v>5358.72</v>
      </c>
      <c r="CQ102">
        <f t="shared" si="85"/>
        <v>1038.7383</v>
      </c>
      <c r="CR102">
        <f t="shared" si="86"/>
        <v>220.50699999999998</v>
      </c>
      <c r="CS102">
        <f t="shared" si="87"/>
        <v>62.037500000000001</v>
      </c>
      <c r="CT102">
        <f t="shared" si="88"/>
        <v>5736.4764599999999</v>
      </c>
      <c r="CU102">
        <f t="shared" si="89"/>
        <v>0</v>
      </c>
      <c r="CV102">
        <f t="shared" si="90"/>
        <v>34.844999999999999</v>
      </c>
      <c r="CW102">
        <f t="shared" si="91"/>
        <v>0</v>
      </c>
      <c r="CX102">
        <f t="shared" si="92"/>
        <v>0</v>
      </c>
      <c r="CY102">
        <f>S102*(BZ102/100)</f>
        <v>3735.0190000000002</v>
      </c>
      <c r="CZ102">
        <f>S102*(CA102/100)</f>
        <v>1933.4216000000001</v>
      </c>
      <c r="DC102" t="s">
        <v>3</v>
      </c>
      <c r="DD102" t="s">
        <v>3</v>
      </c>
      <c r="DE102" t="s">
        <v>117</v>
      </c>
      <c r="DF102" t="s">
        <v>117</v>
      </c>
      <c r="DG102" t="s">
        <v>118</v>
      </c>
      <c r="DH102" t="s">
        <v>3</v>
      </c>
      <c r="DI102" t="s">
        <v>118</v>
      </c>
      <c r="DJ102" t="s">
        <v>117</v>
      </c>
      <c r="DK102" t="s">
        <v>3</v>
      </c>
      <c r="DL102" t="s">
        <v>3</v>
      </c>
      <c r="DM102" t="s">
        <v>3</v>
      </c>
      <c r="DN102">
        <v>100</v>
      </c>
      <c r="DO102">
        <v>64</v>
      </c>
      <c r="DP102">
        <v>1.0249999999999999</v>
      </c>
      <c r="DQ102">
        <v>1</v>
      </c>
      <c r="DU102">
        <f t="shared" ref="DU102:EM102" si="115">DU101</f>
        <v>1005</v>
      </c>
      <c r="DV102" t="str">
        <f t="shared" si="115"/>
        <v>100 м2</v>
      </c>
      <c r="DW102" t="str">
        <f t="shared" si="115"/>
        <v>100 м2</v>
      </c>
      <c r="DX102">
        <f t="shared" si="115"/>
        <v>100</v>
      </c>
      <c r="DY102">
        <f t="shared" si="115"/>
        <v>0</v>
      </c>
      <c r="DZ102">
        <f t="shared" si="115"/>
        <v>0</v>
      </c>
      <c r="EA102">
        <f t="shared" si="115"/>
        <v>0</v>
      </c>
      <c r="EB102">
        <f t="shared" si="115"/>
        <v>0</v>
      </c>
      <c r="EC102">
        <f t="shared" si="115"/>
        <v>0</v>
      </c>
      <c r="ED102">
        <f t="shared" si="115"/>
        <v>0</v>
      </c>
      <c r="EE102">
        <f t="shared" si="115"/>
        <v>21120809</v>
      </c>
      <c r="EF102">
        <f t="shared" si="115"/>
        <v>30</v>
      </c>
      <c r="EG102" t="str">
        <f t="shared" si="115"/>
        <v>Строительные работы</v>
      </c>
      <c r="EH102">
        <f t="shared" si="115"/>
        <v>0</v>
      </c>
      <c r="EI102" t="str">
        <f t="shared" si="115"/>
        <v/>
      </c>
      <c r="EJ102">
        <f t="shared" si="115"/>
        <v>1</v>
      </c>
      <c r="EK102">
        <f t="shared" si="115"/>
        <v>119</v>
      </c>
      <c r="EL102" t="str">
        <f t="shared" si="115"/>
        <v>ТСН-2001.3-15. 15-127...15-136</v>
      </c>
      <c r="EM102" t="str">
        <f t="shared" si="115"/>
        <v>ТСН-2001.3-15-11</v>
      </c>
      <c r="EO102" t="s">
        <v>3</v>
      </c>
      <c r="EQ102">
        <v>0</v>
      </c>
      <c r="ER102">
        <v>639.21</v>
      </c>
      <c r="ES102">
        <v>264.31</v>
      </c>
      <c r="ET102">
        <v>23.12</v>
      </c>
      <c r="EU102">
        <v>3.5</v>
      </c>
      <c r="EV102">
        <v>351.78</v>
      </c>
      <c r="EW102">
        <v>30.3</v>
      </c>
      <c r="EX102">
        <v>0</v>
      </c>
      <c r="EY102">
        <v>0</v>
      </c>
      <c r="FQ102">
        <v>0</v>
      </c>
      <c r="FR102">
        <f t="shared" si="93"/>
        <v>0</v>
      </c>
      <c r="FS102">
        <v>0</v>
      </c>
      <c r="FX102">
        <v>85</v>
      </c>
      <c r="FY102">
        <v>44</v>
      </c>
      <c r="GA102" t="s">
        <v>3</v>
      </c>
      <c r="GG102">
        <v>2</v>
      </c>
      <c r="GH102">
        <v>1</v>
      </c>
      <c r="GI102">
        <v>2</v>
      </c>
      <c r="GJ102">
        <v>0</v>
      </c>
      <c r="GK102">
        <f>ROUND(R102*(S12)/100,2)</f>
        <v>80.31</v>
      </c>
      <c r="GL102">
        <f t="shared" si="94"/>
        <v>0</v>
      </c>
      <c r="GM102">
        <f t="shared" si="95"/>
        <v>11107.47</v>
      </c>
      <c r="GN102">
        <f t="shared" si="96"/>
        <v>11107.47</v>
      </c>
      <c r="GO102">
        <f t="shared" si="97"/>
        <v>0</v>
      </c>
      <c r="GP102">
        <f t="shared" si="98"/>
        <v>0</v>
      </c>
      <c r="GR102">
        <v>0</v>
      </c>
    </row>
    <row r="103" spans="1:255" x14ac:dyDescent="0.2">
      <c r="A103" s="2">
        <v>18</v>
      </c>
      <c r="B103" s="2">
        <v>1</v>
      </c>
      <c r="C103" s="2">
        <v>92</v>
      </c>
      <c r="D103" s="2"/>
      <c r="E103" s="2" t="s">
        <v>181</v>
      </c>
      <c r="F103" s="2" t="s">
        <v>182</v>
      </c>
      <c r="G103" s="2" t="s">
        <v>183</v>
      </c>
      <c r="H103" s="2" t="s">
        <v>137</v>
      </c>
      <c r="I103" s="2">
        <f>I102*J103</f>
        <v>-5.4080000000000003E-2</v>
      </c>
      <c r="J103" s="2">
        <v>-7.0600522193211487E-2</v>
      </c>
      <c r="K103" s="2"/>
      <c r="L103" s="2"/>
      <c r="M103" s="2"/>
      <c r="N103" s="2"/>
      <c r="O103" s="2">
        <f t="shared" si="69"/>
        <v>-123.24</v>
      </c>
      <c r="P103" s="2">
        <f t="shared" si="70"/>
        <v>-123.24</v>
      </c>
      <c r="Q103" s="2">
        <f t="shared" si="71"/>
        <v>0</v>
      </c>
      <c r="R103" s="2">
        <f t="shared" si="72"/>
        <v>0</v>
      </c>
      <c r="S103" s="2">
        <f t="shared" si="73"/>
        <v>0</v>
      </c>
      <c r="T103" s="2">
        <f t="shared" si="74"/>
        <v>0</v>
      </c>
      <c r="U103" s="2">
        <f t="shared" si="75"/>
        <v>0</v>
      </c>
      <c r="V103" s="2">
        <f t="shared" si="76"/>
        <v>0</v>
      </c>
      <c r="W103" s="2">
        <f t="shared" si="77"/>
        <v>0</v>
      </c>
      <c r="X103" s="2">
        <f t="shared" si="78"/>
        <v>0</v>
      </c>
      <c r="Y103" s="2">
        <f t="shared" si="79"/>
        <v>0</v>
      </c>
      <c r="Z103" s="2"/>
      <c r="AA103" s="2">
        <v>22529512</v>
      </c>
      <c r="AB103" s="2">
        <f t="shared" si="80"/>
        <v>2278.84</v>
      </c>
      <c r="AC103" s="2">
        <f t="shared" si="81"/>
        <v>2278.84</v>
      </c>
      <c r="AD103" s="2">
        <f t="shared" ref="AD103:AD108" si="116">ROUND((((ET103)-(EU103))+AE103),6)</f>
        <v>0</v>
      </c>
      <c r="AE103" s="2">
        <f t="shared" ref="AE103:AF108" si="117">ROUND((EU103),6)</f>
        <v>0</v>
      </c>
      <c r="AF103" s="2">
        <f t="shared" si="117"/>
        <v>0</v>
      </c>
      <c r="AG103" s="2">
        <f t="shared" si="82"/>
        <v>0</v>
      </c>
      <c r="AH103" s="2">
        <f t="shared" ref="AH103:AI108" si="118">(EW103)</f>
        <v>0</v>
      </c>
      <c r="AI103" s="2">
        <f t="shared" si="118"/>
        <v>0</v>
      </c>
      <c r="AJ103" s="2">
        <f t="shared" si="83"/>
        <v>0</v>
      </c>
      <c r="AK103" s="2">
        <v>2278.84</v>
      </c>
      <c r="AL103" s="2">
        <v>2278.84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100</v>
      </c>
      <c r="AU103" s="2">
        <v>64</v>
      </c>
      <c r="AV103" s="2">
        <v>1</v>
      </c>
      <c r="AW103" s="2">
        <v>1</v>
      </c>
      <c r="AX103" s="2"/>
      <c r="AY103" s="2"/>
      <c r="AZ103" s="2">
        <v>1</v>
      </c>
      <c r="BA103" s="2">
        <v>1</v>
      </c>
      <c r="BB103" s="2">
        <v>1</v>
      </c>
      <c r="BC103" s="2">
        <v>1</v>
      </c>
      <c r="BD103" s="2" t="s">
        <v>3</v>
      </c>
      <c r="BE103" s="2" t="s">
        <v>3</v>
      </c>
      <c r="BF103" s="2" t="s">
        <v>3</v>
      </c>
      <c r="BG103" s="2" t="s">
        <v>3</v>
      </c>
      <c r="BH103" s="2">
        <v>3</v>
      </c>
      <c r="BI103" s="2">
        <v>1</v>
      </c>
      <c r="BJ103" s="2" t="s">
        <v>184</v>
      </c>
      <c r="BK103" s="2"/>
      <c r="BL103" s="2"/>
      <c r="BM103" s="2">
        <v>119</v>
      </c>
      <c r="BN103" s="2">
        <v>0</v>
      </c>
      <c r="BO103" s="2" t="s">
        <v>3</v>
      </c>
      <c r="BP103" s="2">
        <v>0</v>
      </c>
      <c r="BQ103" s="2">
        <v>30</v>
      </c>
      <c r="BR103" s="2"/>
      <c r="BS103" s="2">
        <v>1</v>
      </c>
      <c r="BT103" s="2">
        <v>1</v>
      </c>
      <c r="BU103" s="2">
        <v>1</v>
      </c>
      <c r="BV103" s="2">
        <v>1</v>
      </c>
      <c r="BW103" s="2">
        <v>1</v>
      </c>
      <c r="BX103" s="2">
        <v>1</v>
      </c>
      <c r="BY103" s="2" t="s">
        <v>3</v>
      </c>
      <c r="BZ103" s="2">
        <v>100</v>
      </c>
      <c r="CA103" s="2">
        <v>64</v>
      </c>
      <c r="CB103" s="2"/>
      <c r="CC103" s="2"/>
      <c r="CD103" s="2"/>
      <c r="CE103" s="2"/>
      <c r="CF103" s="2">
        <v>0</v>
      </c>
      <c r="CG103" s="2">
        <v>0</v>
      </c>
      <c r="CH103" s="2"/>
      <c r="CI103" s="2"/>
      <c r="CJ103" s="2"/>
      <c r="CK103" s="2"/>
      <c r="CL103" s="2"/>
      <c r="CM103" s="2">
        <v>0</v>
      </c>
      <c r="CN103" s="2" t="s">
        <v>3</v>
      </c>
      <c r="CO103" s="2">
        <v>0</v>
      </c>
      <c r="CP103" s="2">
        <f t="shared" si="84"/>
        <v>-123.24</v>
      </c>
      <c r="CQ103" s="2">
        <f t="shared" si="85"/>
        <v>2278.84</v>
      </c>
      <c r="CR103" s="2">
        <f t="shared" si="86"/>
        <v>0</v>
      </c>
      <c r="CS103" s="2">
        <f t="shared" si="87"/>
        <v>0</v>
      </c>
      <c r="CT103" s="2">
        <f t="shared" si="88"/>
        <v>0</v>
      </c>
      <c r="CU103" s="2">
        <f t="shared" si="89"/>
        <v>0</v>
      </c>
      <c r="CV103" s="2">
        <f t="shared" si="90"/>
        <v>0</v>
      </c>
      <c r="CW103" s="2">
        <f t="shared" si="91"/>
        <v>0</v>
      </c>
      <c r="CX103" s="2">
        <f t="shared" si="92"/>
        <v>0</v>
      </c>
      <c r="CY103" s="2">
        <f>((S103*BZ103)/100)</f>
        <v>0</v>
      </c>
      <c r="CZ103" s="2">
        <f>((S103*CA103)/100)</f>
        <v>0</v>
      </c>
      <c r="DA103" s="2"/>
      <c r="DB103" s="2"/>
      <c r="DC103" s="2" t="s">
        <v>3</v>
      </c>
      <c r="DD103" s="2" t="s">
        <v>3</v>
      </c>
      <c r="DE103" s="2" t="s">
        <v>3</v>
      </c>
      <c r="DF103" s="2" t="s">
        <v>3</v>
      </c>
      <c r="DG103" s="2" t="s">
        <v>3</v>
      </c>
      <c r="DH103" s="2" t="s">
        <v>3</v>
      </c>
      <c r="DI103" s="2" t="s">
        <v>3</v>
      </c>
      <c r="DJ103" s="2" t="s">
        <v>3</v>
      </c>
      <c r="DK103" s="2" t="s">
        <v>3</v>
      </c>
      <c r="DL103" s="2" t="s">
        <v>3</v>
      </c>
      <c r="DM103" s="2" t="s">
        <v>3</v>
      </c>
      <c r="DN103" s="2">
        <v>0</v>
      </c>
      <c r="DO103" s="2">
        <v>0</v>
      </c>
      <c r="DP103" s="2">
        <v>1</v>
      </c>
      <c r="DQ103" s="2">
        <v>1</v>
      </c>
      <c r="DR103" s="2"/>
      <c r="DS103" s="2"/>
      <c r="DT103" s="2"/>
      <c r="DU103" s="2">
        <v>1009</v>
      </c>
      <c r="DV103" s="2" t="s">
        <v>137</v>
      </c>
      <c r="DW103" s="2" t="s">
        <v>137</v>
      </c>
      <c r="DX103" s="2">
        <v>1000</v>
      </c>
      <c r="DY103" s="2"/>
      <c r="DZ103" s="2"/>
      <c r="EA103" s="2"/>
      <c r="EB103" s="2"/>
      <c r="EC103" s="2"/>
      <c r="ED103" s="2"/>
      <c r="EE103" s="2">
        <v>21120809</v>
      </c>
      <c r="EF103" s="2">
        <v>30</v>
      </c>
      <c r="EG103" s="2" t="s">
        <v>119</v>
      </c>
      <c r="EH103" s="2">
        <v>0</v>
      </c>
      <c r="EI103" s="2" t="s">
        <v>3</v>
      </c>
      <c r="EJ103" s="2">
        <v>1</v>
      </c>
      <c r="EK103" s="2">
        <v>119</v>
      </c>
      <c r="EL103" s="2" t="s">
        <v>179</v>
      </c>
      <c r="EM103" s="2" t="s">
        <v>180</v>
      </c>
      <c r="EN103" s="2"/>
      <c r="EO103" s="2" t="s">
        <v>3</v>
      </c>
      <c r="EP103" s="2"/>
      <c r="EQ103" s="2">
        <v>0</v>
      </c>
      <c r="ER103" s="2">
        <v>2278.84</v>
      </c>
      <c r="ES103" s="2">
        <v>2278.84</v>
      </c>
      <c r="ET103" s="2">
        <v>0</v>
      </c>
      <c r="EU103" s="2">
        <v>0</v>
      </c>
      <c r="EV103" s="2">
        <v>0</v>
      </c>
      <c r="EW103" s="2">
        <v>0</v>
      </c>
      <c r="EX103" s="2">
        <v>0</v>
      </c>
      <c r="EY103" s="2"/>
      <c r="EZ103" s="2">
        <v>0</v>
      </c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>
        <v>0</v>
      </c>
      <c r="FR103" s="2">
        <f t="shared" si="93"/>
        <v>0</v>
      </c>
      <c r="FS103" s="2">
        <v>0</v>
      </c>
      <c r="FT103" s="2"/>
      <c r="FU103" s="2"/>
      <c r="FV103" s="2"/>
      <c r="FW103" s="2"/>
      <c r="FX103" s="2">
        <v>100</v>
      </c>
      <c r="FY103" s="2">
        <v>64</v>
      </c>
      <c r="FZ103" s="2"/>
      <c r="GA103" s="2" t="s">
        <v>3</v>
      </c>
      <c r="GB103" s="2"/>
      <c r="GC103" s="2"/>
      <c r="GD103" s="2"/>
      <c r="GE103" s="2"/>
      <c r="GF103" s="2"/>
      <c r="GG103" s="2">
        <v>2</v>
      </c>
      <c r="GH103" s="2">
        <v>1</v>
      </c>
      <c r="GI103" s="2">
        <v>-2</v>
      </c>
      <c r="GJ103" s="2">
        <v>0</v>
      </c>
      <c r="GK103" s="2">
        <f>ROUND(R103*(R12)/100,2)</f>
        <v>0</v>
      </c>
      <c r="GL103" s="2">
        <f t="shared" si="94"/>
        <v>0</v>
      </c>
      <c r="GM103" s="2">
        <f t="shared" si="95"/>
        <v>-123.24</v>
      </c>
      <c r="GN103" s="2">
        <f t="shared" si="96"/>
        <v>-123.24</v>
      </c>
      <c r="GO103" s="2">
        <f t="shared" si="97"/>
        <v>0</v>
      </c>
      <c r="GP103" s="2">
        <f t="shared" si="98"/>
        <v>0</v>
      </c>
      <c r="GQ103" s="2"/>
      <c r="GR103" s="2">
        <v>0</v>
      </c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</row>
    <row r="104" spans="1:255" x14ac:dyDescent="0.2">
      <c r="A104">
        <v>18</v>
      </c>
      <c r="B104">
        <v>1</v>
      </c>
      <c r="C104">
        <v>99</v>
      </c>
      <c r="E104" t="s">
        <v>181</v>
      </c>
      <c r="F104" t="str">
        <f>F103</f>
        <v>1.1-1-1487</v>
      </c>
      <c r="G104" t="str">
        <f>G103</f>
        <v>ШПАТЛЕВКА МАСЛЯНО-КЛЕЕВАЯ УНИВЕРСАЛЬНАЯ</v>
      </c>
      <c r="H104" t="str">
        <f>H103</f>
        <v>т</v>
      </c>
      <c r="I104">
        <f>I102*J104</f>
        <v>-5.4080000000000003E-2</v>
      </c>
      <c r="J104">
        <f>J103</f>
        <v>-7.0600522193211487E-2</v>
      </c>
      <c r="O104">
        <f t="shared" si="69"/>
        <v>-640.85</v>
      </c>
      <c r="P104">
        <f t="shared" si="70"/>
        <v>-640.85</v>
      </c>
      <c r="Q104">
        <f t="shared" si="71"/>
        <v>0</v>
      </c>
      <c r="R104">
        <f t="shared" si="72"/>
        <v>0</v>
      </c>
      <c r="S104">
        <f t="shared" si="73"/>
        <v>0</v>
      </c>
      <c r="T104">
        <f t="shared" si="74"/>
        <v>0</v>
      </c>
      <c r="U104">
        <f t="shared" si="75"/>
        <v>0</v>
      </c>
      <c r="V104">
        <f t="shared" si="76"/>
        <v>0</v>
      </c>
      <c r="W104">
        <f t="shared" si="77"/>
        <v>0</v>
      </c>
      <c r="X104">
        <f t="shared" si="78"/>
        <v>0</v>
      </c>
      <c r="Y104">
        <f t="shared" si="79"/>
        <v>0</v>
      </c>
      <c r="AA104">
        <v>22529510</v>
      </c>
      <c r="AB104">
        <f t="shared" si="80"/>
        <v>2278.84</v>
      </c>
      <c r="AC104">
        <f t="shared" si="81"/>
        <v>2278.84</v>
      </c>
      <c r="AD104">
        <f t="shared" si="116"/>
        <v>0</v>
      </c>
      <c r="AE104">
        <f t="shared" si="117"/>
        <v>0</v>
      </c>
      <c r="AF104">
        <f t="shared" si="117"/>
        <v>0</v>
      </c>
      <c r="AG104">
        <f t="shared" si="82"/>
        <v>0</v>
      </c>
      <c r="AH104">
        <f t="shared" si="118"/>
        <v>0</v>
      </c>
      <c r="AI104">
        <f t="shared" si="118"/>
        <v>0</v>
      </c>
      <c r="AJ104">
        <f t="shared" si="83"/>
        <v>0</v>
      </c>
      <c r="AK104">
        <v>2278.84</v>
      </c>
      <c r="AL104">
        <v>2278.84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1</v>
      </c>
      <c r="AW104">
        <v>1</v>
      </c>
      <c r="AZ104">
        <v>1</v>
      </c>
      <c r="BA104">
        <v>1</v>
      </c>
      <c r="BB104">
        <v>1</v>
      </c>
      <c r="BC104">
        <v>5.2</v>
      </c>
      <c r="BD104" t="s">
        <v>3</v>
      </c>
      <c r="BE104" t="s">
        <v>3</v>
      </c>
      <c r="BF104" t="s">
        <v>3</v>
      </c>
      <c r="BG104" t="s">
        <v>3</v>
      </c>
      <c r="BH104">
        <v>3</v>
      </c>
      <c r="BI104">
        <v>1</v>
      </c>
      <c r="BJ104" t="str">
        <f>BJ103</f>
        <v>ТСН-2001.1. База. Р.1, о.1, поз.1487</v>
      </c>
      <c r="BM104">
        <v>119</v>
      </c>
      <c r="BN104">
        <v>0</v>
      </c>
      <c r="BO104" t="s">
        <v>182</v>
      </c>
      <c r="BP104">
        <v>1</v>
      </c>
      <c r="BQ104">
        <v>30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3</v>
      </c>
      <c r="BZ104">
        <v>0</v>
      </c>
      <c r="CA104">
        <v>0</v>
      </c>
      <c r="CF104">
        <v>0</v>
      </c>
      <c r="CG104">
        <v>0</v>
      </c>
      <c r="CM104">
        <v>0</v>
      </c>
      <c r="CN104" t="s">
        <v>3</v>
      </c>
      <c r="CO104">
        <v>0</v>
      </c>
      <c r="CP104">
        <f t="shared" si="84"/>
        <v>-640.85</v>
      </c>
      <c r="CQ104">
        <f t="shared" si="85"/>
        <v>11849.968000000001</v>
      </c>
      <c r="CR104">
        <f t="shared" si="86"/>
        <v>0</v>
      </c>
      <c r="CS104">
        <f t="shared" si="87"/>
        <v>0</v>
      </c>
      <c r="CT104">
        <f t="shared" si="88"/>
        <v>0</v>
      </c>
      <c r="CU104">
        <f t="shared" si="89"/>
        <v>0</v>
      </c>
      <c r="CV104">
        <f t="shared" si="90"/>
        <v>0</v>
      </c>
      <c r="CW104">
        <f t="shared" si="91"/>
        <v>0</v>
      </c>
      <c r="CX104">
        <f t="shared" si="92"/>
        <v>0</v>
      </c>
      <c r="CY104">
        <f>S104*(BZ104/100)</f>
        <v>0</v>
      </c>
      <c r="CZ104">
        <f>S104*(CA104/100)</f>
        <v>0</v>
      </c>
      <c r="DC104" t="s">
        <v>3</v>
      </c>
      <c r="DD104" t="s">
        <v>3</v>
      </c>
      <c r="DE104" t="s">
        <v>3</v>
      </c>
      <c r="DF104" t="s">
        <v>3</v>
      </c>
      <c r="DG104" t="s">
        <v>3</v>
      </c>
      <c r="DH104" t="s">
        <v>3</v>
      </c>
      <c r="DI104" t="s">
        <v>3</v>
      </c>
      <c r="DJ104" t="s">
        <v>3</v>
      </c>
      <c r="DK104" t="s">
        <v>3</v>
      </c>
      <c r="DL104" t="s">
        <v>3</v>
      </c>
      <c r="DM104" t="s">
        <v>3</v>
      </c>
      <c r="DN104">
        <v>100</v>
      </c>
      <c r="DO104">
        <v>64</v>
      </c>
      <c r="DP104">
        <v>1.0249999999999999</v>
      </c>
      <c r="DQ104">
        <v>1</v>
      </c>
      <c r="DU104">
        <f t="shared" ref="DU104:EM104" si="119">DU103</f>
        <v>1009</v>
      </c>
      <c r="DV104" t="str">
        <f t="shared" si="119"/>
        <v>т</v>
      </c>
      <c r="DW104" t="str">
        <f t="shared" si="119"/>
        <v>т</v>
      </c>
      <c r="DX104">
        <f t="shared" si="119"/>
        <v>1000</v>
      </c>
      <c r="DY104">
        <f t="shared" si="119"/>
        <v>0</v>
      </c>
      <c r="DZ104">
        <f t="shared" si="119"/>
        <v>0</v>
      </c>
      <c r="EA104">
        <f t="shared" si="119"/>
        <v>0</v>
      </c>
      <c r="EB104">
        <f t="shared" si="119"/>
        <v>0</v>
      </c>
      <c r="EC104">
        <f t="shared" si="119"/>
        <v>0</v>
      </c>
      <c r="ED104">
        <f t="shared" si="119"/>
        <v>0</v>
      </c>
      <c r="EE104">
        <f t="shared" si="119"/>
        <v>21120809</v>
      </c>
      <c r="EF104">
        <f t="shared" si="119"/>
        <v>30</v>
      </c>
      <c r="EG104" t="str">
        <f t="shared" si="119"/>
        <v>Строительные работы</v>
      </c>
      <c r="EH104">
        <f t="shared" si="119"/>
        <v>0</v>
      </c>
      <c r="EI104" t="str">
        <f t="shared" si="119"/>
        <v/>
      </c>
      <c r="EJ104">
        <f t="shared" si="119"/>
        <v>1</v>
      </c>
      <c r="EK104">
        <f t="shared" si="119"/>
        <v>119</v>
      </c>
      <c r="EL104" t="str">
        <f t="shared" si="119"/>
        <v>ТСН-2001.3-15. 15-127...15-136</v>
      </c>
      <c r="EM104" t="str">
        <f t="shared" si="119"/>
        <v>ТСН-2001.3-15-11</v>
      </c>
      <c r="EO104" t="s">
        <v>3</v>
      </c>
      <c r="EQ104">
        <v>0</v>
      </c>
      <c r="ER104">
        <v>2278.84</v>
      </c>
      <c r="ES104">
        <v>2278.84</v>
      </c>
      <c r="ET104">
        <v>0</v>
      </c>
      <c r="EU104">
        <v>0</v>
      </c>
      <c r="EV104">
        <v>0</v>
      </c>
      <c r="EW104">
        <v>0</v>
      </c>
      <c r="EX104">
        <v>0</v>
      </c>
      <c r="FQ104">
        <v>0</v>
      </c>
      <c r="FR104">
        <f t="shared" si="93"/>
        <v>0</v>
      </c>
      <c r="FS104">
        <v>0</v>
      </c>
      <c r="FX104">
        <v>0</v>
      </c>
      <c r="FY104">
        <v>0</v>
      </c>
      <c r="GA104" t="s">
        <v>3</v>
      </c>
      <c r="GG104">
        <v>2</v>
      </c>
      <c r="GH104">
        <v>1</v>
      </c>
      <c r="GI104">
        <v>2</v>
      </c>
      <c r="GJ104">
        <v>0</v>
      </c>
      <c r="GK104">
        <f>ROUND(R104*(S12)/100,2)</f>
        <v>0</v>
      </c>
      <c r="GL104">
        <f t="shared" si="94"/>
        <v>0</v>
      </c>
      <c r="GM104">
        <f t="shared" si="95"/>
        <v>-640.85</v>
      </c>
      <c r="GN104">
        <f t="shared" si="96"/>
        <v>-640.85</v>
      </c>
      <c r="GO104">
        <f t="shared" si="97"/>
        <v>0</v>
      </c>
      <c r="GP104">
        <f t="shared" si="98"/>
        <v>0</v>
      </c>
      <c r="GR104">
        <v>0</v>
      </c>
    </row>
    <row r="105" spans="1:255" x14ac:dyDescent="0.2">
      <c r="A105" s="2">
        <v>18</v>
      </c>
      <c r="B105" s="2">
        <v>1</v>
      </c>
      <c r="C105" s="2">
        <v>94</v>
      </c>
      <c r="D105" s="2"/>
      <c r="E105" s="2" t="s">
        <v>185</v>
      </c>
      <c r="F105" s="2" t="s">
        <v>123</v>
      </c>
      <c r="G105" s="2" t="s">
        <v>162</v>
      </c>
      <c r="H105" s="2" t="s">
        <v>163</v>
      </c>
      <c r="I105" s="2">
        <f>I102*J105</f>
        <v>54</v>
      </c>
      <c r="J105" s="2">
        <v>70.496083550913838</v>
      </c>
      <c r="K105" s="2"/>
      <c r="L105" s="2"/>
      <c r="M105" s="2"/>
      <c r="N105" s="2"/>
      <c r="O105" s="2">
        <f t="shared" si="69"/>
        <v>3618</v>
      </c>
      <c r="P105" s="2">
        <f t="shared" si="70"/>
        <v>3618</v>
      </c>
      <c r="Q105" s="2">
        <f t="shared" si="71"/>
        <v>0</v>
      </c>
      <c r="R105" s="2">
        <f t="shared" si="72"/>
        <v>0</v>
      </c>
      <c r="S105" s="2">
        <f t="shared" si="73"/>
        <v>0</v>
      </c>
      <c r="T105" s="2">
        <f t="shared" si="74"/>
        <v>0</v>
      </c>
      <c r="U105" s="2">
        <f t="shared" si="75"/>
        <v>0</v>
      </c>
      <c r="V105" s="2">
        <f t="shared" si="76"/>
        <v>0</v>
      </c>
      <c r="W105" s="2">
        <f t="shared" si="77"/>
        <v>0</v>
      </c>
      <c r="X105" s="2">
        <f t="shared" si="78"/>
        <v>0</v>
      </c>
      <c r="Y105" s="2">
        <f t="shared" si="79"/>
        <v>0</v>
      </c>
      <c r="Z105" s="2"/>
      <c r="AA105" s="2">
        <v>22529512</v>
      </c>
      <c r="AB105" s="2">
        <f t="shared" si="80"/>
        <v>67</v>
      </c>
      <c r="AC105" s="2">
        <f t="shared" si="81"/>
        <v>67</v>
      </c>
      <c r="AD105" s="2">
        <f t="shared" si="116"/>
        <v>0</v>
      </c>
      <c r="AE105" s="2">
        <f t="shared" si="117"/>
        <v>0</v>
      </c>
      <c r="AF105" s="2">
        <f t="shared" si="117"/>
        <v>0</v>
      </c>
      <c r="AG105" s="2">
        <f t="shared" si="82"/>
        <v>0</v>
      </c>
      <c r="AH105" s="2">
        <f t="shared" si="118"/>
        <v>0</v>
      </c>
      <c r="AI105" s="2">
        <f t="shared" si="118"/>
        <v>0</v>
      </c>
      <c r="AJ105" s="2">
        <f t="shared" si="83"/>
        <v>0</v>
      </c>
      <c r="AK105" s="2">
        <v>67</v>
      </c>
      <c r="AL105" s="2">
        <v>67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100</v>
      </c>
      <c r="AU105" s="2">
        <v>64</v>
      </c>
      <c r="AV105" s="2">
        <v>1</v>
      </c>
      <c r="AW105" s="2">
        <v>1</v>
      </c>
      <c r="AX105" s="2"/>
      <c r="AY105" s="2"/>
      <c r="AZ105" s="2">
        <v>1</v>
      </c>
      <c r="BA105" s="2">
        <v>1</v>
      </c>
      <c r="BB105" s="2">
        <v>1</v>
      </c>
      <c r="BC105" s="2">
        <v>1</v>
      </c>
      <c r="BD105" s="2" t="s">
        <v>3</v>
      </c>
      <c r="BE105" s="2" t="s">
        <v>3</v>
      </c>
      <c r="BF105" s="2" t="s">
        <v>3</v>
      </c>
      <c r="BG105" s="2" t="s">
        <v>3</v>
      </c>
      <c r="BH105" s="2">
        <v>3</v>
      </c>
      <c r="BI105" s="2">
        <v>1</v>
      </c>
      <c r="BJ105" s="2" t="s">
        <v>3</v>
      </c>
      <c r="BK105" s="2"/>
      <c r="BL105" s="2"/>
      <c r="BM105" s="2">
        <v>119</v>
      </c>
      <c r="BN105" s="2">
        <v>0</v>
      </c>
      <c r="BO105" s="2" t="s">
        <v>3</v>
      </c>
      <c r="BP105" s="2">
        <v>0</v>
      </c>
      <c r="BQ105" s="2">
        <v>30</v>
      </c>
      <c r="BR105" s="2"/>
      <c r="BS105" s="2">
        <v>1</v>
      </c>
      <c r="BT105" s="2">
        <v>1</v>
      </c>
      <c r="BU105" s="2">
        <v>1</v>
      </c>
      <c r="BV105" s="2">
        <v>1</v>
      </c>
      <c r="BW105" s="2">
        <v>1</v>
      </c>
      <c r="BX105" s="2">
        <v>1</v>
      </c>
      <c r="BY105" s="2" t="s">
        <v>3</v>
      </c>
      <c r="BZ105" s="2">
        <v>100</v>
      </c>
      <c r="CA105" s="2">
        <v>64</v>
      </c>
      <c r="CB105" s="2"/>
      <c r="CC105" s="2"/>
      <c r="CD105" s="2"/>
      <c r="CE105" s="2"/>
      <c r="CF105" s="2">
        <v>0</v>
      </c>
      <c r="CG105" s="2">
        <v>0</v>
      </c>
      <c r="CH105" s="2"/>
      <c r="CI105" s="2"/>
      <c r="CJ105" s="2"/>
      <c r="CK105" s="2"/>
      <c r="CL105" s="2"/>
      <c r="CM105" s="2">
        <v>0</v>
      </c>
      <c r="CN105" s="2" t="s">
        <v>3</v>
      </c>
      <c r="CO105" s="2">
        <v>0</v>
      </c>
      <c r="CP105" s="2">
        <f t="shared" si="84"/>
        <v>3618</v>
      </c>
      <c r="CQ105" s="2">
        <f t="shared" si="85"/>
        <v>67</v>
      </c>
      <c r="CR105" s="2">
        <f t="shared" si="86"/>
        <v>0</v>
      </c>
      <c r="CS105" s="2">
        <f t="shared" si="87"/>
        <v>0</v>
      </c>
      <c r="CT105" s="2">
        <f t="shared" si="88"/>
        <v>0</v>
      </c>
      <c r="CU105" s="2">
        <f t="shared" si="89"/>
        <v>0</v>
      </c>
      <c r="CV105" s="2">
        <f t="shared" si="90"/>
        <v>0</v>
      </c>
      <c r="CW105" s="2">
        <f t="shared" si="91"/>
        <v>0</v>
      </c>
      <c r="CX105" s="2">
        <f t="shared" si="92"/>
        <v>0</v>
      </c>
      <c r="CY105" s="2">
        <f>((S105*BZ105)/100)</f>
        <v>0</v>
      </c>
      <c r="CZ105" s="2">
        <f>((S105*CA105)/100)</f>
        <v>0</v>
      </c>
      <c r="DA105" s="2"/>
      <c r="DB105" s="2"/>
      <c r="DC105" s="2" t="s">
        <v>3</v>
      </c>
      <c r="DD105" s="2" t="s">
        <v>3</v>
      </c>
      <c r="DE105" s="2" t="s">
        <v>3</v>
      </c>
      <c r="DF105" s="2" t="s">
        <v>3</v>
      </c>
      <c r="DG105" s="2" t="s">
        <v>3</v>
      </c>
      <c r="DH105" s="2" t="s">
        <v>3</v>
      </c>
      <c r="DI105" s="2" t="s">
        <v>3</v>
      </c>
      <c r="DJ105" s="2" t="s">
        <v>3</v>
      </c>
      <c r="DK105" s="2" t="s">
        <v>3</v>
      </c>
      <c r="DL105" s="2" t="s">
        <v>3</v>
      </c>
      <c r="DM105" s="2" t="s">
        <v>3</v>
      </c>
      <c r="DN105" s="2">
        <v>0</v>
      </c>
      <c r="DO105" s="2">
        <v>0</v>
      </c>
      <c r="DP105" s="2">
        <v>1</v>
      </c>
      <c r="DQ105" s="2">
        <v>1</v>
      </c>
      <c r="DR105" s="2"/>
      <c r="DS105" s="2"/>
      <c r="DT105" s="2"/>
      <c r="DU105" s="2">
        <v>1009</v>
      </c>
      <c r="DV105" s="2" t="s">
        <v>163</v>
      </c>
      <c r="DW105" s="2" t="s">
        <v>163</v>
      </c>
      <c r="DX105" s="2">
        <v>1</v>
      </c>
      <c r="DY105" s="2"/>
      <c r="DZ105" s="2"/>
      <c r="EA105" s="2"/>
      <c r="EB105" s="2"/>
      <c r="EC105" s="2"/>
      <c r="ED105" s="2"/>
      <c r="EE105" s="2">
        <v>21120809</v>
      </c>
      <c r="EF105" s="2">
        <v>30</v>
      </c>
      <c r="EG105" s="2" t="s">
        <v>119</v>
      </c>
      <c r="EH105" s="2">
        <v>0</v>
      </c>
      <c r="EI105" s="2" t="s">
        <v>3</v>
      </c>
      <c r="EJ105" s="2">
        <v>1</v>
      </c>
      <c r="EK105" s="2">
        <v>119</v>
      </c>
      <c r="EL105" s="2" t="s">
        <v>179</v>
      </c>
      <c r="EM105" s="2" t="s">
        <v>180</v>
      </c>
      <c r="EN105" s="2"/>
      <c r="EO105" s="2" t="s">
        <v>3</v>
      </c>
      <c r="EP105" s="2"/>
      <c r="EQ105" s="2">
        <v>0</v>
      </c>
      <c r="ER105" s="2">
        <v>0</v>
      </c>
      <c r="ES105" s="2">
        <v>67</v>
      </c>
      <c r="ET105" s="2">
        <v>0</v>
      </c>
      <c r="EU105" s="2">
        <v>0</v>
      </c>
      <c r="EV105" s="2">
        <v>0</v>
      </c>
      <c r="EW105" s="2">
        <v>0</v>
      </c>
      <c r="EX105" s="2">
        <v>0</v>
      </c>
      <c r="EY105" s="2"/>
      <c r="EZ105" s="2">
        <v>0</v>
      </c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>
        <v>0</v>
      </c>
      <c r="FR105" s="2">
        <f t="shared" si="93"/>
        <v>0</v>
      </c>
      <c r="FS105" s="2">
        <v>0</v>
      </c>
      <c r="FT105" s="2"/>
      <c r="FU105" s="2"/>
      <c r="FV105" s="2"/>
      <c r="FW105" s="2"/>
      <c r="FX105" s="2">
        <v>100</v>
      </c>
      <c r="FY105" s="2">
        <v>64</v>
      </c>
      <c r="FZ105" s="2"/>
      <c r="GA105" s="2" t="s">
        <v>126</v>
      </c>
      <c r="GB105" s="2"/>
      <c r="GC105" s="2"/>
      <c r="GD105" s="2"/>
      <c r="GE105" s="2"/>
      <c r="GF105" s="2"/>
      <c r="GG105" s="2">
        <v>2</v>
      </c>
      <c r="GH105" s="2">
        <v>0</v>
      </c>
      <c r="GI105" s="2">
        <v>-2</v>
      </c>
      <c r="GJ105" s="2">
        <v>0</v>
      </c>
      <c r="GK105" s="2">
        <f>ROUND(R105*(R12)/100,2)</f>
        <v>0</v>
      </c>
      <c r="GL105" s="2">
        <f t="shared" si="94"/>
        <v>0</v>
      </c>
      <c r="GM105" s="2">
        <f t="shared" si="95"/>
        <v>3618</v>
      </c>
      <c r="GN105" s="2">
        <f t="shared" si="96"/>
        <v>3618</v>
      </c>
      <c r="GO105" s="2">
        <f t="shared" si="97"/>
        <v>0</v>
      </c>
      <c r="GP105" s="2">
        <f t="shared" si="98"/>
        <v>0</v>
      </c>
      <c r="GQ105" s="2"/>
      <c r="GR105" s="2">
        <v>0</v>
      </c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</row>
    <row r="106" spans="1:255" x14ac:dyDescent="0.2">
      <c r="A106">
        <v>18</v>
      </c>
      <c r="B106">
        <v>1</v>
      </c>
      <c r="C106">
        <v>101</v>
      </c>
      <c r="E106" t="s">
        <v>185</v>
      </c>
      <c r="F106" t="str">
        <f>F105</f>
        <v>ПРАЙС-ЛИСТ</v>
      </c>
      <c r="G106" t="str">
        <f>G105</f>
        <v>ШПАКЛЕВКА SHEETROCK (ШИТРОК) УНИВЕРСАЛЬНАЯ</v>
      </c>
      <c r="H106" t="str">
        <f>H105</f>
        <v>кг</v>
      </c>
      <c r="I106">
        <f>I102*J106</f>
        <v>54</v>
      </c>
      <c r="J106">
        <f>J105</f>
        <v>70.496083550913838</v>
      </c>
      <c r="O106">
        <f t="shared" si="69"/>
        <v>3618</v>
      </c>
      <c r="P106">
        <f t="shared" si="70"/>
        <v>3618</v>
      </c>
      <c r="Q106">
        <f t="shared" si="71"/>
        <v>0</v>
      </c>
      <c r="R106">
        <f t="shared" si="72"/>
        <v>0</v>
      </c>
      <c r="S106">
        <f t="shared" si="73"/>
        <v>0</v>
      </c>
      <c r="T106">
        <f t="shared" si="74"/>
        <v>0</v>
      </c>
      <c r="U106">
        <f t="shared" si="75"/>
        <v>0</v>
      </c>
      <c r="V106">
        <f t="shared" si="76"/>
        <v>0</v>
      </c>
      <c r="W106">
        <f t="shared" si="77"/>
        <v>0</v>
      </c>
      <c r="X106">
        <f t="shared" si="78"/>
        <v>0</v>
      </c>
      <c r="Y106">
        <f t="shared" si="79"/>
        <v>0</v>
      </c>
      <c r="AA106">
        <v>22529510</v>
      </c>
      <c r="AB106">
        <f t="shared" si="80"/>
        <v>67</v>
      </c>
      <c r="AC106">
        <f t="shared" si="81"/>
        <v>67</v>
      </c>
      <c r="AD106">
        <f t="shared" si="116"/>
        <v>0</v>
      </c>
      <c r="AE106">
        <f t="shared" si="117"/>
        <v>0</v>
      </c>
      <c r="AF106">
        <f t="shared" si="117"/>
        <v>0</v>
      </c>
      <c r="AG106">
        <f t="shared" si="82"/>
        <v>0</v>
      </c>
      <c r="AH106">
        <f t="shared" si="118"/>
        <v>0</v>
      </c>
      <c r="AI106">
        <f t="shared" si="118"/>
        <v>0</v>
      </c>
      <c r="AJ106">
        <f t="shared" si="83"/>
        <v>0</v>
      </c>
      <c r="AK106">
        <v>67</v>
      </c>
      <c r="AL106">
        <v>67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1</v>
      </c>
      <c r="AW106">
        <v>1</v>
      </c>
      <c r="AZ106">
        <v>1</v>
      </c>
      <c r="BA106">
        <v>1</v>
      </c>
      <c r="BB106">
        <v>1</v>
      </c>
      <c r="BC106">
        <v>1</v>
      </c>
      <c r="BD106" t="s">
        <v>3</v>
      </c>
      <c r="BE106" t="s">
        <v>3</v>
      </c>
      <c r="BF106" t="s">
        <v>3</v>
      </c>
      <c r="BG106" t="s">
        <v>3</v>
      </c>
      <c r="BH106">
        <v>3</v>
      </c>
      <c r="BI106">
        <v>1</v>
      </c>
      <c r="BJ106" t="str">
        <f>BJ105</f>
        <v/>
      </c>
      <c r="BM106">
        <v>119</v>
      </c>
      <c r="BN106">
        <v>0</v>
      </c>
      <c r="BO106" t="s">
        <v>3</v>
      </c>
      <c r="BP106">
        <v>0</v>
      </c>
      <c r="BQ106">
        <v>30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3</v>
      </c>
      <c r="BZ106">
        <v>0</v>
      </c>
      <c r="CA106">
        <v>0</v>
      </c>
      <c r="CF106">
        <v>0</v>
      </c>
      <c r="CG106">
        <v>0</v>
      </c>
      <c r="CM106">
        <v>0</v>
      </c>
      <c r="CN106" t="s">
        <v>3</v>
      </c>
      <c r="CO106">
        <v>0</v>
      </c>
      <c r="CP106">
        <f t="shared" si="84"/>
        <v>3618</v>
      </c>
      <c r="CQ106">
        <f t="shared" si="85"/>
        <v>67</v>
      </c>
      <c r="CR106">
        <f t="shared" si="86"/>
        <v>0</v>
      </c>
      <c r="CS106">
        <f t="shared" si="87"/>
        <v>0</v>
      </c>
      <c r="CT106">
        <f t="shared" si="88"/>
        <v>0</v>
      </c>
      <c r="CU106">
        <f t="shared" si="89"/>
        <v>0</v>
      </c>
      <c r="CV106">
        <f t="shared" si="90"/>
        <v>0</v>
      </c>
      <c r="CW106">
        <f t="shared" si="91"/>
        <v>0</v>
      </c>
      <c r="CX106">
        <f t="shared" si="92"/>
        <v>0</v>
      </c>
      <c r="CY106">
        <f>S106*(BZ106/100)</f>
        <v>0</v>
      </c>
      <c r="CZ106">
        <f>S106*(CA106/100)</f>
        <v>0</v>
      </c>
      <c r="DC106" t="s">
        <v>3</v>
      </c>
      <c r="DD106" t="s">
        <v>3</v>
      </c>
      <c r="DE106" t="s">
        <v>3</v>
      </c>
      <c r="DF106" t="s">
        <v>3</v>
      </c>
      <c r="DG106" t="s">
        <v>3</v>
      </c>
      <c r="DH106" t="s">
        <v>3</v>
      </c>
      <c r="DI106" t="s">
        <v>3</v>
      </c>
      <c r="DJ106" t="s">
        <v>3</v>
      </c>
      <c r="DK106" t="s">
        <v>3</v>
      </c>
      <c r="DL106" t="s">
        <v>3</v>
      </c>
      <c r="DM106" t="s">
        <v>3</v>
      </c>
      <c r="DN106">
        <v>100</v>
      </c>
      <c r="DO106">
        <v>64</v>
      </c>
      <c r="DP106">
        <v>1.0249999999999999</v>
      </c>
      <c r="DQ106">
        <v>1</v>
      </c>
      <c r="DU106">
        <f t="shared" ref="DU106:EM106" si="120">DU105</f>
        <v>1009</v>
      </c>
      <c r="DV106" t="str">
        <f t="shared" si="120"/>
        <v>кг</v>
      </c>
      <c r="DW106" t="str">
        <f t="shared" si="120"/>
        <v>кг</v>
      </c>
      <c r="DX106">
        <f t="shared" si="120"/>
        <v>1</v>
      </c>
      <c r="DY106">
        <f t="shared" si="120"/>
        <v>0</v>
      </c>
      <c r="DZ106">
        <f t="shared" si="120"/>
        <v>0</v>
      </c>
      <c r="EA106">
        <f t="shared" si="120"/>
        <v>0</v>
      </c>
      <c r="EB106">
        <f t="shared" si="120"/>
        <v>0</v>
      </c>
      <c r="EC106">
        <f t="shared" si="120"/>
        <v>0</v>
      </c>
      <c r="ED106">
        <f t="shared" si="120"/>
        <v>0</v>
      </c>
      <c r="EE106">
        <f t="shared" si="120"/>
        <v>21120809</v>
      </c>
      <c r="EF106">
        <f t="shared" si="120"/>
        <v>30</v>
      </c>
      <c r="EG106" t="str">
        <f t="shared" si="120"/>
        <v>Строительные работы</v>
      </c>
      <c r="EH106">
        <f t="shared" si="120"/>
        <v>0</v>
      </c>
      <c r="EI106" t="str">
        <f t="shared" si="120"/>
        <v/>
      </c>
      <c r="EJ106">
        <f t="shared" si="120"/>
        <v>1</v>
      </c>
      <c r="EK106">
        <f t="shared" si="120"/>
        <v>119</v>
      </c>
      <c r="EL106" t="str">
        <f t="shared" si="120"/>
        <v>ТСН-2001.3-15. 15-127...15-136</v>
      </c>
      <c r="EM106" t="str">
        <f t="shared" si="120"/>
        <v>ТСН-2001.3-15-11</v>
      </c>
      <c r="EO106" t="s">
        <v>3</v>
      </c>
      <c r="EQ106">
        <v>0</v>
      </c>
      <c r="ER106">
        <v>0</v>
      </c>
      <c r="ES106">
        <v>67</v>
      </c>
      <c r="ET106">
        <v>0</v>
      </c>
      <c r="EU106">
        <v>0</v>
      </c>
      <c r="EV106">
        <v>0</v>
      </c>
      <c r="EW106">
        <v>0</v>
      </c>
      <c r="EX106">
        <v>0</v>
      </c>
      <c r="FQ106">
        <v>0</v>
      </c>
      <c r="FR106">
        <f t="shared" si="93"/>
        <v>0</v>
      </c>
      <c r="FS106">
        <v>0</v>
      </c>
      <c r="FX106">
        <v>0</v>
      </c>
      <c r="FY106">
        <v>0</v>
      </c>
      <c r="GA106" t="s">
        <v>164</v>
      </c>
      <c r="GG106">
        <v>2</v>
      </c>
      <c r="GH106">
        <v>0</v>
      </c>
      <c r="GI106">
        <v>-2</v>
      </c>
      <c r="GJ106">
        <v>0</v>
      </c>
      <c r="GK106">
        <f>ROUND(R106*(S12)/100,2)</f>
        <v>0</v>
      </c>
      <c r="GL106">
        <f t="shared" si="94"/>
        <v>0</v>
      </c>
      <c r="GM106">
        <f t="shared" si="95"/>
        <v>3618</v>
      </c>
      <c r="GN106">
        <f t="shared" si="96"/>
        <v>3618</v>
      </c>
      <c r="GO106">
        <f t="shared" si="97"/>
        <v>0</v>
      </c>
      <c r="GP106">
        <f t="shared" si="98"/>
        <v>0</v>
      </c>
      <c r="GR106">
        <v>0</v>
      </c>
    </row>
    <row r="107" spans="1:255" x14ac:dyDescent="0.2">
      <c r="A107" s="2">
        <v>18</v>
      </c>
      <c r="B107" s="2">
        <v>1</v>
      </c>
      <c r="C107" s="2">
        <v>95</v>
      </c>
      <c r="D107" s="2"/>
      <c r="E107" s="2" t="s">
        <v>186</v>
      </c>
      <c r="F107" s="2" t="s">
        <v>123</v>
      </c>
      <c r="G107" s="2" t="s">
        <v>187</v>
      </c>
      <c r="H107" s="2" t="s">
        <v>125</v>
      </c>
      <c r="I107" s="2">
        <f>I102*J107</f>
        <v>89.622</v>
      </c>
      <c r="J107" s="2">
        <v>117</v>
      </c>
      <c r="K107" s="2"/>
      <c r="L107" s="2"/>
      <c r="M107" s="2"/>
      <c r="N107" s="2"/>
      <c r="O107" s="2">
        <f t="shared" si="69"/>
        <v>10396.15</v>
      </c>
      <c r="P107" s="2">
        <f t="shared" si="70"/>
        <v>10396.15</v>
      </c>
      <c r="Q107" s="2">
        <f t="shared" si="71"/>
        <v>0</v>
      </c>
      <c r="R107" s="2">
        <f t="shared" si="72"/>
        <v>0</v>
      </c>
      <c r="S107" s="2">
        <f t="shared" si="73"/>
        <v>0</v>
      </c>
      <c r="T107" s="2">
        <f t="shared" si="74"/>
        <v>0</v>
      </c>
      <c r="U107" s="2">
        <f t="shared" si="75"/>
        <v>0</v>
      </c>
      <c r="V107" s="2">
        <f t="shared" si="76"/>
        <v>0</v>
      </c>
      <c r="W107" s="2">
        <f t="shared" si="77"/>
        <v>0</v>
      </c>
      <c r="X107" s="2">
        <f t="shared" si="78"/>
        <v>0</v>
      </c>
      <c r="Y107" s="2">
        <f t="shared" si="79"/>
        <v>0</v>
      </c>
      <c r="Z107" s="2"/>
      <c r="AA107" s="2">
        <v>22529512</v>
      </c>
      <c r="AB107" s="2">
        <f t="shared" si="80"/>
        <v>116</v>
      </c>
      <c r="AC107" s="2">
        <f t="shared" si="81"/>
        <v>116</v>
      </c>
      <c r="AD107" s="2">
        <f t="shared" si="116"/>
        <v>0</v>
      </c>
      <c r="AE107" s="2">
        <f t="shared" si="117"/>
        <v>0</v>
      </c>
      <c r="AF107" s="2">
        <f t="shared" si="117"/>
        <v>0</v>
      </c>
      <c r="AG107" s="2">
        <f t="shared" si="82"/>
        <v>0</v>
      </c>
      <c r="AH107" s="2">
        <f t="shared" si="118"/>
        <v>0</v>
      </c>
      <c r="AI107" s="2">
        <f t="shared" si="118"/>
        <v>0</v>
      </c>
      <c r="AJ107" s="2">
        <f t="shared" si="83"/>
        <v>0</v>
      </c>
      <c r="AK107" s="2">
        <v>116</v>
      </c>
      <c r="AL107" s="2">
        <v>116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100</v>
      </c>
      <c r="AU107" s="2">
        <v>64</v>
      </c>
      <c r="AV107" s="2">
        <v>1</v>
      </c>
      <c r="AW107" s="2">
        <v>1</v>
      </c>
      <c r="AX107" s="2"/>
      <c r="AY107" s="2"/>
      <c r="AZ107" s="2">
        <v>1</v>
      </c>
      <c r="BA107" s="2">
        <v>1</v>
      </c>
      <c r="BB107" s="2">
        <v>1</v>
      </c>
      <c r="BC107" s="2">
        <v>1</v>
      </c>
      <c r="BD107" s="2" t="s">
        <v>3</v>
      </c>
      <c r="BE107" s="2" t="s">
        <v>3</v>
      </c>
      <c r="BF107" s="2" t="s">
        <v>3</v>
      </c>
      <c r="BG107" s="2" t="s">
        <v>3</v>
      </c>
      <c r="BH107" s="2">
        <v>3</v>
      </c>
      <c r="BI107" s="2">
        <v>1</v>
      </c>
      <c r="BJ107" s="2" t="s">
        <v>3</v>
      </c>
      <c r="BK107" s="2"/>
      <c r="BL107" s="2"/>
      <c r="BM107" s="2">
        <v>119</v>
      </c>
      <c r="BN107" s="2">
        <v>0</v>
      </c>
      <c r="BO107" s="2" t="s">
        <v>3</v>
      </c>
      <c r="BP107" s="2">
        <v>0</v>
      </c>
      <c r="BQ107" s="2">
        <v>30</v>
      </c>
      <c r="BR107" s="2"/>
      <c r="BS107" s="2">
        <v>1</v>
      </c>
      <c r="BT107" s="2">
        <v>1</v>
      </c>
      <c r="BU107" s="2">
        <v>1</v>
      </c>
      <c r="BV107" s="2">
        <v>1</v>
      </c>
      <c r="BW107" s="2">
        <v>1</v>
      </c>
      <c r="BX107" s="2">
        <v>1</v>
      </c>
      <c r="BY107" s="2" t="s">
        <v>3</v>
      </c>
      <c r="BZ107" s="2">
        <v>100</v>
      </c>
      <c r="CA107" s="2">
        <v>64</v>
      </c>
      <c r="CB107" s="2"/>
      <c r="CC107" s="2"/>
      <c r="CD107" s="2"/>
      <c r="CE107" s="2"/>
      <c r="CF107" s="2">
        <v>0</v>
      </c>
      <c r="CG107" s="2">
        <v>0</v>
      </c>
      <c r="CH107" s="2"/>
      <c r="CI107" s="2"/>
      <c r="CJ107" s="2"/>
      <c r="CK107" s="2"/>
      <c r="CL107" s="2"/>
      <c r="CM107" s="2">
        <v>0</v>
      </c>
      <c r="CN107" s="2" t="s">
        <v>3</v>
      </c>
      <c r="CO107" s="2">
        <v>0</v>
      </c>
      <c r="CP107" s="2">
        <f t="shared" si="84"/>
        <v>10396.15</v>
      </c>
      <c r="CQ107" s="2">
        <f t="shared" si="85"/>
        <v>116</v>
      </c>
      <c r="CR107" s="2">
        <f t="shared" si="86"/>
        <v>0</v>
      </c>
      <c r="CS107" s="2">
        <f t="shared" si="87"/>
        <v>0</v>
      </c>
      <c r="CT107" s="2">
        <f t="shared" si="88"/>
        <v>0</v>
      </c>
      <c r="CU107" s="2">
        <f t="shared" si="89"/>
        <v>0</v>
      </c>
      <c r="CV107" s="2">
        <f t="shared" si="90"/>
        <v>0</v>
      </c>
      <c r="CW107" s="2">
        <f t="shared" si="91"/>
        <v>0</v>
      </c>
      <c r="CX107" s="2">
        <f t="shared" si="92"/>
        <v>0</v>
      </c>
      <c r="CY107" s="2">
        <f>((S107*BZ107)/100)</f>
        <v>0</v>
      </c>
      <c r="CZ107" s="2">
        <f>((S107*CA107)/100)</f>
        <v>0</v>
      </c>
      <c r="DA107" s="2"/>
      <c r="DB107" s="2"/>
      <c r="DC107" s="2" t="s">
        <v>3</v>
      </c>
      <c r="DD107" s="2" t="s">
        <v>3</v>
      </c>
      <c r="DE107" s="2" t="s">
        <v>3</v>
      </c>
      <c r="DF107" s="2" t="s">
        <v>3</v>
      </c>
      <c r="DG107" s="2" t="s">
        <v>3</v>
      </c>
      <c r="DH107" s="2" t="s">
        <v>3</v>
      </c>
      <c r="DI107" s="2" t="s">
        <v>3</v>
      </c>
      <c r="DJ107" s="2" t="s">
        <v>3</v>
      </c>
      <c r="DK107" s="2" t="s">
        <v>3</v>
      </c>
      <c r="DL107" s="2" t="s">
        <v>3</v>
      </c>
      <c r="DM107" s="2" t="s">
        <v>3</v>
      </c>
      <c r="DN107" s="2">
        <v>0</v>
      </c>
      <c r="DO107" s="2">
        <v>0</v>
      </c>
      <c r="DP107" s="2">
        <v>1</v>
      </c>
      <c r="DQ107" s="2">
        <v>1</v>
      </c>
      <c r="DR107" s="2"/>
      <c r="DS107" s="2"/>
      <c r="DT107" s="2"/>
      <c r="DU107" s="2">
        <v>1005</v>
      </c>
      <c r="DV107" s="2" t="s">
        <v>125</v>
      </c>
      <c r="DW107" s="2" t="s">
        <v>125</v>
      </c>
      <c r="DX107" s="2">
        <v>1</v>
      </c>
      <c r="DY107" s="2"/>
      <c r="DZ107" s="2"/>
      <c r="EA107" s="2"/>
      <c r="EB107" s="2"/>
      <c r="EC107" s="2"/>
      <c r="ED107" s="2"/>
      <c r="EE107" s="2">
        <v>21120809</v>
      </c>
      <c r="EF107" s="2">
        <v>30</v>
      </c>
      <c r="EG107" s="2" t="s">
        <v>119</v>
      </c>
      <c r="EH107" s="2">
        <v>0</v>
      </c>
      <c r="EI107" s="2" t="s">
        <v>3</v>
      </c>
      <c r="EJ107" s="2">
        <v>1</v>
      </c>
      <c r="EK107" s="2">
        <v>119</v>
      </c>
      <c r="EL107" s="2" t="s">
        <v>179</v>
      </c>
      <c r="EM107" s="2" t="s">
        <v>180</v>
      </c>
      <c r="EN107" s="2"/>
      <c r="EO107" s="2" t="s">
        <v>3</v>
      </c>
      <c r="EP107" s="2"/>
      <c r="EQ107" s="2">
        <v>0</v>
      </c>
      <c r="ER107" s="2">
        <v>0</v>
      </c>
      <c r="ES107" s="2">
        <v>116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/>
      <c r="EZ107" s="2">
        <v>0</v>
      </c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>
        <v>0</v>
      </c>
      <c r="FR107" s="2">
        <f t="shared" si="93"/>
        <v>0</v>
      </c>
      <c r="FS107" s="2">
        <v>0</v>
      </c>
      <c r="FT107" s="2"/>
      <c r="FU107" s="2"/>
      <c r="FV107" s="2"/>
      <c r="FW107" s="2"/>
      <c r="FX107" s="2">
        <v>100</v>
      </c>
      <c r="FY107" s="2">
        <v>64</v>
      </c>
      <c r="FZ107" s="2"/>
      <c r="GA107" s="2" t="s">
        <v>126</v>
      </c>
      <c r="GB107" s="2"/>
      <c r="GC107" s="2"/>
      <c r="GD107" s="2"/>
      <c r="GE107" s="2"/>
      <c r="GF107" s="2"/>
      <c r="GG107" s="2">
        <v>2</v>
      </c>
      <c r="GH107" s="2">
        <v>0</v>
      </c>
      <c r="GI107" s="2">
        <v>-2</v>
      </c>
      <c r="GJ107" s="2">
        <v>0</v>
      </c>
      <c r="GK107" s="2">
        <f>ROUND(R107*(R12)/100,2)</f>
        <v>0</v>
      </c>
      <c r="GL107" s="2">
        <f t="shared" si="94"/>
        <v>0</v>
      </c>
      <c r="GM107" s="2">
        <f t="shared" si="95"/>
        <v>10396.15</v>
      </c>
      <c r="GN107" s="2">
        <f t="shared" si="96"/>
        <v>10396.15</v>
      </c>
      <c r="GO107" s="2">
        <f t="shared" si="97"/>
        <v>0</v>
      </c>
      <c r="GP107" s="2">
        <f t="shared" si="98"/>
        <v>0</v>
      </c>
      <c r="GQ107" s="2"/>
      <c r="GR107" s="2">
        <v>0</v>
      </c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</row>
    <row r="108" spans="1:255" x14ac:dyDescent="0.2">
      <c r="A108">
        <v>18</v>
      </c>
      <c r="B108">
        <v>1</v>
      </c>
      <c r="C108">
        <v>102</v>
      </c>
      <c r="E108" t="s">
        <v>186</v>
      </c>
      <c r="F108" t="str">
        <f>F107</f>
        <v>ПРАЙС-ЛИСТ</v>
      </c>
      <c r="G108" t="str">
        <f>G107</f>
        <v>ОБОИ</v>
      </c>
      <c r="H108" t="str">
        <f>H107</f>
        <v>м2</v>
      </c>
      <c r="I108">
        <f>I102*J108</f>
        <v>89.622</v>
      </c>
      <c r="J108">
        <f>J107</f>
        <v>117</v>
      </c>
      <c r="O108">
        <f t="shared" si="69"/>
        <v>10396.15</v>
      </c>
      <c r="P108">
        <f t="shared" si="70"/>
        <v>10396.15</v>
      </c>
      <c r="Q108">
        <f t="shared" si="71"/>
        <v>0</v>
      </c>
      <c r="R108">
        <f t="shared" si="72"/>
        <v>0</v>
      </c>
      <c r="S108">
        <f t="shared" si="73"/>
        <v>0</v>
      </c>
      <c r="T108">
        <f t="shared" si="74"/>
        <v>0</v>
      </c>
      <c r="U108">
        <f t="shared" si="75"/>
        <v>0</v>
      </c>
      <c r="V108">
        <f t="shared" si="76"/>
        <v>0</v>
      </c>
      <c r="W108">
        <f t="shared" si="77"/>
        <v>0</v>
      </c>
      <c r="X108">
        <f t="shared" si="78"/>
        <v>0</v>
      </c>
      <c r="Y108">
        <f t="shared" si="79"/>
        <v>0</v>
      </c>
      <c r="AA108">
        <v>22529510</v>
      </c>
      <c r="AB108">
        <f t="shared" si="80"/>
        <v>116</v>
      </c>
      <c r="AC108">
        <f t="shared" si="81"/>
        <v>116</v>
      </c>
      <c r="AD108">
        <f t="shared" si="116"/>
        <v>0</v>
      </c>
      <c r="AE108">
        <f t="shared" si="117"/>
        <v>0</v>
      </c>
      <c r="AF108">
        <f t="shared" si="117"/>
        <v>0</v>
      </c>
      <c r="AG108">
        <f t="shared" si="82"/>
        <v>0</v>
      </c>
      <c r="AH108">
        <f t="shared" si="118"/>
        <v>0</v>
      </c>
      <c r="AI108">
        <f t="shared" si="118"/>
        <v>0</v>
      </c>
      <c r="AJ108">
        <f t="shared" si="83"/>
        <v>0</v>
      </c>
      <c r="AK108">
        <v>116</v>
      </c>
      <c r="AL108">
        <v>116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1</v>
      </c>
      <c r="AW108">
        <v>1</v>
      </c>
      <c r="AZ108">
        <v>1</v>
      </c>
      <c r="BA108">
        <v>1</v>
      </c>
      <c r="BB108">
        <v>1</v>
      </c>
      <c r="BC108">
        <v>1</v>
      </c>
      <c r="BD108" t="s">
        <v>3</v>
      </c>
      <c r="BE108" t="s">
        <v>3</v>
      </c>
      <c r="BF108" t="s">
        <v>3</v>
      </c>
      <c r="BG108" t="s">
        <v>3</v>
      </c>
      <c r="BH108">
        <v>3</v>
      </c>
      <c r="BI108">
        <v>1</v>
      </c>
      <c r="BJ108" t="str">
        <f>BJ107</f>
        <v/>
      </c>
      <c r="BM108">
        <v>119</v>
      </c>
      <c r="BN108">
        <v>0</v>
      </c>
      <c r="BO108" t="s">
        <v>3</v>
      </c>
      <c r="BP108">
        <v>0</v>
      </c>
      <c r="BQ108">
        <v>30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3</v>
      </c>
      <c r="BZ108">
        <v>0</v>
      </c>
      <c r="CA108">
        <v>0</v>
      </c>
      <c r="CF108">
        <v>0</v>
      </c>
      <c r="CG108">
        <v>0</v>
      </c>
      <c r="CM108">
        <v>0</v>
      </c>
      <c r="CN108" t="s">
        <v>3</v>
      </c>
      <c r="CO108">
        <v>0</v>
      </c>
      <c r="CP108">
        <f t="shared" si="84"/>
        <v>10396.15</v>
      </c>
      <c r="CQ108">
        <f t="shared" si="85"/>
        <v>116</v>
      </c>
      <c r="CR108">
        <f t="shared" si="86"/>
        <v>0</v>
      </c>
      <c r="CS108">
        <f t="shared" si="87"/>
        <v>0</v>
      </c>
      <c r="CT108">
        <f t="shared" si="88"/>
        <v>0</v>
      </c>
      <c r="CU108">
        <f t="shared" si="89"/>
        <v>0</v>
      </c>
      <c r="CV108">
        <f t="shared" si="90"/>
        <v>0</v>
      </c>
      <c r="CW108">
        <f t="shared" si="91"/>
        <v>0</v>
      </c>
      <c r="CX108">
        <f t="shared" si="92"/>
        <v>0</v>
      </c>
      <c r="CY108">
        <f>S108*(BZ108/100)</f>
        <v>0</v>
      </c>
      <c r="CZ108">
        <f>S108*(CA108/100)</f>
        <v>0</v>
      </c>
      <c r="DC108" t="s">
        <v>3</v>
      </c>
      <c r="DD108" t="s">
        <v>3</v>
      </c>
      <c r="DE108" t="s">
        <v>3</v>
      </c>
      <c r="DF108" t="s">
        <v>3</v>
      </c>
      <c r="DG108" t="s">
        <v>3</v>
      </c>
      <c r="DH108" t="s">
        <v>3</v>
      </c>
      <c r="DI108" t="s">
        <v>3</v>
      </c>
      <c r="DJ108" t="s">
        <v>3</v>
      </c>
      <c r="DK108" t="s">
        <v>3</v>
      </c>
      <c r="DL108" t="s">
        <v>3</v>
      </c>
      <c r="DM108" t="s">
        <v>3</v>
      </c>
      <c r="DN108">
        <v>100</v>
      </c>
      <c r="DO108">
        <v>64</v>
      </c>
      <c r="DP108">
        <v>1.0249999999999999</v>
      </c>
      <c r="DQ108">
        <v>1</v>
      </c>
      <c r="DU108">
        <f t="shared" ref="DU108:EM108" si="121">DU107</f>
        <v>1005</v>
      </c>
      <c r="DV108" t="str">
        <f t="shared" si="121"/>
        <v>м2</v>
      </c>
      <c r="DW108" t="str">
        <f t="shared" si="121"/>
        <v>м2</v>
      </c>
      <c r="DX108">
        <f t="shared" si="121"/>
        <v>1</v>
      </c>
      <c r="DY108">
        <f t="shared" si="121"/>
        <v>0</v>
      </c>
      <c r="DZ108">
        <f t="shared" si="121"/>
        <v>0</v>
      </c>
      <c r="EA108">
        <f t="shared" si="121"/>
        <v>0</v>
      </c>
      <c r="EB108">
        <f t="shared" si="121"/>
        <v>0</v>
      </c>
      <c r="EC108">
        <f t="shared" si="121"/>
        <v>0</v>
      </c>
      <c r="ED108">
        <f t="shared" si="121"/>
        <v>0</v>
      </c>
      <c r="EE108">
        <f t="shared" si="121"/>
        <v>21120809</v>
      </c>
      <c r="EF108">
        <f t="shared" si="121"/>
        <v>30</v>
      </c>
      <c r="EG108" t="str">
        <f t="shared" si="121"/>
        <v>Строительные работы</v>
      </c>
      <c r="EH108">
        <f t="shared" si="121"/>
        <v>0</v>
      </c>
      <c r="EI108" t="str">
        <f t="shared" si="121"/>
        <v/>
      </c>
      <c r="EJ108">
        <f t="shared" si="121"/>
        <v>1</v>
      </c>
      <c r="EK108">
        <f t="shared" si="121"/>
        <v>119</v>
      </c>
      <c r="EL108" t="str">
        <f t="shared" si="121"/>
        <v>ТСН-2001.3-15. 15-127...15-136</v>
      </c>
      <c r="EM108" t="str">
        <f t="shared" si="121"/>
        <v>ТСН-2001.3-15-11</v>
      </c>
      <c r="EO108" t="s">
        <v>3</v>
      </c>
      <c r="EQ108">
        <v>0</v>
      </c>
      <c r="ER108">
        <v>0</v>
      </c>
      <c r="ES108">
        <v>116</v>
      </c>
      <c r="ET108">
        <v>0</v>
      </c>
      <c r="EU108">
        <v>0</v>
      </c>
      <c r="EV108">
        <v>0</v>
      </c>
      <c r="EW108">
        <v>0</v>
      </c>
      <c r="EX108">
        <v>0</v>
      </c>
      <c r="FQ108">
        <v>0</v>
      </c>
      <c r="FR108">
        <f t="shared" si="93"/>
        <v>0</v>
      </c>
      <c r="FS108">
        <v>0</v>
      </c>
      <c r="FX108">
        <v>0</v>
      </c>
      <c r="FY108">
        <v>0</v>
      </c>
      <c r="GA108" t="s">
        <v>188</v>
      </c>
      <c r="GG108">
        <v>2</v>
      </c>
      <c r="GH108">
        <v>0</v>
      </c>
      <c r="GI108">
        <v>-2</v>
      </c>
      <c r="GJ108">
        <v>0</v>
      </c>
      <c r="GK108">
        <f>ROUND(R108*(S12)/100,2)</f>
        <v>0</v>
      </c>
      <c r="GL108">
        <f t="shared" si="94"/>
        <v>0</v>
      </c>
      <c r="GM108">
        <f t="shared" si="95"/>
        <v>10396.15</v>
      </c>
      <c r="GN108">
        <f t="shared" si="96"/>
        <v>10396.15</v>
      </c>
      <c r="GO108">
        <f t="shared" si="97"/>
        <v>0</v>
      </c>
      <c r="GP108">
        <f t="shared" si="98"/>
        <v>0</v>
      </c>
      <c r="GR108">
        <v>0</v>
      </c>
    </row>
    <row r="109" spans="1:255" x14ac:dyDescent="0.2">
      <c r="A109" s="2">
        <v>17</v>
      </c>
      <c r="B109" s="2">
        <v>1</v>
      </c>
      <c r="C109" s="2">
        <f>ROW(SmtRes!A106)</f>
        <v>106</v>
      </c>
      <c r="D109" s="2">
        <f>ROW(EtalonRes!A106)</f>
        <v>106</v>
      </c>
      <c r="E109" s="2" t="s">
        <v>189</v>
      </c>
      <c r="F109" s="2" t="s">
        <v>190</v>
      </c>
      <c r="G109" s="2" t="s">
        <v>191</v>
      </c>
      <c r="H109" s="2" t="s">
        <v>31</v>
      </c>
      <c r="I109" s="2">
        <v>0.76600000000000001</v>
      </c>
      <c r="J109" s="2">
        <v>0</v>
      </c>
      <c r="K109" s="2"/>
      <c r="L109" s="2"/>
      <c r="M109" s="2"/>
      <c r="N109" s="2"/>
      <c r="O109" s="2">
        <f t="shared" si="69"/>
        <v>154.19999999999999</v>
      </c>
      <c r="P109" s="2">
        <f t="shared" si="70"/>
        <v>0.91</v>
      </c>
      <c r="Q109" s="2">
        <f t="shared" si="71"/>
        <v>15.68</v>
      </c>
      <c r="R109" s="2">
        <f t="shared" si="72"/>
        <v>3.71</v>
      </c>
      <c r="S109" s="2">
        <f t="shared" si="73"/>
        <v>137.61000000000001</v>
      </c>
      <c r="T109" s="2">
        <f t="shared" si="74"/>
        <v>0</v>
      </c>
      <c r="U109" s="2">
        <f t="shared" si="75"/>
        <v>12.156419999999999</v>
      </c>
      <c r="V109" s="2">
        <f t="shared" si="76"/>
        <v>0</v>
      </c>
      <c r="W109" s="2">
        <f t="shared" si="77"/>
        <v>0</v>
      </c>
      <c r="X109" s="2">
        <f t="shared" si="78"/>
        <v>137.61000000000001</v>
      </c>
      <c r="Y109" s="2">
        <f t="shared" si="79"/>
        <v>88.07</v>
      </c>
      <c r="Z109" s="2"/>
      <c r="AA109" s="2">
        <v>22529512</v>
      </c>
      <c r="AB109" s="2">
        <f t="shared" si="80"/>
        <v>201.31800000000001</v>
      </c>
      <c r="AC109" s="2">
        <f t="shared" si="81"/>
        <v>1.19</v>
      </c>
      <c r="AD109" s="2">
        <f>ROUND(((((ET109*1.25))-((EU109*1.25)))+AE109),6)</f>
        <v>20.475000000000001</v>
      </c>
      <c r="AE109" s="2">
        <f>ROUND(((EU109*1.25)),6)</f>
        <v>4.8375000000000004</v>
      </c>
      <c r="AF109" s="2">
        <f>ROUND(((EV109*1.15)),6)</f>
        <v>179.65299999999999</v>
      </c>
      <c r="AG109" s="2">
        <f t="shared" si="82"/>
        <v>0</v>
      </c>
      <c r="AH109" s="2">
        <f>((EW109*1.15))</f>
        <v>15.87</v>
      </c>
      <c r="AI109" s="2">
        <f>((EX109*1.25))</f>
        <v>0</v>
      </c>
      <c r="AJ109" s="2">
        <f t="shared" si="83"/>
        <v>0</v>
      </c>
      <c r="AK109" s="2">
        <v>173.79</v>
      </c>
      <c r="AL109" s="2">
        <v>1.19</v>
      </c>
      <c r="AM109" s="2">
        <v>16.38</v>
      </c>
      <c r="AN109" s="2">
        <v>3.87</v>
      </c>
      <c r="AO109" s="2">
        <v>156.22</v>
      </c>
      <c r="AP109" s="2">
        <v>0</v>
      </c>
      <c r="AQ109" s="2">
        <v>13.8</v>
      </c>
      <c r="AR109" s="2">
        <v>0</v>
      </c>
      <c r="AS109" s="2">
        <v>0</v>
      </c>
      <c r="AT109" s="2">
        <v>100</v>
      </c>
      <c r="AU109" s="2">
        <v>64</v>
      </c>
      <c r="AV109" s="2">
        <v>1</v>
      </c>
      <c r="AW109" s="2">
        <v>1</v>
      </c>
      <c r="AX109" s="2"/>
      <c r="AY109" s="2"/>
      <c r="AZ109" s="2">
        <v>1</v>
      </c>
      <c r="BA109" s="2">
        <v>1</v>
      </c>
      <c r="BB109" s="2">
        <v>1</v>
      </c>
      <c r="BC109" s="2">
        <v>1</v>
      </c>
      <c r="BD109" s="2" t="s">
        <v>3</v>
      </c>
      <c r="BE109" s="2" t="s">
        <v>3</v>
      </c>
      <c r="BF109" s="2" t="s">
        <v>3</v>
      </c>
      <c r="BG109" s="2" t="s">
        <v>3</v>
      </c>
      <c r="BH109" s="2">
        <v>0</v>
      </c>
      <c r="BI109" s="2">
        <v>1</v>
      </c>
      <c r="BJ109" s="2" t="s">
        <v>192</v>
      </c>
      <c r="BK109" s="2"/>
      <c r="BL109" s="2"/>
      <c r="BM109" s="2">
        <v>117</v>
      </c>
      <c r="BN109" s="2">
        <v>0</v>
      </c>
      <c r="BO109" s="2" t="s">
        <v>3</v>
      </c>
      <c r="BP109" s="2">
        <v>0</v>
      </c>
      <c r="BQ109" s="2">
        <v>30</v>
      </c>
      <c r="BR109" s="2"/>
      <c r="BS109" s="2">
        <v>1</v>
      </c>
      <c r="BT109" s="2">
        <v>1</v>
      </c>
      <c r="BU109" s="2">
        <v>1</v>
      </c>
      <c r="BV109" s="2">
        <v>1</v>
      </c>
      <c r="BW109" s="2">
        <v>1</v>
      </c>
      <c r="BX109" s="2">
        <v>1</v>
      </c>
      <c r="BY109" s="2" t="s">
        <v>3</v>
      </c>
      <c r="BZ109" s="2">
        <v>100</v>
      </c>
      <c r="CA109" s="2">
        <v>64</v>
      </c>
      <c r="CB109" s="2"/>
      <c r="CC109" s="2"/>
      <c r="CD109" s="2"/>
      <c r="CE109" s="2"/>
      <c r="CF109" s="2">
        <v>0</v>
      </c>
      <c r="CG109" s="2">
        <v>0</v>
      </c>
      <c r="CH109" s="2"/>
      <c r="CI109" s="2"/>
      <c r="CJ109" s="2"/>
      <c r="CK109" s="2"/>
      <c r="CL109" s="2"/>
      <c r="CM109" s="2">
        <v>0</v>
      </c>
      <c r="CN109" s="2" t="s">
        <v>3</v>
      </c>
      <c r="CO109" s="2">
        <v>0</v>
      </c>
      <c r="CP109" s="2">
        <f t="shared" si="84"/>
        <v>154.20000000000002</v>
      </c>
      <c r="CQ109" s="2">
        <f t="shared" si="85"/>
        <v>1.19</v>
      </c>
      <c r="CR109" s="2">
        <f t="shared" si="86"/>
        <v>20.475000000000001</v>
      </c>
      <c r="CS109" s="2">
        <f t="shared" si="87"/>
        <v>4.8375000000000004</v>
      </c>
      <c r="CT109" s="2">
        <f t="shared" si="88"/>
        <v>179.65299999999999</v>
      </c>
      <c r="CU109" s="2">
        <f t="shared" si="89"/>
        <v>0</v>
      </c>
      <c r="CV109" s="2">
        <f t="shared" si="90"/>
        <v>15.87</v>
      </c>
      <c r="CW109" s="2">
        <f t="shared" si="91"/>
        <v>0</v>
      </c>
      <c r="CX109" s="2">
        <f t="shared" si="92"/>
        <v>0</v>
      </c>
      <c r="CY109" s="2">
        <f>((S109*BZ109)/100)</f>
        <v>137.61000000000001</v>
      </c>
      <c r="CZ109" s="2">
        <f>((S109*CA109)/100)</f>
        <v>88.070400000000006</v>
      </c>
      <c r="DA109" s="2"/>
      <c r="DB109" s="2"/>
      <c r="DC109" s="2" t="s">
        <v>3</v>
      </c>
      <c r="DD109" s="2" t="s">
        <v>3</v>
      </c>
      <c r="DE109" s="2" t="s">
        <v>117</v>
      </c>
      <c r="DF109" s="2" t="s">
        <v>117</v>
      </c>
      <c r="DG109" s="2" t="s">
        <v>118</v>
      </c>
      <c r="DH109" s="2" t="s">
        <v>3</v>
      </c>
      <c r="DI109" s="2" t="s">
        <v>118</v>
      </c>
      <c r="DJ109" s="2" t="s">
        <v>117</v>
      </c>
      <c r="DK109" s="2" t="s">
        <v>3</v>
      </c>
      <c r="DL109" s="2" t="s">
        <v>3</v>
      </c>
      <c r="DM109" s="2" t="s">
        <v>3</v>
      </c>
      <c r="DN109" s="2">
        <v>0</v>
      </c>
      <c r="DO109" s="2">
        <v>0</v>
      </c>
      <c r="DP109" s="2">
        <v>1</v>
      </c>
      <c r="DQ109" s="2">
        <v>1</v>
      </c>
      <c r="DR109" s="2"/>
      <c r="DS109" s="2"/>
      <c r="DT109" s="2"/>
      <c r="DU109" s="2">
        <v>1005</v>
      </c>
      <c r="DV109" s="2" t="s">
        <v>31</v>
      </c>
      <c r="DW109" s="2" t="s">
        <v>31</v>
      </c>
      <c r="DX109" s="2">
        <v>100</v>
      </c>
      <c r="DY109" s="2"/>
      <c r="DZ109" s="2"/>
      <c r="EA109" s="2"/>
      <c r="EB109" s="2"/>
      <c r="EC109" s="2"/>
      <c r="ED109" s="2"/>
      <c r="EE109" s="2">
        <v>21120807</v>
      </c>
      <c r="EF109" s="2">
        <v>30</v>
      </c>
      <c r="EG109" s="2" t="s">
        <v>119</v>
      </c>
      <c r="EH109" s="2">
        <v>0</v>
      </c>
      <c r="EI109" s="2" t="s">
        <v>3</v>
      </c>
      <c r="EJ109" s="2">
        <v>1</v>
      </c>
      <c r="EK109" s="2">
        <v>117</v>
      </c>
      <c r="EL109" s="2" t="s">
        <v>159</v>
      </c>
      <c r="EM109" s="2" t="s">
        <v>160</v>
      </c>
      <c r="EN109" s="2"/>
      <c r="EO109" s="2" t="s">
        <v>3</v>
      </c>
      <c r="EP109" s="2"/>
      <c r="EQ109" s="2">
        <v>0</v>
      </c>
      <c r="ER109" s="2">
        <v>173.79</v>
      </c>
      <c r="ES109" s="2">
        <v>1.19</v>
      </c>
      <c r="ET109" s="2">
        <v>16.38</v>
      </c>
      <c r="EU109" s="2">
        <v>3.87</v>
      </c>
      <c r="EV109" s="2">
        <v>156.22</v>
      </c>
      <c r="EW109" s="2">
        <v>13.8</v>
      </c>
      <c r="EX109" s="2">
        <v>0</v>
      </c>
      <c r="EY109" s="2">
        <v>0</v>
      </c>
      <c r="EZ109" s="2">
        <v>0</v>
      </c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>
        <v>0</v>
      </c>
      <c r="FR109" s="2">
        <f t="shared" si="93"/>
        <v>0</v>
      </c>
      <c r="FS109" s="2">
        <v>0</v>
      </c>
      <c r="FT109" s="2"/>
      <c r="FU109" s="2"/>
      <c r="FV109" s="2"/>
      <c r="FW109" s="2"/>
      <c r="FX109" s="2">
        <v>100</v>
      </c>
      <c r="FY109" s="2">
        <v>64</v>
      </c>
      <c r="FZ109" s="2"/>
      <c r="GA109" s="2" t="s">
        <v>3</v>
      </c>
      <c r="GB109" s="2"/>
      <c r="GC109" s="2"/>
      <c r="GD109" s="2"/>
      <c r="GE109" s="2"/>
      <c r="GF109" s="2"/>
      <c r="GG109" s="2">
        <v>2</v>
      </c>
      <c r="GH109" s="2">
        <v>1</v>
      </c>
      <c r="GI109" s="2">
        <v>-2</v>
      </c>
      <c r="GJ109" s="2">
        <v>0</v>
      </c>
      <c r="GK109" s="2">
        <f>ROUND(R109*(R12)/100,2)</f>
        <v>6.49</v>
      </c>
      <c r="GL109" s="2">
        <f t="shared" si="94"/>
        <v>0</v>
      </c>
      <c r="GM109" s="2">
        <f t="shared" si="95"/>
        <v>386.37</v>
      </c>
      <c r="GN109" s="2">
        <f t="shared" si="96"/>
        <v>386.37</v>
      </c>
      <c r="GO109" s="2">
        <f t="shared" si="97"/>
        <v>0</v>
      </c>
      <c r="GP109" s="2">
        <f t="shared" si="98"/>
        <v>0</v>
      </c>
      <c r="GQ109" s="2"/>
      <c r="GR109" s="2">
        <v>0</v>
      </c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</row>
    <row r="110" spans="1:255" x14ac:dyDescent="0.2">
      <c r="A110">
        <v>17</v>
      </c>
      <c r="B110">
        <v>1</v>
      </c>
      <c r="C110">
        <f>ROW(SmtRes!A110)</f>
        <v>110</v>
      </c>
      <c r="D110">
        <f>ROW(EtalonRes!A112)</f>
        <v>112</v>
      </c>
      <c r="E110" t="s">
        <v>189</v>
      </c>
      <c r="F110" t="str">
        <f>F109</f>
        <v>3.15-96-1</v>
      </c>
      <c r="G110" t="str">
        <f>G109</f>
        <v>ПРОСТАЯ ОКРАСКА ПОЛИВИНИЛАЦЕТАТНЫМИ ВОДОЭМУЛЬСИОННЫМИ СОСТАВАМИ СТЕН ПО ШТУКАТУРКЕ И СБОРНЫМ КОНСТРУКЦИЯМ, ПОДГОТОВЛЕННЫМ ПОД ОКРАСКУ</v>
      </c>
      <c r="H110" t="str">
        <f>H109</f>
        <v>100 м2</v>
      </c>
      <c r="I110">
        <f>I109</f>
        <v>0.76600000000000001</v>
      </c>
      <c r="J110">
        <f>J109</f>
        <v>0</v>
      </c>
      <c r="O110">
        <f t="shared" si="69"/>
        <v>2081.4699999999998</v>
      </c>
      <c r="P110">
        <f t="shared" si="70"/>
        <v>4.16</v>
      </c>
      <c r="Q110">
        <f t="shared" si="71"/>
        <v>125.94</v>
      </c>
      <c r="R110">
        <f t="shared" si="72"/>
        <v>52.54</v>
      </c>
      <c r="S110">
        <f t="shared" si="73"/>
        <v>1951.37</v>
      </c>
      <c r="T110">
        <f t="shared" si="74"/>
        <v>0</v>
      </c>
      <c r="U110">
        <f t="shared" si="75"/>
        <v>12.156419999999999</v>
      </c>
      <c r="V110">
        <f t="shared" si="76"/>
        <v>0</v>
      </c>
      <c r="W110">
        <f t="shared" si="77"/>
        <v>0</v>
      </c>
      <c r="X110">
        <f t="shared" si="78"/>
        <v>1658.66</v>
      </c>
      <c r="Y110">
        <f t="shared" si="79"/>
        <v>858.6</v>
      </c>
      <c r="AA110">
        <v>22529510</v>
      </c>
      <c r="AB110">
        <f t="shared" si="80"/>
        <v>201.31800000000001</v>
      </c>
      <c r="AC110">
        <f t="shared" si="81"/>
        <v>1.19</v>
      </c>
      <c r="AD110">
        <f>ROUND(((((ET110*1.25))-((EU110*1.25)))+AE110),6)</f>
        <v>20.475000000000001</v>
      </c>
      <c r="AE110">
        <f>ROUND(((EU110*1.25)),6)</f>
        <v>4.8375000000000004</v>
      </c>
      <c r="AF110">
        <f>ROUND(((EV110*1.15)),6)</f>
        <v>179.65299999999999</v>
      </c>
      <c r="AG110">
        <f t="shared" si="82"/>
        <v>0</v>
      </c>
      <c r="AH110">
        <f>((EW110*1.15))</f>
        <v>15.87</v>
      </c>
      <c r="AI110">
        <f>((EX110*1.25))</f>
        <v>0</v>
      </c>
      <c r="AJ110">
        <f t="shared" si="83"/>
        <v>0</v>
      </c>
      <c r="AK110">
        <v>173.79</v>
      </c>
      <c r="AL110">
        <v>1.19</v>
      </c>
      <c r="AM110">
        <v>16.38</v>
      </c>
      <c r="AN110">
        <v>3.87</v>
      </c>
      <c r="AO110">
        <v>156.22</v>
      </c>
      <c r="AP110">
        <v>0</v>
      </c>
      <c r="AQ110">
        <v>13.8</v>
      </c>
      <c r="AR110">
        <v>0</v>
      </c>
      <c r="AS110">
        <v>0</v>
      </c>
      <c r="AT110">
        <v>85</v>
      </c>
      <c r="AU110">
        <v>44</v>
      </c>
      <c r="AV110">
        <v>1</v>
      </c>
      <c r="AW110">
        <v>1</v>
      </c>
      <c r="AZ110">
        <v>1</v>
      </c>
      <c r="BA110">
        <v>14.18</v>
      </c>
      <c r="BB110">
        <v>8.0299999999999994</v>
      </c>
      <c r="BC110">
        <v>4.5599999999999996</v>
      </c>
      <c r="BD110" t="s">
        <v>3</v>
      </c>
      <c r="BE110" t="s">
        <v>3</v>
      </c>
      <c r="BF110" t="s">
        <v>3</v>
      </c>
      <c r="BG110" t="s">
        <v>3</v>
      </c>
      <c r="BH110">
        <v>0</v>
      </c>
      <c r="BI110">
        <v>1</v>
      </c>
      <c r="BJ110" t="str">
        <f>BJ109</f>
        <v>ТСН-2001.3. База. Сб.15, т.96, поз.1</v>
      </c>
      <c r="BM110">
        <v>117</v>
      </c>
      <c r="BN110">
        <v>0</v>
      </c>
      <c r="BO110" t="s">
        <v>190</v>
      </c>
      <c r="BP110">
        <v>1</v>
      </c>
      <c r="BQ110">
        <v>30</v>
      </c>
      <c r="BS110">
        <v>14.18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3</v>
      </c>
      <c r="BZ110">
        <v>85</v>
      </c>
      <c r="CA110">
        <v>44</v>
      </c>
      <c r="CF110">
        <v>0</v>
      </c>
      <c r="CG110">
        <v>0</v>
      </c>
      <c r="CM110">
        <v>0</v>
      </c>
      <c r="CN110" t="s">
        <v>3</v>
      </c>
      <c r="CO110">
        <v>0</v>
      </c>
      <c r="CP110">
        <f t="shared" si="84"/>
        <v>2081.4699999999998</v>
      </c>
      <c r="CQ110">
        <f t="shared" si="85"/>
        <v>5.4263999999999992</v>
      </c>
      <c r="CR110">
        <f t="shared" si="86"/>
        <v>164.41425000000001</v>
      </c>
      <c r="CS110">
        <f t="shared" si="87"/>
        <v>68.59575000000001</v>
      </c>
      <c r="CT110">
        <f t="shared" si="88"/>
        <v>2547.4795399999998</v>
      </c>
      <c r="CU110">
        <f t="shared" si="89"/>
        <v>0</v>
      </c>
      <c r="CV110">
        <f t="shared" si="90"/>
        <v>15.87</v>
      </c>
      <c r="CW110">
        <f t="shared" si="91"/>
        <v>0</v>
      </c>
      <c r="CX110">
        <f t="shared" si="92"/>
        <v>0</v>
      </c>
      <c r="CY110">
        <f>S110*(BZ110/100)</f>
        <v>1658.6644999999999</v>
      </c>
      <c r="CZ110">
        <f>S110*(CA110/100)</f>
        <v>858.6028</v>
      </c>
      <c r="DC110" t="s">
        <v>3</v>
      </c>
      <c r="DD110" t="s">
        <v>3</v>
      </c>
      <c r="DE110" t="s">
        <v>117</v>
      </c>
      <c r="DF110" t="s">
        <v>117</v>
      </c>
      <c r="DG110" t="s">
        <v>118</v>
      </c>
      <c r="DH110" t="s">
        <v>3</v>
      </c>
      <c r="DI110" t="s">
        <v>118</v>
      </c>
      <c r="DJ110" t="s">
        <v>117</v>
      </c>
      <c r="DK110" t="s">
        <v>3</v>
      </c>
      <c r="DL110" t="s">
        <v>3</v>
      </c>
      <c r="DM110" t="s">
        <v>3</v>
      </c>
      <c r="DN110">
        <v>100</v>
      </c>
      <c r="DO110">
        <v>64</v>
      </c>
      <c r="DP110">
        <v>1.0249999999999999</v>
      </c>
      <c r="DQ110">
        <v>1</v>
      </c>
      <c r="DU110">
        <f t="shared" ref="DU110:EM110" si="122">DU109</f>
        <v>1005</v>
      </c>
      <c r="DV110" t="str">
        <f t="shared" si="122"/>
        <v>100 м2</v>
      </c>
      <c r="DW110" t="str">
        <f t="shared" si="122"/>
        <v>100 м2</v>
      </c>
      <c r="DX110">
        <f t="shared" si="122"/>
        <v>100</v>
      </c>
      <c r="DY110">
        <f t="shared" si="122"/>
        <v>0</v>
      </c>
      <c r="DZ110">
        <f t="shared" si="122"/>
        <v>0</v>
      </c>
      <c r="EA110">
        <f t="shared" si="122"/>
        <v>0</v>
      </c>
      <c r="EB110">
        <f t="shared" si="122"/>
        <v>0</v>
      </c>
      <c r="EC110">
        <f t="shared" si="122"/>
        <v>0</v>
      </c>
      <c r="ED110">
        <f t="shared" si="122"/>
        <v>0</v>
      </c>
      <c r="EE110">
        <f t="shared" si="122"/>
        <v>21120807</v>
      </c>
      <c r="EF110">
        <f t="shared" si="122"/>
        <v>30</v>
      </c>
      <c r="EG110" t="str">
        <f t="shared" si="122"/>
        <v>Строительные работы</v>
      </c>
      <c r="EH110">
        <f t="shared" si="122"/>
        <v>0</v>
      </c>
      <c r="EI110" t="str">
        <f t="shared" si="122"/>
        <v/>
      </c>
      <c r="EJ110">
        <f t="shared" si="122"/>
        <v>1</v>
      </c>
      <c r="EK110">
        <f t="shared" si="122"/>
        <v>117</v>
      </c>
      <c r="EL110" t="str">
        <f t="shared" si="122"/>
        <v>ТСН-2001.3-15. 15-91-3, 15-91-4, 15-92...15-115</v>
      </c>
      <c r="EM110" t="str">
        <f t="shared" si="122"/>
        <v>ТСН-2001.3-15-9</v>
      </c>
      <c r="EO110" t="s">
        <v>3</v>
      </c>
      <c r="EQ110">
        <v>0</v>
      </c>
      <c r="ER110">
        <v>173.79</v>
      </c>
      <c r="ES110">
        <v>1.19</v>
      </c>
      <c r="ET110">
        <v>16.38</v>
      </c>
      <c r="EU110">
        <v>3.87</v>
      </c>
      <c r="EV110">
        <v>156.22</v>
      </c>
      <c r="EW110">
        <v>13.8</v>
      </c>
      <c r="EX110">
        <v>0</v>
      </c>
      <c r="EY110">
        <v>0</v>
      </c>
      <c r="FQ110">
        <v>0</v>
      </c>
      <c r="FR110">
        <f t="shared" si="93"/>
        <v>0</v>
      </c>
      <c r="FS110">
        <v>0</v>
      </c>
      <c r="FX110">
        <v>85</v>
      </c>
      <c r="FY110">
        <v>44</v>
      </c>
      <c r="GA110" t="s">
        <v>3</v>
      </c>
      <c r="GG110">
        <v>2</v>
      </c>
      <c r="GH110">
        <v>1</v>
      </c>
      <c r="GI110">
        <v>2</v>
      </c>
      <c r="GJ110">
        <v>0</v>
      </c>
      <c r="GK110">
        <f>ROUND(R110*(S12)/100,2)</f>
        <v>88.79</v>
      </c>
      <c r="GL110">
        <f t="shared" si="94"/>
        <v>0</v>
      </c>
      <c r="GM110">
        <f t="shared" si="95"/>
        <v>4687.5200000000004</v>
      </c>
      <c r="GN110">
        <f t="shared" si="96"/>
        <v>4687.5200000000004</v>
      </c>
      <c r="GO110">
        <f t="shared" si="97"/>
        <v>0</v>
      </c>
      <c r="GP110">
        <f t="shared" si="98"/>
        <v>0</v>
      </c>
      <c r="GR110">
        <v>0</v>
      </c>
    </row>
    <row r="111" spans="1:255" x14ac:dyDescent="0.2">
      <c r="A111" s="2">
        <v>18</v>
      </c>
      <c r="B111" s="2">
        <v>1</v>
      </c>
      <c r="C111" s="2">
        <v>106</v>
      </c>
      <c r="D111" s="2"/>
      <c r="E111" s="2" t="s">
        <v>193</v>
      </c>
      <c r="F111" s="2" t="s">
        <v>123</v>
      </c>
      <c r="G111" s="2" t="s">
        <v>194</v>
      </c>
      <c r="H111" s="2" t="s">
        <v>195</v>
      </c>
      <c r="I111" s="2">
        <f>I110*J111</f>
        <v>30.64</v>
      </c>
      <c r="J111" s="2">
        <v>40</v>
      </c>
      <c r="K111" s="2"/>
      <c r="L111" s="2"/>
      <c r="M111" s="2"/>
      <c r="N111" s="2"/>
      <c r="O111" s="2">
        <f t="shared" si="69"/>
        <v>10724</v>
      </c>
      <c r="P111" s="2">
        <f t="shared" si="70"/>
        <v>10724</v>
      </c>
      <c r="Q111" s="2">
        <f t="shared" si="71"/>
        <v>0</v>
      </c>
      <c r="R111" s="2">
        <f t="shared" si="72"/>
        <v>0</v>
      </c>
      <c r="S111" s="2">
        <f t="shared" si="73"/>
        <v>0</v>
      </c>
      <c r="T111" s="2">
        <f t="shared" si="74"/>
        <v>0</v>
      </c>
      <c r="U111" s="2">
        <f t="shared" si="75"/>
        <v>0</v>
      </c>
      <c r="V111" s="2">
        <f t="shared" si="76"/>
        <v>0</v>
      </c>
      <c r="W111" s="2">
        <f t="shared" si="77"/>
        <v>0</v>
      </c>
      <c r="X111" s="2">
        <f t="shared" si="78"/>
        <v>0</v>
      </c>
      <c r="Y111" s="2">
        <f t="shared" si="79"/>
        <v>0</v>
      </c>
      <c r="Z111" s="2"/>
      <c r="AA111" s="2">
        <v>22529512</v>
      </c>
      <c r="AB111" s="2">
        <f t="shared" si="80"/>
        <v>350</v>
      </c>
      <c r="AC111" s="2">
        <f t="shared" si="81"/>
        <v>350</v>
      </c>
      <c r="AD111" s="2">
        <f>ROUND((((ET111)-(EU111))+AE111),6)</f>
        <v>0</v>
      </c>
      <c r="AE111" s="2">
        <f>ROUND((EU111),6)</f>
        <v>0</v>
      </c>
      <c r="AF111" s="2">
        <f>ROUND((EV111),6)</f>
        <v>0</v>
      </c>
      <c r="AG111" s="2">
        <f t="shared" si="82"/>
        <v>0</v>
      </c>
      <c r="AH111" s="2">
        <f>(EW111)</f>
        <v>0</v>
      </c>
      <c r="AI111" s="2">
        <f>(EX111)</f>
        <v>0</v>
      </c>
      <c r="AJ111" s="2">
        <f t="shared" si="83"/>
        <v>0</v>
      </c>
      <c r="AK111" s="2">
        <v>350</v>
      </c>
      <c r="AL111" s="2">
        <v>350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100</v>
      </c>
      <c r="AU111" s="2">
        <v>64</v>
      </c>
      <c r="AV111" s="2">
        <v>1</v>
      </c>
      <c r="AW111" s="2">
        <v>1</v>
      </c>
      <c r="AX111" s="2"/>
      <c r="AY111" s="2"/>
      <c r="AZ111" s="2">
        <v>1</v>
      </c>
      <c r="BA111" s="2">
        <v>1</v>
      </c>
      <c r="BB111" s="2">
        <v>1</v>
      </c>
      <c r="BC111" s="2">
        <v>1</v>
      </c>
      <c r="BD111" s="2" t="s">
        <v>3</v>
      </c>
      <c r="BE111" s="2" t="s">
        <v>3</v>
      </c>
      <c r="BF111" s="2" t="s">
        <v>3</v>
      </c>
      <c r="BG111" s="2" t="s">
        <v>3</v>
      </c>
      <c r="BH111" s="2">
        <v>3</v>
      </c>
      <c r="BI111" s="2">
        <v>1</v>
      </c>
      <c r="BJ111" s="2" t="s">
        <v>3</v>
      </c>
      <c r="BK111" s="2"/>
      <c r="BL111" s="2"/>
      <c r="BM111" s="2">
        <v>117</v>
      </c>
      <c r="BN111" s="2">
        <v>0</v>
      </c>
      <c r="BO111" s="2" t="s">
        <v>3</v>
      </c>
      <c r="BP111" s="2">
        <v>0</v>
      </c>
      <c r="BQ111" s="2">
        <v>30</v>
      </c>
      <c r="BR111" s="2"/>
      <c r="BS111" s="2">
        <v>1</v>
      </c>
      <c r="BT111" s="2">
        <v>1</v>
      </c>
      <c r="BU111" s="2">
        <v>1</v>
      </c>
      <c r="BV111" s="2">
        <v>1</v>
      </c>
      <c r="BW111" s="2">
        <v>1</v>
      </c>
      <c r="BX111" s="2">
        <v>1</v>
      </c>
      <c r="BY111" s="2" t="s">
        <v>3</v>
      </c>
      <c r="BZ111" s="2">
        <v>100</v>
      </c>
      <c r="CA111" s="2">
        <v>64</v>
      </c>
      <c r="CB111" s="2"/>
      <c r="CC111" s="2"/>
      <c r="CD111" s="2"/>
      <c r="CE111" s="2"/>
      <c r="CF111" s="2">
        <v>0</v>
      </c>
      <c r="CG111" s="2">
        <v>0</v>
      </c>
      <c r="CH111" s="2"/>
      <c r="CI111" s="2"/>
      <c r="CJ111" s="2"/>
      <c r="CK111" s="2"/>
      <c r="CL111" s="2"/>
      <c r="CM111" s="2">
        <v>0</v>
      </c>
      <c r="CN111" s="2" t="s">
        <v>3</v>
      </c>
      <c r="CO111" s="2">
        <v>0</v>
      </c>
      <c r="CP111" s="2">
        <f t="shared" si="84"/>
        <v>10724</v>
      </c>
      <c r="CQ111" s="2">
        <f t="shared" si="85"/>
        <v>350</v>
      </c>
      <c r="CR111" s="2">
        <f t="shared" si="86"/>
        <v>0</v>
      </c>
      <c r="CS111" s="2">
        <f t="shared" si="87"/>
        <v>0</v>
      </c>
      <c r="CT111" s="2">
        <f t="shared" si="88"/>
        <v>0</v>
      </c>
      <c r="CU111" s="2">
        <f t="shared" si="89"/>
        <v>0</v>
      </c>
      <c r="CV111" s="2">
        <f t="shared" si="90"/>
        <v>0</v>
      </c>
      <c r="CW111" s="2">
        <f t="shared" si="91"/>
        <v>0</v>
      </c>
      <c r="CX111" s="2">
        <f t="shared" si="92"/>
        <v>0</v>
      </c>
      <c r="CY111" s="2">
        <f>((S111*BZ111)/100)</f>
        <v>0</v>
      </c>
      <c r="CZ111" s="2">
        <f>((S111*CA111)/100)</f>
        <v>0</v>
      </c>
      <c r="DA111" s="2"/>
      <c r="DB111" s="2"/>
      <c r="DC111" s="2" t="s">
        <v>3</v>
      </c>
      <c r="DD111" s="2" t="s">
        <v>3</v>
      </c>
      <c r="DE111" s="2" t="s">
        <v>3</v>
      </c>
      <c r="DF111" s="2" t="s">
        <v>3</v>
      </c>
      <c r="DG111" s="2" t="s">
        <v>3</v>
      </c>
      <c r="DH111" s="2" t="s">
        <v>3</v>
      </c>
      <c r="DI111" s="2" t="s">
        <v>3</v>
      </c>
      <c r="DJ111" s="2" t="s">
        <v>3</v>
      </c>
      <c r="DK111" s="2" t="s">
        <v>3</v>
      </c>
      <c r="DL111" s="2" t="s">
        <v>3</v>
      </c>
      <c r="DM111" s="2" t="s">
        <v>3</v>
      </c>
      <c r="DN111" s="2">
        <v>0</v>
      </c>
      <c r="DO111" s="2">
        <v>0</v>
      </c>
      <c r="DP111" s="2">
        <v>1</v>
      </c>
      <c r="DQ111" s="2">
        <v>1</v>
      </c>
      <c r="DR111" s="2"/>
      <c r="DS111" s="2"/>
      <c r="DT111" s="2"/>
      <c r="DU111" s="2">
        <v>1002</v>
      </c>
      <c r="DV111" s="2" t="s">
        <v>195</v>
      </c>
      <c r="DW111" s="2" t="s">
        <v>195</v>
      </c>
      <c r="DX111" s="2">
        <v>1</v>
      </c>
      <c r="DY111" s="2"/>
      <c r="DZ111" s="2"/>
      <c r="EA111" s="2"/>
      <c r="EB111" s="2"/>
      <c r="EC111" s="2"/>
      <c r="ED111" s="2"/>
      <c r="EE111" s="2">
        <v>21120807</v>
      </c>
      <c r="EF111" s="2">
        <v>30</v>
      </c>
      <c r="EG111" s="2" t="s">
        <v>119</v>
      </c>
      <c r="EH111" s="2">
        <v>0</v>
      </c>
      <c r="EI111" s="2" t="s">
        <v>3</v>
      </c>
      <c r="EJ111" s="2">
        <v>1</v>
      </c>
      <c r="EK111" s="2">
        <v>117</v>
      </c>
      <c r="EL111" s="2" t="s">
        <v>159</v>
      </c>
      <c r="EM111" s="2" t="s">
        <v>160</v>
      </c>
      <c r="EN111" s="2"/>
      <c r="EO111" s="2" t="s">
        <v>3</v>
      </c>
      <c r="EP111" s="2"/>
      <c r="EQ111" s="2">
        <v>0</v>
      </c>
      <c r="ER111" s="2">
        <v>0</v>
      </c>
      <c r="ES111" s="2">
        <v>350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/>
      <c r="EZ111" s="2">
        <v>0</v>
      </c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>
        <v>0</v>
      </c>
      <c r="FR111" s="2">
        <f t="shared" si="93"/>
        <v>0</v>
      </c>
      <c r="FS111" s="2">
        <v>0</v>
      </c>
      <c r="FT111" s="2"/>
      <c r="FU111" s="2"/>
      <c r="FV111" s="2"/>
      <c r="FW111" s="2"/>
      <c r="FX111" s="2">
        <v>100</v>
      </c>
      <c r="FY111" s="2">
        <v>64</v>
      </c>
      <c r="FZ111" s="2"/>
      <c r="GA111" s="2" t="s">
        <v>126</v>
      </c>
      <c r="GB111" s="2"/>
      <c r="GC111" s="2"/>
      <c r="GD111" s="2"/>
      <c r="GE111" s="2"/>
      <c r="GF111" s="2"/>
      <c r="GG111" s="2">
        <v>2</v>
      </c>
      <c r="GH111" s="2">
        <v>0</v>
      </c>
      <c r="GI111" s="2">
        <v>-2</v>
      </c>
      <c r="GJ111" s="2">
        <v>0</v>
      </c>
      <c r="GK111" s="2">
        <f>ROUND(R111*(R12)/100,2)</f>
        <v>0</v>
      </c>
      <c r="GL111" s="2">
        <f t="shared" si="94"/>
        <v>0</v>
      </c>
      <c r="GM111" s="2">
        <f t="shared" si="95"/>
        <v>10724</v>
      </c>
      <c r="GN111" s="2">
        <f t="shared" si="96"/>
        <v>10724</v>
      </c>
      <c r="GO111" s="2">
        <f t="shared" si="97"/>
        <v>0</v>
      </c>
      <c r="GP111" s="2">
        <f t="shared" si="98"/>
        <v>0</v>
      </c>
      <c r="GQ111" s="2"/>
      <c r="GR111" s="2">
        <v>0</v>
      </c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</row>
    <row r="112" spans="1:255" x14ac:dyDescent="0.2">
      <c r="A112">
        <v>18</v>
      </c>
      <c r="B112">
        <v>1</v>
      </c>
      <c r="C112">
        <v>110</v>
      </c>
      <c r="E112" t="s">
        <v>193</v>
      </c>
      <c r="F112" t="str">
        <f>F111</f>
        <v>ПРАЙС-ЛИСТ</v>
      </c>
      <c r="G112" t="str">
        <f>G111</f>
        <v>КРАСКА</v>
      </c>
      <c r="H112" t="str">
        <f>H111</f>
        <v>л</v>
      </c>
      <c r="I112">
        <f>I110*J112</f>
        <v>30.64</v>
      </c>
      <c r="J112">
        <f>J111</f>
        <v>40</v>
      </c>
      <c r="O112">
        <f t="shared" si="69"/>
        <v>10724</v>
      </c>
      <c r="P112">
        <f t="shared" si="70"/>
        <v>10724</v>
      </c>
      <c r="Q112">
        <f t="shared" si="71"/>
        <v>0</v>
      </c>
      <c r="R112">
        <f t="shared" si="72"/>
        <v>0</v>
      </c>
      <c r="S112">
        <f t="shared" si="73"/>
        <v>0</v>
      </c>
      <c r="T112">
        <f t="shared" si="74"/>
        <v>0</v>
      </c>
      <c r="U112">
        <f t="shared" si="75"/>
        <v>0</v>
      </c>
      <c r="V112">
        <f t="shared" si="76"/>
        <v>0</v>
      </c>
      <c r="W112">
        <f t="shared" si="77"/>
        <v>0</v>
      </c>
      <c r="X112">
        <f t="shared" si="78"/>
        <v>0</v>
      </c>
      <c r="Y112">
        <f t="shared" si="79"/>
        <v>0</v>
      </c>
      <c r="AA112">
        <v>22529510</v>
      </c>
      <c r="AB112">
        <f t="shared" si="80"/>
        <v>350</v>
      </c>
      <c r="AC112">
        <f t="shared" si="81"/>
        <v>350</v>
      </c>
      <c r="AD112">
        <f>ROUND((((ET112)-(EU112))+AE112),6)</f>
        <v>0</v>
      </c>
      <c r="AE112">
        <f>ROUND((EU112),6)</f>
        <v>0</v>
      </c>
      <c r="AF112">
        <f>ROUND((EV112),6)</f>
        <v>0</v>
      </c>
      <c r="AG112">
        <f t="shared" si="82"/>
        <v>0</v>
      </c>
      <c r="AH112">
        <f>(EW112)</f>
        <v>0</v>
      </c>
      <c r="AI112">
        <f>(EX112)</f>
        <v>0</v>
      </c>
      <c r="AJ112">
        <f t="shared" si="83"/>
        <v>0</v>
      </c>
      <c r="AK112">
        <v>350</v>
      </c>
      <c r="AL112">
        <v>350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1</v>
      </c>
      <c r="AW112">
        <v>1</v>
      </c>
      <c r="AZ112">
        <v>1</v>
      </c>
      <c r="BA112">
        <v>1</v>
      </c>
      <c r="BB112">
        <v>1</v>
      </c>
      <c r="BC112">
        <v>1</v>
      </c>
      <c r="BD112" t="s">
        <v>3</v>
      </c>
      <c r="BE112" t="s">
        <v>3</v>
      </c>
      <c r="BF112" t="s">
        <v>3</v>
      </c>
      <c r="BG112" t="s">
        <v>3</v>
      </c>
      <c r="BH112">
        <v>3</v>
      </c>
      <c r="BI112">
        <v>1</v>
      </c>
      <c r="BJ112" t="str">
        <f>BJ111</f>
        <v/>
      </c>
      <c r="BM112">
        <v>117</v>
      </c>
      <c r="BN112">
        <v>0</v>
      </c>
      <c r="BO112" t="s">
        <v>3</v>
      </c>
      <c r="BP112">
        <v>0</v>
      </c>
      <c r="BQ112">
        <v>30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3</v>
      </c>
      <c r="BZ112">
        <v>0</v>
      </c>
      <c r="CA112">
        <v>0</v>
      </c>
      <c r="CF112">
        <v>0</v>
      </c>
      <c r="CG112">
        <v>0</v>
      </c>
      <c r="CM112">
        <v>0</v>
      </c>
      <c r="CN112" t="s">
        <v>3</v>
      </c>
      <c r="CO112">
        <v>0</v>
      </c>
      <c r="CP112">
        <f t="shared" si="84"/>
        <v>10724</v>
      </c>
      <c r="CQ112">
        <f t="shared" si="85"/>
        <v>350</v>
      </c>
      <c r="CR112">
        <f t="shared" si="86"/>
        <v>0</v>
      </c>
      <c r="CS112">
        <f t="shared" si="87"/>
        <v>0</v>
      </c>
      <c r="CT112">
        <f t="shared" si="88"/>
        <v>0</v>
      </c>
      <c r="CU112">
        <f t="shared" si="89"/>
        <v>0</v>
      </c>
      <c r="CV112">
        <f t="shared" si="90"/>
        <v>0</v>
      </c>
      <c r="CW112">
        <f t="shared" si="91"/>
        <v>0</v>
      </c>
      <c r="CX112">
        <f t="shared" si="92"/>
        <v>0</v>
      </c>
      <c r="CY112">
        <f>S112*(BZ112/100)</f>
        <v>0</v>
      </c>
      <c r="CZ112">
        <f>S112*(CA112/100)</f>
        <v>0</v>
      </c>
      <c r="DC112" t="s">
        <v>3</v>
      </c>
      <c r="DD112" t="s">
        <v>3</v>
      </c>
      <c r="DE112" t="s">
        <v>3</v>
      </c>
      <c r="DF112" t="s">
        <v>3</v>
      </c>
      <c r="DG112" t="s">
        <v>3</v>
      </c>
      <c r="DH112" t="s">
        <v>3</v>
      </c>
      <c r="DI112" t="s">
        <v>3</v>
      </c>
      <c r="DJ112" t="s">
        <v>3</v>
      </c>
      <c r="DK112" t="s">
        <v>3</v>
      </c>
      <c r="DL112" t="s">
        <v>3</v>
      </c>
      <c r="DM112" t="s">
        <v>3</v>
      </c>
      <c r="DN112">
        <v>100</v>
      </c>
      <c r="DO112">
        <v>64</v>
      </c>
      <c r="DP112">
        <v>1.0249999999999999</v>
      </c>
      <c r="DQ112">
        <v>1</v>
      </c>
      <c r="DU112">
        <f t="shared" ref="DU112:EM112" si="123">DU111</f>
        <v>1002</v>
      </c>
      <c r="DV112" t="str">
        <f t="shared" si="123"/>
        <v>л</v>
      </c>
      <c r="DW112" t="str">
        <f t="shared" si="123"/>
        <v>л</v>
      </c>
      <c r="DX112">
        <f t="shared" si="123"/>
        <v>1</v>
      </c>
      <c r="DY112">
        <f t="shared" si="123"/>
        <v>0</v>
      </c>
      <c r="DZ112">
        <f t="shared" si="123"/>
        <v>0</v>
      </c>
      <c r="EA112">
        <f t="shared" si="123"/>
        <v>0</v>
      </c>
      <c r="EB112">
        <f t="shared" si="123"/>
        <v>0</v>
      </c>
      <c r="EC112">
        <f t="shared" si="123"/>
        <v>0</v>
      </c>
      <c r="ED112">
        <f t="shared" si="123"/>
        <v>0</v>
      </c>
      <c r="EE112">
        <f t="shared" si="123"/>
        <v>21120807</v>
      </c>
      <c r="EF112">
        <f t="shared" si="123"/>
        <v>30</v>
      </c>
      <c r="EG112" t="str">
        <f t="shared" si="123"/>
        <v>Строительные работы</v>
      </c>
      <c r="EH112">
        <f t="shared" si="123"/>
        <v>0</v>
      </c>
      <c r="EI112" t="str">
        <f t="shared" si="123"/>
        <v/>
      </c>
      <c r="EJ112">
        <f t="shared" si="123"/>
        <v>1</v>
      </c>
      <c r="EK112">
        <f t="shared" si="123"/>
        <v>117</v>
      </c>
      <c r="EL112" t="str">
        <f t="shared" si="123"/>
        <v>ТСН-2001.3-15. 15-91-3, 15-91-4, 15-92...15-115</v>
      </c>
      <c r="EM112" t="str">
        <f t="shared" si="123"/>
        <v>ТСН-2001.3-15-9</v>
      </c>
      <c r="EO112" t="s">
        <v>3</v>
      </c>
      <c r="EQ112">
        <v>0</v>
      </c>
      <c r="ER112">
        <v>0</v>
      </c>
      <c r="ES112">
        <v>350</v>
      </c>
      <c r="ET112">
        <v>0</v>
      </c>
      <c r="EU112">
        <v>0</v>
      </c>
      <c r="EV112">
        <v>0</v>
      </c>
      <c r="EW112">
        <v>0</v>
      </c>
      <c r="EX112">
        <v>0</v>
      </c>
      <c r="FQ112">
        <v>0</v>
      </c>
      <c r="FR112">
        <f t="shared" si="93"/>
        <v>0</v>
      </c>
      <c r="FS112">
        <v>0</v>
      </c>
      <c r="FX112">
        <v>0</v>
      </c>
      <c r="FY112">
        <v>0</v>
      </c>
      <c r="GA112" t="s">
        <v>196</v>
      </c>
      <c r="GG112">
        <v>2</v>
      </c>
      <c r="GH112">
        <v>0</v>
      </c>
      <c r="GI112">
        <v>-2</v>
      </c>
      <c r="GJ112">
        <v>0</v>
      </c>
      <c r="GK112">
        <f>ROUND(R112*(S12)/100,2)</f>
        <v>0</v>
      </c>
      <c r="GL112">
        <f t="shared" si="94"/>
        <v>0</v>
      </c>
      <c r="GM112">
        <f t="shared" si="95"/>
        <v>10724</v>
      </c>
      <c r="GN112">
        <f t="shared" si="96"/>
        <v>10724</v>
      </c>
      <c r="GO112">
        <f t="shared" si="97"/>
        <v>0</v>
      </c>
      <c r="GP112">
        <f t="shared" si="98"/>
        <v>0</v>
      </c>
      <c r="GR112">
        <v>0</v>
      </c>
    </row>
    <row r="114" spans="1:118" x14ac:dyDescent="0.2">
      <c r="A114" s="3">
        <v>51</v>
      </c>
      <c r="B114" s="3">
        <f>B71</f>
        <v>1</v>
      </c>
      <c r="C114" s="3">
        <f>A71</f>
        <v>4</v>
      </c>
      <c r="D114" s="3">
        <f>ROW(A71)</f>
        <v>71</v>
      </c>
      <c r="E114" s="3"/>
      <c r="F114" s="3" t="str">
        <f>IF(F71&lt;&gt;"",F71,"")</f>
        <v>РАЗДЕЛ 2.</v>
      </c>
      <c r="G114" s="3" t="str">
        <f>IF(G71&lt;&gt;"",G71,"")</f>
        <v>Стены и перегородки</v>
      </c>
      <c r="H114" s="3"/>
      <c r="I114" s="3"/>
      <c r="J114" s="3"/>
      <c r="K114" s="3"/>
      <c r="L114" s="3"/>
      <c r="M114" s="3"/>
      <c r="N114" s="3"/>
      <c r="O114" s="3">
        <f t="shared" ref="O114:T114" si="124">ROUND(AB114,2)</f>
        <v>54496.66</v>
      </c>
      <c r="P114" s="3">
        <f t="shared" si="124"/>
        <v>51769.79</v>
      </c>
      <c r="Q114" s="3">
        <f t="shared" si="124"/>
        <v>91.62</v>
      </c>
      <c r="R114" s="3">
        <f t="shared" si="124"/>
        <v>11.86</v>
      </c>
      <c r="S114" s="3">
        <f t="shared" si="124"/>
        <v>2635.25</v>
      </c>
      <c r="T114" s="3">
        <f t="shared" si="124"/>
        <v>0</v>
      </c>
      <c r="U114" s="3">
        <f>AH114</f>
        <v>223.79862499999996</v>
      </c>
      <c r="V114" s="3">
        <f>AI114</f>
        <v>0</v>
      </c>
      <c r="W114" s="3">
        <f>ROUND(AJ114,2)</f>
        <v>0</v>
      </c>
      <c r="X114" s="3">
        <f>ROUND(AK114,2)</f>
        <v>2481.71</v>
      </c>
      <c r="Y114" s="3">
        <f>ROUND(AL114,2)</f>
        <v>1792.7</v>
      </c>
      <c r="Z114" s="3"/>
      <c r="AA114" s="3"/>
      <c r="AB114" s="3">
        <f>ROUND(SUMIF(AA75:AA112,"=22529512",O75:O112),2)</f>
        <v>54496.66</v>
      </c>
      <c r="AC114" s="3">
        <f>ROUND(SUMIF(AA75:AA112,"=22529512",P75:P112),2)</f>
        <v>51769.79</v>
      </c>
      <c r="AD114" s="3">
        <f>ROUND(SUMIF(AA75:AA112,"=22529512",Q75:Q112),2)</f>
        <v>91.62</v>
      </c>
      <c r="AE114" s="3">
        <f>ROUND(SUMIF(AA75:AA112,"=22529512",R75:R112),2)</f>
        <v>11.86</v>
      </c>
      <c r="AF114" s="3">
        <f>ROUND(SUMIF(AA75:AA112,"=22529512",S75:S112),2)</f>
        <v>2635.25</v>
      </c>
      <c r="AG114" s="3">
        <f>ROUND(SUMIF(AA75:AA112,"=22529512",T75:T112),2)</f>
        <v>0</v>
      </c>
      <c r="AH114" s="3">
        <f>SUMIF(AA75:AA112,"=22529512",U75:U112)</f>
        <v>223.79862499999996</v>
      </c>
      <c r="AI114" s="3">
        <f>SUMIF(AA75:AA112,"=22529512",V75:V112)</f>
        <v>0</v>
      </c>
      <c r="AJ114" s="3">
        <f>ROUND(SUMIF(AA75:AA112,"=22529512",W75:W112),2)</f>
        <v>0</v>
      </c>
      <c r="AK114" s="3">
        <f>ROUND(SUMIF(AA75:AA112,"=22529512",X75:X112),2)</f>
        <v>2481.71</v>
      </c>
      <c r="AL114" s="3">
        <f>ROUND(SUMIF(AA75:AA112,"=22529512",Y75:Y112),2)</f>
        <v>1792.7</v>
      </c>
      <c r="AM114" s="3"/>
      <c r="AN114" s="3"/>
      <c r="AO114" s="3">
        <f t="shared" ref="AO114:AU114" si="125">ROUND(BB114,2)</f>
        <v>0</v>
      </c>
      <c r="AP114" s="3">
        <f t="shared" si="125"/>
        <v>0</v>
      </c>
      <c r="AQ114" s="3">
        <f t="shared" si="125"/>
        <v>0</v>
      </c>
      <c r="AR114" s="3">
        <f t="shared" si="125"/>
        <v>58791.82</v>
      </c>
      <c r="AS114" s="3">
        <f t="shared" si="125"/>
        <v>58791.82</v>
      </c>
      <c r="AT114" s="3">
        <f t="shared" si="125"/>
        <v>0</v>
      </c>
      <c r="AU114" s="3">
        <f t="shared" si="125"/>
        <v>0</v>
      </c>
      <c r="AV114" s="3"/>
      <c r="AW114" s="3"/>
      <c r="AX114" s="3"/>
      <c r="AY114" s="3"/>
      <c r="AZ114" s="3"/>
      <c r="BA114" s="3"/>
      <c r="BB114" s="3">
        <f>ROUND(SUMIF(AA75:AA112,"=22529512",FQ75:FQ112),2)</f>
        <v>0</v>
      </c>
      <c r="BC114" s="3">
        <f>ROUND(SUMIF(AA75:AA112,"=22529512",FR75:FR112),2)</f>
        <v>0</v>
      </c>
      <c r="BD114" s="3">
        <f>ROUND(SUMIF(AA75:AA112,"=22529512",GL75:GL112),2)</f>
        <v>0</v>
      </c>
      <c r="BE114" s="3">
        <f>ROUND(SUMIF(AA75:AA112,"=22529512",GM75:GM112),2)</f>
        <v>58791.82</v>
      </c>
      <c r="BF114" s="3">
        <f>ROUND(SUMIF(AA75:AA112,"=22529512",GN75:GN112),2)</f>
        <v>58791.82</v>
      </c>
      <c r="BG114" s="3">
        <f>ROUND(SUMIF(AA75:AA112,"=22529512",GO75:GO112),2)</f>
        <v>0</v>
      </c>
      <c r="BH114" s="3">
        <f>ROUND(SUMIF(AA75:AA112,"=22529512",GP75:GP112),2)</f>
        <v>0</v>
      </c>
      <c r="BI114" s="3"/>
      <c r="BJ114" s="3"/>
      <c r="BK114" s="3"/>
      <c r="BL114" s="3"/>
      <c r="BM114" s="3"/>
      <c r="BN114" s="3"/>
      <c r="BO114" s="4">
        <f t="shared" ref="BO114:BT114" si="126">ROUND(CB114,2)</f>
        <v>98294.94</v>
      </c>
      <c r="BP114" s="4">
        <f t="shared" si="126"/>
        <v>60191.33</v>
      </c>
      <c r="BQ114" s="4">
        <f t="shared" si="126"/>
        <v>735.77</v>
      </c>
      <c r="BR114" s="4">
        <f t="shared" si="126"/>
        <v>168.21</v>
      </c>
      <c r="BS114" s="4">
        <f t="shared" si="126"/>
        <v>37367.839999999997</v>
      </c>
      <c r="BT114" s="4">
        <f t="shared" si="126"/>
        <v>0</v>
      </c>
      <c r="BU114" s="4">
        <f>CH114</f>
        <v>223.79862499999996</v>
      </c>
      <c r="BV114" s="4">
        <f>CI114</f>
        <v>0</v>
      </c>
      <c r="BW114" s="4">
        <f>ROUND(CJ114,2)</f>
        <v>0</v>
      </c>
      <c r="BX114" s="4">
        <f>ROUND(CK114,2)</f>
        <v>29830.1</v>
      </c>
      <c r="BY114" s="4">
        <f>ROUND(CL114,2)</f>
        <v>16441.84</v>
      </c>
      <c r="BZ114" s="4"/>
      <c r="CA114" s="4"/>
      <c r="CB114" s="4">
        <f>ROUND(SUMIF(AA75:AA112,"=22529510",O75:O112),2)</f>
        <v>98294.94</v>
      </c>
      <c r="CC114" s="4">
        <f>ROUND(SUMIF(AA75:AA112,"=22529510",P75:P112),2)</f>
        <v>60191.33</v>
      </c>
      <c r="CD114" s="4">
        <f>ROUND(SUMIF(AA75:AA112,"=22529510",Q75:Q112),2)</f>
        <v>735.77</v>
      </c>
      <c r="CE114" s="4">
        <f>ROUND(SUMIF(AA75:AA112,"=22529510",R75:R112),2)</f>
        <v>168.21</v>
      </c>
      <c r="CF114" s="4">
        <f>ROUND(SUMIF(AA75:AA112,"=22529510",S75:S112),2)</f>
        <v>37367.839999999997</v>
      </c>
      <c r="CG114" s="4">
        <f>ROUND(SUMIF(AA75:AA112,"=22529510",T75:T112),2)</f>
        <v>0</v>
      </c>
      <c r="CH114" s="4">
        <f>SUMIF(AA75:AA112,"=22529510",U75:U112)</f>
        <v>223.79862499999996</v>
      </c>
      <c r="CI114" s="4">
        <f>SUMIF(AA75:AA112,"=22529510",V75:V112)</f>
        <v>0</v>
      </c>
      <c r="CJ114" s="4">
        <f>ROUND(SUMIF(AA75:AA112,"=22529510",W75:W112),2)</f>
        <v>0</v>
      </c>
      <c r="CK114" s="4">
        <f>ROUND(SUMIF(AA75:AA112,"=22529510",X75:X112),2)</f>
        <v>29830.1</v>
      </c>
      <c r="CL114" s="4">
        <f>ROUND(SUMIF(AA75:AA112,"=22529510",Y75:Y112),2)</f>
        <v>16441.84</v>
      </c>
      <c r="CM114" s="4"/>
      <c r="CN114" s="4"/>
      <c r="CO114" s="4">
        <f t="shared" ref="CO114:CU114" si="127">ROUND(DB114,2)</f>
        <v>0</v>
      </c>
      <c r="CP114" s="4">
        <f t="shared" si="127"/>
        <v>0</v>
      </c>
      <c r="CQ114" s="4">
        <f t="shared" si="127"/>
        <v>0</v>
      </c>
      <c r="CR114" s="4">
        <f t="shared" si="127"/>
        <v>144851.15</v>
      </c>
      <c r="CS114" s="4">
        <f t="shared" si="127"/>
        <v>144851.15</v>
      </c>
      <c r="CT114" s="4">
        <f t="shared" si="127"/>
        <v>0</v>
      </c>
      <c r="CU114" s="4">
        <f t="shared" si="127"/>
        <v>0</v>
      </c>
      <c r="CV114" s="4"/>
      <c r="CW114" s="4"/>
      <c r="CX114" s="4"/>
      <c r="CY114" s="4"/>
      <c r="CZ114" s="4"/>
      <c r="DA114" s="4"/>
      <c r="DB114" s="4">
        <f>ROUND(SUMIF(AA75:AA112,"=22529510",FQ75:FQ112),2)</f>
        <v>0</v>
      </c>
      <c r="DC114" s="4">
        <f>ROUND(SUMIF(AA75:AA112,"=22529510",FR75:FR112),2)</f>
        <v>0</v>
      </c>
      <c r="DD114" s="4">
        <f>ROUND(SUMIF(AA75:AA112,"=22529510",GL75:GL112),2)</f>
        <v>0</v>
      </c>
      <c r="DE114" s="4">
        <f>ROUND(SUMIF(AA75:AA112,"=22529510",GM75:GM112),2)</f>
        <v>144851.15</v>
      </c>
      <c r="DF114" s="4">
        <f>ROUND(SUMIF(AA75:AA112,"=22529510",GN75:GN112),2)</f>
        <v>144851.15</v>
      </c>
      <c r="DG114" s="4">
        <f>ROUND(SUMIF(AA75:AA112,"=22529510",GO75:GO112),2)</f>
        <v>0</v>
      </c>
      <c r="DH114" s="4">
        <f>ROUND(SUMIF(AA75:AA112,"=22529510",GP75:GP112),2)</f>
        <v>0</v>
      </c>
      <c r="DI114" s="4"/>
      <c r="DJ114" s="4"/>
      <c r="DK114" s="4"/>
      <c r="DL114" s="4"/>
      <c r="DM114" s="4"/>
      <c r="DN114" s="4">
        <v>0</v>
      </c>
    </row>
    <row r="116" spans="1:118" x14ac:dyDescent="0.2">
      <c r="A116" s="5">
        <v>50</v>
      </c>
      <c r="B116" s="5">
        <v>0</v>
      </c>
      <c r="C116" s="5">
        <v>0</v>
      </c>
      <c r="D116" s="5">
        <v>1</v>
      </c>
      <c r="E116" s="5">
        <v>201</v>
      </c>
      <c r="F116" s="5">
        <f>ROUND(Source!O114,O116)</f>
        <v>54496.66</v>
      </c>
      <c r="G116" s="5" t="s">
        <v>73</v>
      </c>
      <c r="H116" s="5" t="s">
        <v>74</v>
      </c>
      <c r="I116" s="5"/>
      <c r="J116" s="5"/>
      <c r="K116" s="5">
        <v>201</v>
      </c>
      <c r="L116" s="5">
        <v>1</v>
      </c>
      <c r="M116" s="5">
        <v>3</v>
      </c>
      <c r="N116" s="5" t="s">
        <v>3</v>
      </c>
      <c r="O116" s="5">
        <v>2</v>
      </c>
      <c r="P116" s="5">
        <f>ROUND(Source!BO114,O116)</f>
        <v>98294.94</v>
      </c>
    </row>
    <row r="117" spans="1:118" x14ac:dyDescent="0.2">
      <c r="A117" s="5">
        <v>50</v>
      </c>
      <c r="B117" s="5">
        <v>0</v>
      </c>
      <c r="C117" s="5">
        <v>0</v>
      </c>
      <c r="D117" s="5">
        <v>1</v>
      </c>
      <c r="E117" s="5">
        <v>202</v>
      </c>
      <c r="F117" s="5">
        <f>ROUND(Source!P114,O117)</f>
        <v>51769.79</v>
      </c>
      <c r="G117" s="5" t="s">
        <v>75</v>
      </c>
      <c r="H117" s="5" t="s">
        <v>76</v>
      </c>
      <c r="I117" s="5"/>
      <c r="J117" s="5"/>
      <c r="K117" s="5">
        <v>202</v>
      </c>
      <c r="L117" s="5">
        <v>2</v>
      </c>
      <c r="M117" s="5">
        <v>3</v>
      </c>
      <c r="N117" s="5" t="s">
        <v>3</v>
      </c>
      <c r="O117" s="5">
        <v>2</v>
      </c>
      <c r="P117" s="5">
        <f>ROUND(Source!BP114,O117)</f>
        <v>60191.33</v>
      </c>
    </row>
    <row r="118" spans="1:118" x14ac:dyDescent="0.2">
      <c r="A118" s="5">
        <v>50</v>
      </c>
      <c r="B118" s="5">
        <v>0</v>
      </c>
      <c r="C118" s="5">
        <v>0</v>
      </c>
      <c r="D118" s="5">
        <v>1</v>
      </c>
      <c r="E118" s="5">
        <v>222</v>
      </c>
      <c r="F118" s="5">
        <f>ROUND(Source!AO114,O118)</f>
        <v>0</v>
      </c>
      <c r="G118" s="5" t="s">
        <v>77</v>
      </c>
      <c r="H118" s="5" t="s">
        <v>78</v>
      </c>
      <c r="I118" s="5"/>
      <c r="J118" s="5"/>
      <c r="K118" s="5">
        <v>222</v>
      </c>
      <c r="L118" s="5">
        <v>3</v>
      </c>
      <c r="M118" s="5">
        <v>3</v>
      </c>
      <c r="N118" s="5" t="s">
        <v>3</v>
      </c>
      <c r="O118" s="5">
        <v>2</v>
      </c>
      <c r="P118" s="5">
        <f>ROUND(Source!CO114,O118)</f>
        <v>0</v>
      </c>
    </row>
    <row r="119" spans="1:118" x14ac:dyDescent="0.2">
      <c r="A119" s="5">
        <v>50</v>
      </c>
      <c r="B119" s="5">
        <v>0</v>
      </c>
      <c r="C119" s="5">
        <v>0</v>
      </c>
      <c r="D119" s="5">
        <v>1</v>
      </c>
      <c r="E119" s="5">
        <v>216</v>
      </c>
      <c r="F119" s="5">
        <f>ROUND(Source!AP114,O119)</f>
        <v>0</v>
      </c>
      <c r="G119" s="5" t="s">
        <v>79</v>
      </c>
      <c r="H119" s="5" t="s">
        <v>80</v>
      </c>
      <c r="I119" s="5"/>
      <c r="J119" s="5"/>
      <c r="K119" s="5">
        <v>216</v>
      </c>
      <c r="L119" s="5">
        <v>4</v>
      </c>
      <c r="M119" s="5">
        <v>3</v>
      </c>
      <c r="N119" s="5" t="s">
        <v>3</v>
      </c>
      <c r="O119" s="5">
        <v>2</v>
      </c>
      <c r="P119" s="5">
        <f>ROUND(Source!CP114,O119)</f>
        <v>0</v>
      </c>
    </row>
    <row r="120" spans="1:118" x14ac:dyDescent="0.2">
      <c r="A120" s="5">
        <v>50</v>
      </c>
      <c r="B120" s="5">
        <v>0</v>
      </c>
      <c r="C120" s="5">
        <v>0</v>
      </c>
      <c r="D120" s="5">
        <v>1</v>
      </c>
      <c r="E120" s="5">
        <v>223</v>
      </c>
      <c r="F120" s="5">
        <f>ROUND(Source!AQ114,O120)</f>
        <v>0</v>
      </c>
      <c r="G120" s="5" t="s">
        <v>81</v>
      </c>
      <c r="H120" s="5" t="s">
        <v>82</v>
      </c>
      <c r="I120" s="5"/>
      <c r="J120" s="5"/>
      <c r="K120" s="5">
        <v>223</v>
      </c>
      <c r="L120" s="5">
        <v>5</v>
      </c>
      <c r="M120" s="5">
        <v>3</v>
      </c>
      <c r="N120" s="5" t="s">
        <v>3</v>
      </c>
      <c r="O120" s="5">
        <v>2</v>
      </c>
      <c r="P120" s="5">
        <f>ROUND(Source!CQ114,O120)</f>
        <v>0</v>
      </c>
    </row>
    <row r="121" spans="1:118" x14ac:dyDescent="0.2">
      <c r="A121" s="5">
        <v>50</v>
      </c>
      <c r="B121" s="5">
        <v>0</v>
      </c>
      <c r="C121" s="5">
        <v>0</v>
      </c>
      <c r="D121" s="5">
        <v>1</v>
      </c>
      <c r="E121" s="5">
        <v>203</v>
      </c>
      <c r="F121" s="5">
        <f>ROUND(Source!Q114,O121)</f>
        <v>91.62</v>
      </c>
      <c r="G121" s="5" t="s">
        <v>83</v>
      </c>
      <c r="H121" s="5" t="s">
        <v>84</v>
      </c>
      <c r="I121" s="5"/>
      <c r="J121" s="5"/>
      <c r="K121" s="5">
        <v>203</v>
      </c>
      <c r="L121" s="5">
        <v>6</v>
      </c>
      <c r="M121" s="5">
        <v>3</v>
      </c>
      <c r="N121" s="5" t="s">
        <v>3</v>
      </c>
      <c r="O121" s="5">
        <v>2</v>
      </c>
      <c r="P121" s="5">
        <f>ROUND(Source!BQ114,O121)</f>
        <v>735.77</v>
      </c>
    </row>
    <row r="122" spans="1:118" x14ac:dyDescent="0.2">
      <c r="A122" s="5">
        <v>50</v>
      </c>
      <c r="B122" s="5">
        <v>0</v>
      </c>
      <c r="C122" s="5">
        <v>0</v>
      </c>
      <c r="D122" s="5">
        <v>1</v>
      </c>
      <c r="E122" s="5">
        <v>204</v>
      </c>
      <c r="F122" s="5">
        <f>ROUND(Source!R114,O122)</f>
        <v>11.86</v>
      </c>
      <c r="G122" s="5" t="s">
        <v>85</v>
      </c>
      <c r="H122" s="5" t="s">
        <v>86</v>
      </c>
      <c r="I122" s="5"/>
      <c r="J122" s="5"/>
      <c r="K122" s="5">
        <v>204</v>
      </c>
      <c r="L122" s="5">
        <v>7</v>
      </c>
      <c r="M122" s="5">
        <v>3</v>
      </c>
      <c r="N122" s="5" t="s">
        <v>3</v>
      </c>
      <c r="O122" s="5">
        <v>2</v>
      </c>
      <c r="P122" s="5">
        <f>ROUND(Source!BR114,O122)</f>
        <v>168.21</v>
      </c>
    </row>
    <row r="123" spans="1:118" x14ac:dyDescent="0.2">
      <c r="A123" s="5">
        <v>50</v>
      </c>
      <c r="B123" s="5">
        <v>0</v>
      </c>
      <c r="C123" s="5">
        <v>0</v>
      </c>
      <c r="D123" s="5">
        <v>1</v>
      </c>
      <c r="E123" s="5">
        <v>205</v>
      </c>
      <c r="F123" s="5">
        <f>ROUND(Source!S114,O123)</f>
        <v>2635.25</v>
      </c>
      <c r="G123" s="5" t="s">
        <v>87</v>
      </c>
      <c r="H123" s="5" t="s">
        <v>88</v>
      </c>
      <c r="I123" s="5"/>
      <c r="J123" s="5"/>
      <c r="K123" s="5">
        <v>205</v>
      </c>
      <c r="L123" s="5">
        <v>8</v>
      </c>
      <c r="M123" s="5">
        <v>3</v>
      </c>
      <c r="N123" s="5" t="s">
        <v>3</v>
      </c>
      <c r="O123" s="5">
        <v>2</v>
      </c>
      <c r="P123" s="5">
        <f>ROUND(Source!BS114,O123)</f>
        <v>37367.839999999997</v>
      </c>
    </row>
    <row r="124" spans="1:118" x14ac:dyDescent="0.2">
      <c r="A124" s="5">
        <v>50</v>
      </c>
      <c r="B124" s="5">
        <v>0</v>
      </c>
      <c r="C124" s="5">
        <v>0</v>
      </c>
      <c r="D124" s="5">
        <v>1</v>
      </c>
      <c r="E124" s="5">
        <v>214</v>
      </c>
      <c r="F124" s="5">
        <f>ROUND(Source!AS114,O124)</f>
        <v>58791.82</v>
      </c>
      <c r="G124" s="5" t="s">
        <v>89</v>
      </c>
      <c r="H124" s="5" t="s">
        <v>90</v>
      </c>
      <c r="I124" s="5"/>
      <c r="J124" s="5"/>
      <c r="K124" s="5">
        <v>214</v>
      </c>
      <c r="L124" s="5">
        <v>9</v>
      </c>
      <c r="M124" s="5">
        <v>3</v>
      </c>
      <c r="N124" s="5" t="s">
        <v>3</v>
      </c>
      <c r="O124" s="5">
        <v>2</v>
      </c>
      <c r="P124" s="5">
        <f>ROUND(Source!CS114,O124)</f>
        <v>144851.15</v>
      </c>
    </row>
    <row r="125" spans="1:118" x14ac:dyDescent="0.2">
      <c r="A125" s="5">
        <v>50</v>
      </c>
      <c r="B125" s="5">
        <v>0</v>
      </c>
      <c r="C125" s="5">
        <v>0</v>
      </c>
      <c r="D125" s="5">
        <v>1</v>
      </c>
      <c r="E125" s="5">
        <v>215</v>
      </c>
      <c r="F125" s="5">
        <f>ROUND(Source!AT114,O125)</f>
        <v>0</v>
      </c>
      <c r="G125" s="5" t="s">
        <v>91</v>
      </c>
      <c r="H125" s="5" t="s">
        <v>92</v>
      </c>
      <c r="I125" s="5"/>
      <c r="J125" s="5"/>
      <c r="K125" s="5">
        <v>215</v>
      </c>
      <c r="L125" s="5">
        <v>10</v>
      </c>
      <c r="M125" s="5">
        <v>3</v>
      </c>
      <c r="N125" s="5" t="s">
        <v>3</v>
      </c>
      <c r="O125" s="5">
        <v>2</v>
      </c>
      <c r="P125" s="5">
        <f>ROUND(Source!CT114,O125)</f>
        <v>0</v>
      </c>
    </row>
    <row r="126" spans="1:118" x14ac:dyDescent="0.2">
      <c r="A126" s="5">
        <v>50</v>
      </c>
      <c r="B126" s="5">
        <v>0</v>
      </c>
      <c r="C126" s="5">
        <v>0</v>
      </c>
      <c r="D126" s="5">
        <v>1</v>
      </c>
      <c r="E126" s="5">
        <v>217</v>
      </c>
      <c r="F126" s="5">
        <f>ROUND(Source!AU114,O126)</f>
        <v>0</v>
      </c>
      <c r="G126" s="5" t="s">
        <v>93</v>
      </c>
      <c r="H126" s="5" t="s">
        <v>94</v>
      </c>
      <c r="I126" s="5"/>
      <c r="J126" s="5"/>
      <c r="K126" s="5">
        <v>217</v>
      </c>
      <c r="L126" s="5">
        <v>11</v>
      </c>
      <c r="M126" s="5">
        <v>3</v>
      </c>
      <c r="N126" s="5" t="s">
        <v>3</v>
      </c>
      <c r="O126" s="5">
        <v>2</v>
      </c>
      <c r="P126" s="5">
        <f>ROUND(Source!CU114,O126)</f>
        <v>0</v>
      </c>
    </row>
    <row r="127" spans="1:118" x14ac:dyDescent="0.2">
      <c r="A127" s="5">
        <v>50</v>
      </c>
      <c r="B127" s="5">
        <v>0</v>
      </c>
      <c r="C127" s="5">
        <v>0</v>
      </c>
      <c r="D127" s="5">
        <v>1</v>
      </c>
      <c r="E127" s="5">
        <v>206</v>
      </c>
      <c r="F127" s="5">
        <f>ROUND(Source!T114,O127)</f>
        <v>0</v>
      </c>
      <c r="G127" s="5" t="s">
        <v>95</v>
      </c>
      <c r="H127" s="5" t="s">
        <v>96</v>
      </c>
      <c r="I127" s="5"/>
      <c r="J127" s="5"/>
      <c r="K127" s="5">
        <v>206</v>
      </c>
      <c r="L127" s="5">
        <v>12</v>
      </c>
      <c r="M127" s="5">
        <v>3</v>
      </c>
      <c r="N127" s="5" t="s">
        <v>3</v>
      </c>
      <c r="O127" s="5">
        <v>2</v>
      </c>
      <c r="P127" s="5">
        <f>ROUND(Source!BT114,O127)</f>
        <v>0</v>
      </c>
    </row>
    <row r="128" spans="1:118" x14ac:dyDescent="0.2">
      <c r="A128" s="5">
        <v>50</v>
      </c>
      <c r="B128" s="5">
        <v>0</v>
      </c>
      <c r="C128" s="5">
        <v>0</v>
      </c>
      <c r="D128" s="5">
        <v>1</v>
      </c>
      <c r="E128" s="5">
        <v>207</v>
      </c>
      <c r="F128" s="5">
        <f>Source!U114</f>
        <v>223.79862499999996</v>
      </c>
      <c r="G128" s="5" t="s">
        <v>97</v>
      </c>
      <c r="H128" s="5" t="s">
        <v>98</v>
      </c>
      <c r="I128" s="5"/>
      <c r="J128" s="5"/>
      <c r="K128" s="5">
        <v>207</v>
      </c>
      <c r="L128" s="5">
        <v>13</v>
      </c>
      <c r="M128" s="5">
        <v>3</v>
      </c>
      <c r="N128" s="5" t="s">
        <v>3</v>
      </c>
      <c r="O128" s="5">
        <v>-1</v>
      </c>
      <c r="P128" s="5">
        <f>Source!BU114</f>
        <v>223.79862499999996</v>
      </c>
    </row>
    <row r="129" spans="1:255" x14ac:dyDescent="0.2">
      <c r="A129" s="5">
        <v>50</v>
      </c>
      <c r="B129" s="5">
        <v>0</v>
      </c>
      <c r="C129" s="5">
        <v>0</v>
      </c>
      <c r="D129" s="5">
        <v>1</v>
      </c>
      <c r="E129" s="5">
        <v>208</v>
      </c>
      <c r="F129" s="5">
        <f>Source!V114</f>
        <v>0</v>
      </c>
      <c r="G129" s="5" t="s">
        <v>99</v>
      </c>
      <c r="H129" s="5" t="s">
        <v>100</v>
      </c>
      <c r="I129" s="5"/>
      <c r="J129" s="5"/>
      <c r="K129" s="5">
        <v>208</v>
      </c>
      <c r="L129" s="5">
        <v>14</v>
      </c>
      <c r="M129" s="5">
        <v>3</v>
      </c>
      <c r="N129" s="5" t="s">
        <v>3</v>
      </c>
      <c r="O129" s="5">
        <v>-1</v>
      </c>
      <c r="P129" s="5">
        <f>Source!BV114</f>
        <v>0</v>
      </c>
    </row>
    <row r="130" spans="1:255" x14ac:dyDescent="0.2">
      <c r="A130" s="5">
        <v>50</v>
      </c>
      <c r="B130" s="5">
        <v>0</v>
      </c>
      <c r="C130" s="5">
        <v>0</v>
      </c>
      <c r="D130" s="5">
        <v>1</v>
      </c>
      <c r="E130" s="5">
        <v>209</v>
      </c>
      <c r="F130" s="5">
        <f>ROUND(Source!W114,O130)</f>
        <v>0</v>
      </c>
      <c r="G130" s="5" t="s">
        <v>101</v>
      </c>
      <c r="H130" s="5" t="s">
        <v>102</v>
      </c>
      <c r="I130" s="5"/>
      <c r="J130" s="5"/>
      <c r="K130" s="5">
        <v>209</v>
      </c>
      <c r="L130" s="5">
        <v>15</v>
      </c>
      <c r="M130" s="5">
        <v>3</v>
      </c>
      <c r="N130" s="5" t="s">
        <v>3</v>
      </c>
      <c r="O130" s="5">
        <v>2</v>
      </c>
      <c r="P130" s="5">
        <f>ROUND(Source!BW114,O130)</f>
        <v>0</v>
      </c>
    </row>
    <row r="131" spans="1:255" x14ac:dyDescent="0.2">
      <c r="A131" s="5">
        <v>50</v>
      </c>
      <c r="B131" s="5">
        <v>0</v>
      </c>
      <c r="C131" s="5">
        <v>0</v>
      </c>
      <c r="D131" s="5">
        <v>1</v>
      </c>
      <c r="E131" s="5">
        <v>210</v>
      </c>
      <c r="F131" s="5">
        <f>ROUND(Source!X114,O131)</f>
        <v>2481.71</v>
      </c>
      <c r="G131" s="5" t="s">
        <v>103</v>
      </c>
      <c r="H131" s="5" t="s">
        <v>104</v>
      </c>
      <c r="I131" s="5"/>
      <c r="J131" s="5"/>
      <c r="K131" s="5">
        <v>210</v>
      </c>
      <c r="L131" s="5">
        <v>16</v>
      </c>
      <c r="M131" s="5">
        <v>3</v>
      </c>
      <c r="N131" s="5" t="s">
        <v>3</v>
      </c>
      <c r="O131" s="5">
        <v>2</v>
      </c>
      <c r="P131" s="5">
        <f>ROUND(Source!BX114,O131)</f>
        <v>29830.1</v>
      </c>
    </row>
    <row r="132" spans="1:255" x14ac:dyDescent="0.2">
      <c r="A132" s="5">
        <v>50</v>
      </c>
      <c r="B132" s="5">
        <v>0</v>
      </c>
      <c r="C132" s="5">
        <v>0</v>
      </c>
      <c r="D132" s="5">
        <v>1</v>
      </c>
      <c r="E132" s="5">
        <v>211</v>
      </c>
      <c r="F132" s="5">
        <f>ROUND(Source!Y114,O132)</f>
        <v>1792.7</v>
      </c>
      <c r="G132" s="5" t="s">
        <v>105</v>
      </c>
      <c r="H132" s="5" t="s">
        <v>106</v>
      </c>
      <c r="I132" s="5"/>
      <c r="J132" s="5"/>
      <c r="K132" s="5">
        <v>211</v>
      </c>
      <c r="L132" s="5">
        <v>17</v>
      </c>
      <c r="M132" s="5">
        <v>3</v>
      </c>
      <c r="N132" s="5" t="s">
        <v>3</v>
      </c>
      <c r="O132" s="5">
        <v>2</v>
      </c>
      <c r="P132" s="5">
        <f>ROUND(Source!BY114,O132)</f>
        <v>16441.84</v>
      </c>
    </row>
    <row r="133" spans="1:255" x14ac:dyDescent="0.2">
      <c r="A133" s="5">
        <v>50</v>
      </c>
      <c r="B133" s="5">
        <v>0</v>
      </c>
      <c r="C133" s="5">
        <v>0</v>
      </c>
      <c r="D133" s="5">
        <v>1</v>
      </c>
      <c r="E133" s="5">
        <v>224</v>
      </c>
      <c r="F133" s="5">
        <f>ROUND(Source!AR114,O133)</f>
        <v>58791.82</v>
      </c>
      <c r="G133" s="5" t="s">
        <v>107</v>
      </c>
      <c r="H133" s="5" t="s">
        <v>108</v>
      </c>
      <c r="I133" s="5"/>
      <c r="J133" s="5"/>
      <c r="K133" s="5">
        <v>224</v>
      </c>
      <c r="L133" s="5">
        <v>18</v>
      </c>
      <c r="M133" s="5">
        <v>3</v>
      </c>
      <c r="N133" s="5" t="s">
        <v>3</v>
      </c>
      <c r="O133" s="5">
        <v>2</v>
      </c>
      <c r="P133" s="5">
        <f>ROUND(Source!CR114,O133)</f>
        <v>144851.15</v>
      </c>
    </row>
    <row r="134" spans="1:255" x14ac:dyDescent="0.2">
      <c r="A134" s="5">
        <v>50</v>
      </c>
      <c r="B134" s="5">
        <v>1</v>
      </c>
      <c r="C134" s="5">
        <v>0</v>
      </c>
      <c r="D134" s="5">
        <v>2</v>
      </c>
      <c r="E134" s="5">
        <v>0</v>
      </c>
      <c r="F134" s="5">
        <f>ROUND(F116+F131+F132+F122*1.67,O134)</f>
        <v>58790.879999999997</v>
      </c>
      <c r="G134" s="5" t="s">
        <v>109</v>
      </c>
      <c r="H134" s="5" t="s">
        <v>110</v>
      </c>
      <c r="I134" s="5"/>
      <c r="J134" s="5"/>
      <c r="K134" s="5">
        <v>212</v>
      </c>
      <c r="L134" s="5">
        <v>19</v>
      </c>
      <c r="M134" s="5">
        <v>0</v>
      </c>
      <c r="N134" s="5" t="s">
        <v>3</v>
      </c>
      <c r="O134" s="5">
        <v>2</v>
      </c>
      <c r="P134" s="5">
        <f>ROUND(P116+P131+P132+P122*1.67,O134)</f>
        <v>144847.79</v>
      </c>
    </row>
    <row r="136" spans="1:255" x14ac:dyDescent="0.2">
      <c r="A136" s="1">
        <v>4</v>
      </c>
      <c r="B136" s="1">
        <v>1</v>
      </c>
      <c r="C136" s="1"/>
      <c r="D136" s="1">
        <f>ROW(A145)</f>
        <v>145</v>
      </c>
      <c r="E136" s="1"/>
      <c r="F136" s="1" t="s">
        <v>197</v>
      </c>
      <c r="G136" s="1" t="s">
        <v>198</v>
      </c>
      <c r="H136" s="1" t="s">
        <v>3</v>
      </c>
      <c r="I136" s="1">
        <v>0</v>
      </c>
      <c r="J136" s="1"/>
      <c r="K136" s="1">
        <v>-1</v>
      </c>
      <c r="L136" s="1"/>
      <c r="M136" s="1"/>
      <c r="N136" s="1"/>
      <c r="O136" s="1"/>
      <c r="P136" s="1"/>
      <c r="Q136" s="1"/>
      <c r="R136" s="1"/>
      <c r="S136" s="1"/>
      <c r="T136" s="1"/>
      <c r="U136" s="1" t="s">
        <v>3</v>
      </c>
      <c r="V136" s="1">
        <v>0</v>
      </c>
      <c r="W136" s="1"/>
      <c r="X136" s="1"/>
      <c r="Y136" s="1"/>
      <c r="Z136" s="1"/>
      <c r="AA136" s="1"/>
      <c r="AB136" s="1" t="s">
        <v>3</v>
      </c>
      <c r="AC136" s="1" t="s">
        <v>3</v>
      </c>
      <c r="AD136" s="1" t="s">
        <v>3</v>
      </c>
      <c r="AE136" s="1" t="s">
        <v>3</v>
      </c>
      <c r="AF136" s="1" t="s">
        <v>3</v>
      </c>
      <c r="AG136" s="1" t="s">
        <v>3</v>
      </c>
      <c r="AH136" s="1"/>
      <c r="AI136" s="1"/>
      <c r="AJ136" s="1"/>
      <c r="AK136" s="1"/>
      <c r="AL136" s="1"/>
      <c r="AM136" s="1"/>
      <c r="AN136" s="1"/>
      <c r="AO136" s="1"/>
      <c r="AP136" s="1" t="s">
        <v>3</v>
      </c>
      <c r="AQ136" s="1" t="s">
        <v>3</v>
      </c>
      <c r="AR136" s="1" t="s">
        <v>3</v>
      </c>
      <c r="AS136" s="1"/>
      <c r="AT136" s="1"/>
      <c r="AU136" s="1"/>
      <c r="AV136" s="1"/>
      <c r="AW136" s="1"/>
      <c r="AX136" s="1"/>
      <c r="AY136" s="1"/>
      <c r="AZ136" s="1" t="s">
        <v>3</v>
      </c>
      <c r="BA136" s="1"/>
      <c r="BB136" s="1" t="s">
        <v>3</v>
      </c>
      <c r="BC136" s="1" t="s">
        <v>3</v>
      </c>
      <c r="BD136" s="1" t="s">
        <v>3</v>
      </c>
      <c r="BE136" s="1" t="s">
        <v>3</v>
      </c>
      <c r="BF136" s="1" t="s">
        <v>3</v>
      </c>
      <c r="BG136" s="1" t="s">
        <v>3</v>
      </c>
      <c r="BH136" s="1" t="s">
        <v>3</v>
      </c>
      <c r="BI136" s="1" t="s">
        <v>3</v>
      </c>
      <c r="BJ136" s="1" t="s">
        <v>3</v>
      </c>
      <c r="BK136" s="1" t="s">
        <v>3</v>
      </c>
      <c r="BL136" s="1" t="s">
        <v>3</v>
      </c>
      <c r="BM136" s="1" t="s">
        <v>3</v>
      </c>
      <c r="BN136" s="1" t="s">
        <v>3</v>
      </c>
      <c r="BO136" s="1" t="s">
        <v>3</v>
      </c>
      <c r="BP136" s="1" t="s">
        <v>3</v>
      </c>
      <c r="BQ136" s="1"/>
      <c r="BR136" s="1"/>
      <c r="BS136" s="1"/>
      <c r="BT136" s="1"/>
      <c r="BU136" s="1"/>
      <c r="BV136" s="1"/>
      <c r="BW136" s="1"/>
      <c r="BX136" s="1">
        <v>0</v>
      </c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>
        <v>0</v>
      </c>
    </row>
    <row r="138" spans="1:255" x14ac:dyDescent="0.2">
      <c r="A138" s="3">
        <v>52</v>
      </c>
      <c r="B138" s="3">
        <f t="shared" ref="B138:G138" si="128">B145</f>
        <v>1</v>
      </c>
      <c r="C138" s="3">
        <f t="shared" si="128"/>
        <v>4</v>
      </c>
      <c r="D138" s="3">
        <f t="shared" si="128"/>
        <v>136</v>
      </c>
      <c r="E138" s="3">
        <f t="shared" si="128"/>
        <v>0</v>
      </c>
      <c r="F138" s="3" t="str">
        <f t="shared" si="128"/>
        <v>РАЗДЕЛ 3.</v>
      </c>
      <c r="G138" s="3" t="str">
        <f t="shared" si="128"/>
        <v>ДВЕРИ</v>
      </c>
      <c r="H138" s="3"/>
      <c r="I138" s="3"/>
      <c r="J138" s="3"/>
      <c r="K138" s="3"/>
      <c r="L138" s="3"/>
      <c r="M138" s="3"/>
      <c r="N138" s="3"/>
      <c r="O138" s="3">
        <f t="shared" ref="O138:AT138" si="129">O145</f>
        <v>10566.24</v>
      </c>
      <c r="P138" s="3">
        <f t="shared" si="129"/>
        <v>10536.76</v>
      </c>
      <c r="Q138" s="3">
        <f t="shared" si="129"/>
        <v>7.09</v>
      </c>
      <c r="R138" s="3">
        <f t="shared" si="129"/>
        <v>1.79</v>
      </c>
      <c r="S138" s="3">
        <f t="shared" si="129"/>
        <v>22.39</v>
      </c>
      <c r="T138" s="3">
        <f t="shared" si="129"/>
        <v>0</v>
      </c>
      <c r="U138" s="3">
        <f t="shared" si="129"/>
        <v>1.86093</v>
      </c>
      <c r="V138" s="3">
        <f t="shared" si="129"/>
        <v>0</v>
      </c>
      <c r="W138" s="3">
        <f t="shared" si="129"/>
        <v>0</v>
      </c>
      <c r="X138" s="3">
        <f t="shared" si="129"/>
        <v>23.51</v>
      </c>
      <c r="Y138" s="3">
        <f t="shared" si="129"/>
        <v>15.67</v>
      </c>
      <c r="Z138" s="3">
        <f t="shared" si="129"/>
        <v>0</v>
      </c>
      <c r="AA138" s="3">
        <f t="shared" si="129"/>
        <v>0</v>
      </c>
      <c r="AB138" s="3">
        <f t="shared" si="129"/>
        <v>10566.24</v>
      </c>
      <c r="AC138" s="3">
        <f t="shared" si="129"/>
        <v>10536.76</v>
      </c>
      <c r="AD138" s="3">
        <f t="shared" si="129"/>
        <v>7.09</v>
      </c>
      <c r="AE138" s="3">
        <f t="shared" si="129"/>
        <v>1.79</v>
      </c>
      <c r="AF138" s="3">
        <f t="shared" si="129"/>
        <v>22.39</v>
      </c>
      <c r="AG138" s="3">
        <f t="shared" si="129"/>
        <v>0</v>
      </c>
      <c r="AH138" s="3">
        <f t="shared" si="129"/>
        <v>1.86093</v>
      </c>
      <c r="AI138" s="3">
        <f t="shared" si="129"/>
        <v>0</v>
      </c>
      <c r="AJ138" s="3">
        <f t="shared" si="129"/>
        <v>0</v>
      </c>
      <c r="AK138" s="3">
        <f t="shared" si="129"/>
        <v>23.51</v>
      </c>
      <c r="AL138" s="3">
        <f t="shared" si="129"/>
        <v>15.67</v>
      </c>
      <c r="AM138" s="3">
        <f t="shared" si="129"/>
        <v>0</v>
      </c>
      <c r="AN138" s="3">
        <f t="shared" si="129"/>
        <v>0</v>
      </c>
      <c r="AO138" s="3">
        <f t="shared" si="129"/>
        <v>0</v>
      </c>
      <c r="AP138" s="3">
        <f t="shared" si="129"/>
        <v>0</v>
      </c>
      <c r="AQ138" s="3">
        <f t="shared" si="129"/>
        <v>0</v>
      </c>
      <c r="AR138" s="3">
        <f t="shared" si="129"/>
        <v>10608.55</v>
      </c>
      <c r="AS138" s="3">
        <f t="shared" si="129"/>
        <v>10608.55</v>
      </c>
      <c r="AT138" s="3">
        <f t="shared" si="129"/>
        <v>0</v>
      </c>
      <c r="AU138" s="3">
        <f t="shared" ref="AU138:BZ138" si="130">AU145</f>
        <v>0</v>
      </c>
      <c r="AV138" s="3">
        <f t="shared" si="130"/>
        <v>0</v>
      </c>
      <c r="AW138" s="3">
        <f t="shared" si="130"/>
        <v>0</v>
      </c>
      <c r="AX138" s="3">
        <f t="shared" si="130"/>
        <v>0</v>
      </c>
      <c r="AY138" s="3">
        <f t="shared" si="130"/>
        <v>0</v>
      </c>
      <c r="AZ138" s="3">
        <f t="shared" si="130"/>
        <v>0</v>
      </c>
      <c r="BA138" s="3">
        <f t="shared" si="130"/>
        <v>0</v>
      </c>
      <c r="BB138" s="3">
        <f t="shared" si="130"/>
        <v>0</v>
      </c>
      <c r="BC138" s="3">
        <f t="shared" si="130"/>
        <v>0</v>
      </c>
      <c r="BD138" s="3">
        <f t="shared" si="130"/>
        <v>0</v>
      </c>
      <c r="BE138" s="3">
        <f t="shared" si="130"/>
        <v>10608.55</v>
      </c>
      <c r="BF138" s="3">
        <f t="shared" si="130"/>
        <v>10608.55</v>
      </c>
      <c r="BG138" s="3">
        <f t="shared" si="130"/>
        <v>0</v>
      </c>
      <c r="BH138" s="3">
        <f t="shared" si="130"/>
        <v>0</v>
      </c>
      <c r="BI138" s="3">
        <f t="shared" si="130"/>
        <v>0</v>
      </c>
      <c r="BJ138" s="3">
        <f t="shared" si="130"/>
        <v>0</v>
      </c>
      <c r="BK138" s="3">
        <f t="shared" si="130"/>
        <v>0</v>
      </c>
      <c r="BL138" s="3">
        <f t="shared" si="130"/>
        <v>0</v>
      </c>
      <c r="BM138" s="3">
        <f t="shared" si="130"/>
        <v>0</v>
      </c>
      <c r="BN138" s="3">
        <f t="shared" si="130"/>
        <v>0</v>
      </c>
      <c r="BO138" s="4">
        <f t="shared" si="130"/>
        <v>10976.54</v>
      </c>
      <c r="BP138" s="4">
        <f t="shared" si="130"/>
        <v>10606.6</v>
      </c>
      <c r="BQ138" s="4">
        <f t="shared" si="130"/>
        <v>52.49</v>
      </c>
      <c r="BR138" s="4">
        <f t="shared" si="130"/>
        <v>25.39</v>
      </c>
      <c r="BS138" s="4">
        <f t="shared" si="130"/>
        <v>317.45</v>
      </c>
      <c r="BT138" s="4">
        <f t="shared" si="130"/>
        <v>0</v>
      </c>
      <c r="BU138" s="4">
        <f t="shared" si="130"/>
        <v>1.86093</v>
      </c>
      <c r="BV138" s="4">
        <f t="shared" si="130"/>
        <v>0</v>
      </c>
      <c r="BW138" s="4">
        <f t="shared" si="130"/>
        <v>0</v>
      </c>
      <c r="BX138" s="4">
        <f t="shared" si="130"/>
        <v>282.52999999999997</v>
      </c>
      <c r="BY138" s="4">
        <f t="shared" si="130"/>
        <v>139.68</v>
      </c>
      <c r="BZ138" s="4">
        <f t="shared" si="130"/>
        <v>0</v>
      </c>
      <c r="CA138" s="4">
        <f t="shared" ref="CA138:DF138" si="131">CA145</f>
        <v>0</v>
      </c>
      <c r="CB138" s="4">
        <f t="shared" si="131"/>
        <v>10976.54</v>
      </c>
      <c r="CC138" s="4">
        <f t="shared" si="131"/>
        <v>10606.6</v>
      </c>
      <c r="CD138" s="4">
        <f t="shared" si="131"/>
        <v>52.49</v>
      </c>
      <c r="CE138" s="4">
        <f t="shared" si="131"/>
        <v>25.39</v>
      </c>
      <c r="CF138" s="4">
        <f t="shared" si="131"/>
        <v>317.45</v>
      </c>
      <c r="CG138" s="4">
        <f t="shared" si="131"/>
        <v>0</v>
      </c>
      <c r="CH138" s="4">
        <f t="shared" si="131"/>
        <v>1.86093</v>
      </c>
      <c r="CI138" s="4">
        <f t="shared" si="131"/>
        <v>0</v>
      </c>
      <c r="CJ138" s="4">
        <f t="shared" si="131"/>
        <v>0</v>
      </c>
      <c r="CK138" s="4">
        <f t="shared" si="131"/>
        <v>282.52999999999997</v>
      </c>
      <c r="CL138" s="4">
        <f t="shared" si="131"/>
        <v>139.68</v>
      </c>
      <c r="CM138" s="4">
        <f t="shared" si="131"/>
        <v>0</v>
      </c>
      <c r="CN138" s="4">
        <f t="shared" si="131"/>
        <v>0</v>
      </c>
      <c r="CO138" s="4">
        <f t="shared" si="131"/>
        <v>0</v>
      </c>
      <c r="CP138" s="4">
        <f t="shared" si="131"/>
        <v>0</v>
      </c>
      <c r="CQ138" s="4">
        <f t="shared" si="131"/>
        <v>0</v>
      </c>
      <c r="CR138" s="4">
        <f t="shared" si="131"/>
        <v>11441.66</v>
      </c>
      <c r="CS138" s="4">
        <f t="shared" si="131"/>
        <v>11441.66</v>
      </c>
      <c r="CT138" s="4">
        <f t="shared" si="131"/>
        <v>0</v>
      </c>
      <c r="CU138" s="4">
        <f t="shared" si="131"/>
        <v>0</v>
      </c>
      <c r="CV138" s="4">
        <f t="shared" si="131"/>
        <v>0</v>
      </c>
      <c r="CW138" s="4">
        <f t="shared" si="131"/>
        <v>0</v>
      </c>
      <c r="CX138" s="4">
        <f t="shared" si="131"/>
        <v>0</v>
      </c>
      <c r="CY138" s="4">
        <f t="shared" si="131"/>
        <v>0</v>
      </c>
      <c r="CZ138" s="4">
        <f t="shared" si="131"/>
        <v>0</v>
      </c>
      <c r="DA138" s="4">
        <f t="shared" si="131"/>
        <v>0</v>
      </c>
      <c r="DB138" s="4">
        <f t="shared" si="131"/>
        <v>0</v>
      </c>
      <c r="DC138" s="4">
        <f t="shared" si="131"/>
        <v>0</v>
      </c>
      <c r="DD138" s="4">
        <f t="shared" si="131"/>
        <v>0</v>
      </c>
      <c r="DE138" s="4">
        <f t="shared" si="131"/>
        <v>11441.66</v>
      </c>
      <c r="DF138" s="4">
        <f t="shared" si="131"/>
        <v>11441.66</v>
      </c>
      <c r="DG138" s="4">
        <f t="shared" ref="DG138:DN138" si="132">DG145</f>
        <v>0</v>
      </c>
      <c r="DH138" s="4">
        <f t="shared" si="132"/>
        <v>0</v>
      </c>
      <c r="DI138" s="4">
        <f t="shared" si="132"/>
        <v>0</v>
      </c>
      <c r="DJ138" s="4">
        <f t="shared" si="132"/>
        <v>0</v>
      </c>
      <c r="DK138" s="4">
        <f t="shared" si="132"/>
        <v>0</v>
      </c>
      <c r="DL138" s="4">
        <f t="shared" si="132"/>
        <v>0</v>
      </c>
      <c r="DM138" s="4">
        <f t="shared" si="132"/>
        <v>0</v>
      </c>
      <c r="DN138" s="4">
        <f t="shared" si="132"/>
        <v>0</v>
      </c>
    </row>
    <row r="140" spans="1:255" x14ac:dyDescent="0.2">
      <c r="A140" s="2">
        <v>17</v>
      </c>
      <c r="B140" s="2">
        <v>1</v>
      </c>
      <c r="C140" s="2">
        <f>ROW(SmtRes!A124)</f>
        <v>124</v>
      </c>
      <c r="D140" s="2">
        <f>ROW(EtalonRes!A127)</f>
        <v>127</v>
      </c>
      <c r="E140" s="2" t="s">
        <v>199</v>
      </c>
      <c r="F140" s="2" t="s">
        <v>200</v>
      </c>
      <c r="G140" s="2" t="s">
        <v>201</v>
      </c>
      <c r="H140" s="2" t="s">
        <v>31</v>
      </c>
      <c r="I140" s="2">
        <v>1.7999999999999999E-2</v>
      </c>
      <c r="J140" s="2">
        <v>0</v>
      </c>
      <c r="K140" s="2"/>
      <c r="L140" s="2"/>
      <c r="M140" s="2"/>
      <c r="N140" s="2"/>
      <c r="O140" s="2">
        <f>ROUND(CP140,2)</f>
        <v>66.239999999999995</v>
      </c>
      <c r="P140" s="2">
        <f>ROUND(CQ140*I140,2)</f>
        <v>36.76</v>
      </c>
      <c r="Q140" s="2">
        <f>ROUND(CR140*I140,2)</f>
        <v>7.09</v>
      </c>
      <c r="R140" s="2">
        <f>ROUND(CS140*I140,2)</f>
        <v>1.79</v>
      </c>
      <c r="S140" s="2">
        <f>ROUND(CT140*I140,2)</f>
        <v>22.39</v>
      </c>
      <c r="T140" s="2">
        <f>ROUND(CU140*I140,2)</f>
        <v>0</v>
      </c>
      <c r="U140" s="2">
        <f>CV140*I140</f>
        <v>1.86093</v>
      </c>
      <c r="V140" s="2">
        <f>CW140*I140</f>
        <v>0</v>
      </c>
      <c r="W140" s="2">
        <f>ROUND(CX140*I140,2)</f>
        <v>0</v>
      </c>
      <c r="X140" s="2">
        <f t="shared" ref="X140:Y143" si="133">ROUND(CY140,2)</f>
        <v>23.51</v>
      </c>
      <c r="Y140" s="2">
        <f t="shared" si="133"/>
        <v>15.67</v>
      </c>
      <c r="Z140" s="2"/>
      <c r="AA140" s="2">
        <v>22529512</v>
      </c>
      <c r="AB140" s="2">
        <f>ROUND((AC140+AD140+AF140),6)</f>
        <v>3679.8449999999998</v>
      </c>
      <c r="AC140" s="2">
        <f>ROUND((ES140),6)</f>
        <v>2042.07</v>
      </c>
      <c r="AD140" s="2">
        <f>ROUND(((((ET140*1.25))-((EU140*1.25)))+AE140),6)</f>
        <v>394.05</v>
      </c>
      <c r="AE140" s="2">
        <f>ROUND(((EU140*1.25)),6)</f>
        <v>99.462500000000006</v>
      </c>
      <c r="AF140" s="2">
        <f>ROUND(((EV140*1.15)),6)</f>
        <v>1243.7249999999999</v>
      </c>
      <c r="AG140" s="2">
        <f>ROUND((AP140),6)</f>
        <v>0</v>
      </c>
      <c r="AH140" s="2">
        <f>((EW140*1.15))</f>
        <v>103.38500000000001</v>
      </c>
      <c r="AI140" s="2">
        <f>((EX140*1.25))</f>
        <v>0</v>
      </c>
      <c r="AJ140" s="2">
        <f>ROUND((AS140),6)</f>
        <v>0</v>
      </c>
      <c r="AK140" s="2">
        <v>3438.81</v>
      </c>
      <c r="AL140" s="2">
        <v>2042.07</v>
      </c>
      <c r="AM140" s="2">
        <v>315.24</v>
      </c>
      <c r="AN140" s="2">
        <v>79.569999999999993</v>
      </c>
      <c r="AO140" s="2">
        <v>1081.5</v>
      </c>
      <c r="AP140" s="2">
        <v>0</v>
      </c>
      <c r="AQ140" s="2">
        <v>89.9</v>
      </c>
      <c r="AR140" s="2">
        <v>0</v>
      </c>
      <c r="AS140" s="2">
        <v>0</v>
      </c>
      <c r="AT140" s="2">
        <v>105</v>
      </c>
      <c r="AU140" s="2">
        <v>70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3</v>
      </c>
      <c r="BE140" s="2" t="s">
        <v>3</v>
      </c>
      <c r="BF140" s="2" t="s">
        <v>3</v>
      </c>
      <c r="BG140" s="2" t="s">
        <v>3</v>
      </c>
      <c r="BH140" s="2">
        <v>0</v>
      </c>
      <c r="BI140" s="2">
        <v>1</v>
      </c>
      <c r="BJ140" s="2" t="s">
        <v>202</v>
      </c>
      <c r="BK140" s="2"/>
      <c r="BL140" s="2"/>
      <c r="BM140" s="2">
        <v>81</v>
      </c>
      <c r="BN140" s="2">
        <v>0</v>
      </c>
      <c r="BO140" s="2" t="s">
        <v>3</v>
      </c>
      <c r="BP140" s="2">
        <v>0</v>
      </c>
      <c r="BQ140" s="2">
        <v>30</v>
      </c>
      <c r="BR140" s="2"/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3</v>
      </c>
      <c r="BZ140" s="2">
        <v>105</v>
      </c>
      <c r="CA140" s="2">
        <v>70</v>
      </c>
      <c r="CB140" s="2"/>
      <c r="CC140" s="2"/>
      <c r="CD140" s="2"/>
      <c r="CE140" s="2"/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3</v>
      </c>
      <c r="CO140" s="2">
        <v>0</v>
      </c>
      <c r="CP140" s="2">
        <f>(P140+Q140+S140)</f>
        <v>66.239999999999995</v>
      </c>
      <c r="CQ140" s="2">
        <f>((AC140*AW140))*BC140</f>
        <v>2042.07</v>
      </c>
      <c r="CR140" s="2">
        <f>((AD140*AV140))*BB140</f>
        <v>394.05</v>
      </c>
      <c r="CS140" s="2">
        <f>((AE140*AV140))*BS140</f>
        <v>99.462500000000006</v>
      </c>
      <c r="CT140" s="2">
        <f>((AF140*AV140))*BA140</f>
        <v>1243.7249999999999</v>
      </c>
      <c r="CU140" s="2">
        <f>AG140</f>
        <v>0</v>
      </c>
      <c r="CV140" s="2">
        <f>(AH140*AV140)</f>
        <v>103.38500000000001</v>
      </c>
      <c r="CW140" s="2">
        <f t="shared" ref="CW140:CX143" si="134">AI140</f>
        <v>0</v>
      </c>
      <c r="CX140" s="2">
        <f t="shared" si="134"/>
        <v>0</v>
      </c>
      <c r="CY140" s="2">
        <f>((S140*BZ140)/100)</f>
        <v>23.509500000000003</v>
      </c>
      <c r="CZ140" s="2">
        <f>((S140*CA140)/100)</f>
        <v>15.673</v>
      </c>
      <c r="DA140" s="2"/>
      <c r="DB140" s="2"/>
      <c r="DC140" s="2" t="s">
        <v>3</v>
      </c>
      <c r="DD140" s="2" t="s">
        <v>3</v>
      </c>
      <c r="DE140" s="2" t="s">
        <v>117</v>
      </c>
      <c r="DF140" s="2" t="s">
        <v>117</v>
      </c>
      <c r="DG140" s="2" t="s">
        <v>118</v>
      </c>
      <c r="DH140" s="2" t="s">
        <v>3</v>
      </c>
      <c r="DI140" s="2" t="s">
        <v>118</v>
      </c>
      <c r="DJ140" s="2" t="s">
        <v>117</v>
      </c>
      <c r="DK140" s="2" t="s">
        <v>3</v>
      </c>
      <c r="DL140" s="2" t="s">
        <v>3</v>
      </c>
      <c r="DM140" s="2" t="s">
        <v>3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1005</v>
      </c>
      <c r="DV140" s="2" t="s">
        <v>31</v>
      </c>
      <c r="DW140" s="2" t="s">
        <v>31</v>
      </c>
      <c r="DX140" s="2">
        <v>100</v>
      </c>
      <c r="DY140" s="2"/>
      <c r="DZ140" s="2"/>
      <c r="EA140" s="2"/>
      <c r="EB140" s="2"/>
      <c r="EC140" s="2"/>
      <c r="ED140" s="2"/>
      <c r="EE140" s="2">
        <v>21120771</v>
      </c>
      <c r="EF140" s="2">
        <v>30</v>
      </c>
      <c r="EG140" s="2" t="s">
        <v>119</v>
      </c>
      <c r="EH140" s="2">
        <v>0</v>
      </c>
      <c r="EI140" s="2" t="s">
        <v>3</v>
      </c>
      <c r="EJ140" s="2">
        <v>1</v>
      </c>
      <c r="EK140" s="2">
        <v>81</v>
      </c>
      <c r="EL140" s="2" t="s">
        <v>203</v>
      </c>
      <c r="EM140" s="2" t="s">
        <v>204</v>
      </c>
      <c r="EN140" s="2"/>
      <c r="EO140" s="2" t="s">
        <v>3</v>
      </c>
      <c r="EP140" s="2"/>
      <c r="EQ140" s="2">
        <v>0</v>
      </c>
      <c r="ER140" s="2">
        <v>3438.81</v>
      </c>
      <c r="ES140" s="2">
        <v>2042.07</v>
      </c>
      <c r="ET140" s="2">
        <v>315.24</v>
      </c>
      <c r="EU140" s="2">
        <v>79.569999999999993</v>
      </c>
      <c r="EV140" s="2">
        <v>1081.5</v>
      </c>
      <c r="EW140" s="2">
        <v>89.9</v>
      </c>
      <c r="EX140" s="2">
        <v>0</v>
      </c>
      <c r="EY140" s="2">
        <v>0</v>
      </c>
      <c r="EZ140" s="2">
        <v>0</v>
      </c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>ROUND(IF(AND(BH140=3,BI140=3),P140,0),2)</f>
        <v>0</v>
      </c>
      <c r="FS140" s="2">
        <v>0</v>
      </c>
      <c r="FT140" s="2"/>
      <c r="FU140" s="2"/>
      <c r="FV140" s="2"/>
      <c r="FW140" s="2"/>
      <c r="FX140" s="2">
        <v>105</v>
      </c>
      <c r="FY140" s="2">
        <v>70</v>
      </c>
      <c r="FZ140" s="2"/>
      <c r="GA140" s="2" t="s">
        <v>3</v>
      </c>
      <c r="GB140" s="2"/>
      <c r="GC140" s="2"/>
      <c r="GD140" s="2"/>
      <c r="GE140" s="2"/>
      <c r="GF140" s="2"/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3.13</v>
      </c>
      <c r="GL140" s="2">
        <f>ROUND(IF(AND(BH140=3,BI140=3,FS140&lt;&gt;0),P140,0),2)</f>
        <v>0</v>
      </c>
      <c r="GM140" s="2">
        <f>O140+X140+Y140+GK140</f>
        <v>108.55</v>
      </c>
      <c r="GN140" s="2">
        <f>ROUND(IF(OR(BI140=0,BI140=1),O140+X140+Y140+GK140,0),2)</f>
        <v>108.55</v>
      </c>
      <c r="GO140" s="2">
        <f>ROUND(IF(BI140=2,O140+X140+Y140+GK140,0),2)</f>
        <v>0</v>
      </c>
      <c r="GP140" s="2">
        <f>ROUND(IF(BI140=4,O140+X140+Y140+GK140,0),2)</f>
        <v>0</v>
      </c>
      <c r="GQ140" s="2"/>
      <c r="GR140" s="2">
        <v>0</v>
      </c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17</v>
      </c>
      <c r="B141">
        <v>1</v>
      </c>
      <c r="C141">
        <f>ROW(SmtRes!A138)</f>
        <v>138</v>
      </c>
      <c r="D141">
        <f>ROW(EtalonRes!A142)</f>
        <v>142</v>
      </c>
      <c r="E141" t="s">
        <v>199</v>
      </c>
      <c r="F141" t="str">
        <f>F140</f>
        <v>3.10-21-1</v>
      </c>
      <c r="G141" t="str">
        <f>G140</f>
        <v>УСТАНОВКА БЛОКОВ В НАРУЖНЫХ И ВНУТРЕННИХ ДВЕРНЫХ ПРОЕМАХ В КАМЕННЫХ СТЕНАХ ПЛОЩАДЬ ПРОЕМА, М2 ДО 3</v>
      </c>
      <c r="H141" t="str">
        <f>H140</f>
        <v>100 м2</v>
      </c>
      <c r="I141">
        <f>I140</f>
        <v>1.7999999999999999E-2</v>
      </c>
      <c r="J141">
        <f>J140</f>
        <v>0</v>
      </c>
      <c r="O141">
        <f>ROUND(CP141,2)</f>
        <v>476.54</v>
      </c>
      <c r="P141">
        <f>ROUND(CQ141*I141,2)</f>
        <v>106.6</v>
      </c>
      <c r="Q141">
        <f>ROUND(CR141*I141,2)</f>
        <v>52.49</v>
      </c>
      <c r="R141">
        <f>ROUND(CS141*I141,2)</f>
        <v>25.39</v>
      </c>
      <c r="S141">
        <f>ROUND(CT141*I141,2)</f>
        <v>317.45</v>
      </c>
      <c r="T141">
        <f>ROUND(CU141*I141,2)</f>
        <v>0</v>
      </c>
      <c r="U141">
        <f>CV141*I141</f>
        <v>1.86093</v>
      </c>
      <c r="V141">
        <f>CW141*I141</f>
        <v>0</v>
      </c>
      <c r="W141">
        <f>ROUND(CX141*I141,2)</f>
        <v>0</v>
      </c>
      <c r="X141">
        <f t="shared" si="133"/>
        <v>282.52999999999997</v>
      </c>
      <c r="Y141">
        <f t="shared" si="133"/>
        <v>139.68</v>
      </c>
      <c r="AA141">
        <v>22529510</v>
      </c>
      <c r="AB141">
        <f>ROUND((AC141+AD141+AF141),6)</f>
        <v>3679.8449999999998</v>
      </c>
      <c r="AC141">
        <f>ROUND((ES141),6)</f>
        <v>2042.07</v>
      </c>
      <c r="AD141">
        <f>ROUND(((((ET141*1.25))-((EU141*1.25)))+AE141),6)</f>
        <v>394.05</v>
      </c>
      <c r="AE141">
        <f>ROUND(((EU141*1.25)),6)</f>
        <v>99.462500000000006</v>
      </c>
      <c r="AF141">
        <f>ROUND(((EV141*1.15)),6)</f>
        <v>1243.7249999999999</v>
      </c>
      <c r="AG141">
        <f>ROUND((AP141),6)</f>
        <v>0</v>
      </c>
      <c r="AH141">
        <f>((EW141*1.15))</f>
        <v>103.38500000000001</v>
      </c>
      <c r="AI141">
        <f>((EX141*1.25))</f>
        <v>0</v>
      </c>
      <c r="AJ141">
        <f>ROUND((AS141),6)</f>
        <v>0</v>
      </c>
      <c r="AK141">
        <v>3438.81</v>
      </c>
      <c r="AL141">
        <v>2042.07</v>
      </c>
      <c r="AM141">
        <v>315.24</v>
      </c>
      <c r="AN141">
        <v>79.569999999999993</v>
      </c>
      <c r="AO141">
        <v>1081.5</v>
      </c>
      <c r="AP141">
        <v>0</v>
      </c>
      <c r="AQ141">
        <v>89.9</v>
      </c>
      <c r="AR141">
        <v>0</v>
      </c>
      <c r="AS141">
        <v>0</v>
      </c>
      <c r="AT141">
        <v>89</v>
      </c>
      <c r="AU141">
        <v>44</v>
      </c>
      <c r="AV141">
        <v>1</v>
      </c>
      <c r="AW141">
        <v>1</v>
      </c>
      <c r="AZ141">
        <v>1</v>
      </c>
      <c r="BA141">
        <v>14.18</v>
      </c>
      <c r="BB141">
        <v>7.4</v>
      </c>
      <c r="BC141">
        <v>2.9</v>
      </c>
      <c r="BD141" t="s">
        <v>3</v>
      </c>
      <c r="BE141" t="s">
        <v>3</v>
      </c>
      <c r="BF141" t="s">
        <v>3</v>
      </c>
      <c r="BG141" t="s">
        <v>3</v>
      </c>
      <c r="BH141">
        <v>0</v>
      </c>
      <c r="BI141">
        <v>1</v>
      </c>
      <c r="BJ141" t="str">
        <f>BJ140</f>
        <v>ТСН-2001.3. База. Сб.10, т.21, поз.1</v>
      </c>
      <c r="BM141">
        <v>81</v>
      </c>
      <c r="BN141">
        <v>0</v>
      </c>
      <c r="BO141" t="s">
        <v>200</v>
      </c>
      <c r="BP141">
        <v>1</v>
      </c>
      <c r="BQ141">
        <v>30</v>
      </c>
      <c r="BS141">
        <v>14.18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3</v>
      </c>
      <c r="BZ141">
        <v>89</v>
      </c>
      <c r="CA141">
        <v>44</v>
      </c>
      <c r="CF141">
        <v>0</v>
      </c>
      <c r="CG141">
        <v>0</v>
      </c>
      <c r="CM141">
        <v>0</v>
      </c>
      <c r="CN141" t="s">
        <v>3</v>
      </c>
      <c r="CO141">
        <v>0</v>
      </c>
      <c r="CP141">
        <f>(P141+Q141+S141)</f>
        <v>476.53999999999996</v>
      </c>
      <c r="CQ141">
        <f>((AC141*AW141))*BC141</f>
        <v>5922.0029999999997</v>
      </c>
      <c r="CR141">
        <f>((AD141*AV141))*BB141</f>
        <v>2915.9700000000003</v>
      </c>
      <c r="CS141">
        <f>((AE141*AV141))*BS141</f>
        <v>1410.37825</v>
      </c>
      <c r="CT141">
        <f>((AF141*AV141))*BA141</f>
        <v>17636.020499999999</v>
      </c>
      <c r="CU141">
        <f>AG141</f>
        <v>0</v>
      </c>
      <c r="CV141">
        <f>(AH141*AV141)</f>
        <v>103.38500000000001</v>
      </c>
      <c r="CW141">
        <f t="shared" si="134"/>
        <v>0</v>
      </c>
      <c r="CX141">
        <f t="shared" si="134"/>
        <v>0</v>
      </c>
      <c r="CY141">
        <f>S141*(BZ141/100)</f>
        <v>282.53050000000002</v>
      </c>
      <c r="CZ141">
        <f>S141*(CA141/100)</f>
        <v>139.678</v>
      </c>
      <c r="DC141" t="s">
        <v>3</v>
      </c>
      <c r="DD141" t="s">
        <v>3</v>
      </c>
      <c r="DE141" t="s">
        <v>117</v>
      </c>
      <c r="DF141" t="s">
        <v>117</v>
      </c>
      <c r="DG141" t="s">
        <v>118</v>
      </c>
      <c r="DH141" t="s">
        <v>3</v>
      </c>
      <c r="DI141" t="s">
        <v>118</v>
      </c>
      <c r="DJ141" t="s">
        <v>117</v>
      </c>
      <c r="DK141" t="s">
        <v>3</v>
      </c>
      <c r="DL141" t="s">
        <v>3</v>
      </c>
      <c r="DM141" t="s">
        <v>3</v>
      </c>
      <c r="DN141">
        <v>105</v>
      </c>
      <c r="DO141">
        <v>70</v>
      </c>
      <c r="DP141">
        <v>1.0469999999999999</v>
      </c>
      <c r="DQ141">
        <v>1</v>
      </c>
      <c r="DU141">
        <f t="shared" ref="DU141:EM141" si="135">DU140</f>
        <v>1005</v>
      </c>
      <c r="DV141" t="str">
        <f t="shared" si="135"/>
        <v>100 м2</v>
      </c>
      <c r="DW141" t="str">
        <f t="shared" si="135"/>
        <v>100 м2</v>
      </c>
      <c r="DX141">
        <f t="shared" si="135"/>
        <v>100</v>
      </c>
      <c r="DY141">
        <f t="shared" si="135"/>
        <v>0</v>
      </c>
      <c r="DZ141">
        <f t="shared" si="135"/>
        <v>0</v>
      </c>
      <c r="EA141">
        <f t="shared" si="135"/>
        <v>0</v>
      </c>
      <c r="EB141">
        <f t="shared" si="135"/>
        <v>0</v>
      </c>
      <c r="EC141">
        <f t="shared" si="135"/>
        <v>0</v>
      </c>
      <c r="ED141">
        <f t="shared" si="135"/>
        <v>0</v>
      </c>
      <c r="EE141">
        <f t="shared" si="135"/>
        <v>21120771</v>
      </c>
      <c r="EF141">
        <f t="shared" si="135"/>
        <v>30</v>
      </c>
      <c r="EG141" t="str">
        <f t="shared" si="135"/>
        <v>Строительные работы</v>
      </c>
      <c r="EH141">
        <f t="shared" si="135"/>
        <v>0</v>
      </c>
      <c r="EI141" t="str">
        <f t="shared" si="135"/>
        <v/>
      </c>
      <c r="EJ141">
        <f t="shared" si="135"/>
        <v>1</v>
      </c>
      <c r="EK141">
        <f t="shared" si="135"/>
        <v>81</v>
      </c>
      <c r="EL141" t="str">
        <f t="shared" si="135"/>
        <v>ТСН-2001.3-10. 10-1...10-69</v>
      </c>
      <c r="EM141" t="str">
        <f t="shared" si="135"/>
        <v>ТСН-2001.3-10-1</v>
      </c>
      <c r="EO141" t="s">
        <v>3</v>
      </c>
      <c r="EQ141">
        <v>0</v>
      </c>
      <c r="ER141">
        <v>3438.81</v>
      </c>
      <c r="ES141">
        <v>2042.07</v>
      </c>
      <c r="ET141">
        <v>315.24</v>
      </c>
      <c r="EU141">
        <v>79.569999999999993</v>
      </c>
      <c r="EV141">
        <v>1081.5</v>
      </c>
      <c r="EW141">
        <v>89.9</v>
      </c>
      <c r="EX141">
        <v>0</v>
      </c>
      <c r="EY141">
        <v>0</v>
      </c>
      <c r="FQ141">
        <v>0</v>
      </c>
      <c r="FR141">
        <f>ROUND(IF(AND(BH141=3,BI141=3),P141,0),2)</f>
        <v>0</v>
      </c>
      <c r="FS141">
        <v>0</v>
      </c>
      <c r="FX141">
        <v>89</v>
      </c>
      <c r="FY141">
        <v>44</v>
      </c>
      <c r="GA141" t="s">
        <v>3</v>
      </c>
      <c r="GG141">
        <v>2</v>
      </c>
      <c r="GH141">
        <v>1</v>
      </c>
      <c r="GI141">
        <v>2</v>
      </c>
      <c r="GJ141">
        <v>0</v>
      </c>
      <c r="GK141">
        <f>ROUND(R141*(S12)/100,2)</f>
        <v>42.91</v>
      </c>
      <c r="GL141">
        <f>ROUND(IF(AND(BH141=3,BI141=3,FS141&lt;&gt;0),P141,0),2)</f>
        <v>0</v>
      </c>
      <c r="GM141">
        <f>O141+X141+Y141+GK141</f>
        <v>941.66</v>
      </c>
      <c r="GN141">
        <f>ROUND(IF(OR(BI141=0,BI141=1),O141+X141+Y141+GK141,0),2)</f>
        <v>941.66</v>
      </c>
      <c r="GO141">
        <f>ROUND(IF(BI141=2,O141+X141+Y141+GK141,0),2)</f>
        <v>0</v>
      </c>
      <c r="GP141">
        <f>ROUND(IF(BI141=4,O141+X141+Y141+GK141,0),2)</f>
        <v>0</v>
      </c>
      <c r="GR141">
        <v>0</v>
      </c>
    </row>
    <row r="142" spans="1:255" x14ac:dyDescent="0.2">
      <c r="A142" s="2">
        <v>18</v>
      </c>
      <c r="B142" s="2">
        <v>1</v>
      </c>
      <c r="C142" s="2">
        <v>124</v>
      </c>
      <c r="D142" s="2"/>
      <c r="E142" s="2" t="s">
        <v>205</v>
      </c>
      <c r="F142" s="2" t="s">
        <v>123</v>
      </c>
      <c r="G142" s="2" t="s">
        <v>206</v>
      </c>
      <c r="H142" s="2" t="s">
        <v>207</v>
      </c>
      <c r="I142" s="2">
        <f>I141*J142</f>
        <v>1</v>
      </c>
      <c r="J142" s="2">
        <v>55.555555555555557</v>
      </c>
      <c r="K142" s="2"/>
      <c r="L142" s="2"/>
      <c r="M142" s="2"/>
      <c r="N142" s="2"/>
      <c r="O142" s="2">
        <f>ROUND(CP142,2)</f>
        <v>10500</v>
      </c>
      <c r="P142" s="2">
        <f>ROUND(CQ142*I142,2)</f>
        <v>10500</v>
      </c>
      <c r="Q142" s="2">
        <f>ROUND(CR142*I142,2)</f>
        <v>0</v>
      </c>
      <c r="R142" s="2">
        <f>ROUND(CS142*I142,2)</f>
        <v>0</v>
      </c>
      <c r="S142" s="2">
        <f>ROUND(CT142*I142,2)</f>
        <v>0</v>
      </c>
      <c r="T142" s="2">
        <f>ROUND(CU142*I142,2)</f>
        <v>0</v>
      </c>
      <c r="U142" s="2">
        <f>CV142*I142</f>
        <v>0</v>
      </c>
      <c r="V142" s="2">
        <f>CW142*I142</f>
        <v>0</v>
      </c>
      <c r="W142" s="2">
        <f>ROUND(CX142*I142,2)</f>
        <v>0</v>
      </c>
      <c r="X142" s="2">
        <f t="shared" si="133"/>
        <v>0</v>
      </c>
      <c r="Y142" s="2">
        <f t="shared" si="133"/>
        <v>0</v>
      </c>
      <c r="Z142" s="2"/>
      <c r="AA142" s="2">
        <v>22529512</v>
      </c>
      <c r="AB142" s="2">
        <f>ROUND((AC142+AD142+AF142),6)</f>
        <v>10500</v>
      </c>
      <c r="AC142" s="2">
        <f>ROUND((ES142),6)</f>
        <v>10500</v>
      </c>
      <c r="AD142" s="2">
        <f>ROUND((((ET142)-(EU142))+AE142),6)</f>
        <v>0</v>
      </c>
      <c r="AE142" s="2">
        <f>ROUND((EU142),6)</f>
        <v>0</v>
      </c>
      <c r="AF142" s="2">
        <f>ROUND((EV142),6)</f>
        <v>0</v>
      </c>
      <c r="AG142" s="2">
        <f>ROUND((AP142),6)</f>
        <v>0</v>
      </c>
      <c r="AH142" s="2">
        <f>(EW142)</f>
        <v>0</v>
      </c>
      <c r="AI142" s="2">
        <f>(EX142)</f>
        <v>0</v>
      </c>
      <c r="AJ142" s="2">
        <f>ROUND((AS142),6)</f>
        <v>0</v>
      </c>
      <c r="AK142" s="2">
        <v>10500</v>
      </c>
      <c r="AL142" s="2">
        <v>10500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105</v>
      </c>
      <c r="AU142" s="2">
        <v>70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3</v>
      </c>
      <c r="BE142" s="2" t="s">
        <v>3</v>
      </c>
      <c r="BF142" s="2" t="s">
        <v>3</v>
      </c>
      <c r="BG142" s="2" t="s">
        <v>3</v>
      </c>
      <c r="BH142" s="2">
        <v>3</v>
      </c>
      <c r="BI142" s="2">
        <v>1</v>
      </c>
      <c r="BJ142" s="2" t="s">
        <v>3</v>
      </c>
      <c r="BK142" s="2"/>
      <c r="BL142" s="2"/>
      <c r="BM142" s="2">
        <v>81</v>
      </c>
      <c r="BN142" s="2">
        <v>0</v>
      </c>
      <c r="BO142" s="2" t="s">
        <v>3</v>
      </c>
      <c r="BP142" s="2">
        <v>0</v>
      </c>
      <c r="BQ142" s="2">
        <v>30</v>
      </c>
      <c r="BR142" s="2"/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3</v>
      </c>
      <c r="BZ142" s="2">
        <v>105</v>
      </c>
      <c r="CA142" s="2">
        <v>70</v>
      </c>
      <c r="CB142" s="2"/>
      <c r="CC142" s="2"/>
      <c r="CD142" s="2"/>
      <c r="CE142" s="2"/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3</v>
      </c>
      <c r="CO142" s="2">
        <v>0</v>
      </c>
      <c r="CP142" s="2">
        <f>(P142+Q142+S142)</f>
        <v>10500</v>
      </c>
      <c r="CQ142" s="2">
        <f>((AC142*AW142))*BC142</f>
        <v>10500</v>
      </c>
      <c r="CR142" s="2">
        <f>((AD142*AV142))*BB142</f>
        <v>0</v>
      </c>
      <c r="CS142" s="2">
        <f>((AE142*AV142))*BS142</f>
        <v>0</v>
      </c>
      <c r="CT142" s="2">
        <f>((AF142*AV142))*BA142</f>
        <v>0</v>
      </c>
      <c r="CU142" s="2">
        <f>AG142</f>
        <v>0</v>
      </c>
      <c r="CV142" s="2">
        <f>(AH142*AV142)</f>
        <v>0</v>
      </c>
      <c r="CW142" s="2">
        <f t="shared" si="134"/>
        <v>0</v>
      </c>
      <c r="CX142" s="2">
        <f t="shared" si="134"/>
        <v>0</v>
      </c>
      <c r="CY142" s="2">
        <f>((S142*BZ142)/100)</f>
        <v>0</v>
      </c>
      <c r="CZ142" s="2">
        <f>((S142*CA142)/100)</f>
        <v>0</v>
      </c>
      <c r="DA142" s="2"/>
      <c r="DB142" s="2"/>
      <c r="DC142" s="2" t="s">
        <v>3</v>
      </c>
      <c r="DD142" s="2" t="s">
        <v>3</v>
      </c>
      <c r="DE142" s="2" t="s">
        <v>3</v>
      </c>
      <c r="DF142" s="2" t="s">
        <v>3</v>
      </c>
      <c r="DG142" s="2" t="s">
        <v>3</v>
      </c>
      <c r="DH142" s="2" t="s">
        <v>3</v>
      </c>
      <c r="DI142" s="2" t="s">
        <v>3</v>
      </c>
      <c r="DJ142" s="2" t="s">
        <v>3</v>
      </c>
      <c r="DK142" s="2" t="s">
        <v>3</v>
      </c>
      <c r="DL142" s="2" t="s">
        <v>3</v>
      </c>
      <c r="DM142" s="2" t="s">
        <v>3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1013</v>
      </c>
      <c r="DV142" s="2" t="s">
        <v>207</v>
      </c>
      <c r="DW142" s="2" t="s">
        <v>207</v>
      </c>
      <c r="DX142" s="2">
        <v>1</v>
      </c>
      <c r="DY142" s="2"/>
      <c r="DZ142" s="2"/>
      <c r="EA142" s="2"/>
      <c r="EB142" s="2"/>
      <c r="EC142" s="2"/>
      <c r="ED142" s="2"/>
      <c r="EE142" s="2">
        <v>21120771</v>
      </c>
      <c r="EF142" s="2">
        <v>30</v>
      </c>
      <c r="EG142" s="2" t="s">
        <v>119</v>
      </c>
      <c r="EH142" s="2">
        <v>0</v>
      </c>
      <c r="EI142" s="2" t="s">
        <v>3</v>
      </c>
      <c r="EJ142" s="2">
        <v>1</v>
      </c>
      <c r="EK142" s="2">
        <v>81</v>
      </c>
      <c r="EL142" s="2" t="s">
        <v>203</v>
      </c>
      <c r="EM142" s="2" t="s">
        <v>204</v>
      </c>
      <c r="EN142" s="2"/>
      <c r="EO142" s="2" t="s">
        <v>3</v>
      </c>
      <c r="EP142" s="2"/>
      <c r="EQ142" s="2">
        <v>0</v>
      </c>
      <c r="ER142" s="2">
        <v>0</v>
      </c>
      <c r="ES142" s="2">
        <v>10500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>
        <v>0</v>
      </c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>ROUND(IF(AND(BH142=3,BI142=3),P142,0),2)</f>
        <v>0</v>
      </c>
      <c r="FS142" s="2">
        <v>0</v>
      </c>
      <c r="FT142" s="2"/>
      <c r="FU142" s="2"/>
      <c r="FV142" s="2"/>
      <c r="FW142" s="2"/>
      <c r="FX142" s="2">
        <v>105</v>
      </c>
      <c r="FY142" s="2">
        <v>70</v>
      </c>
      <c r="FZ142" s="2"/>
      <c r="GA142" s="2" t="s">
        <v>126</v>
      </c>
      <c r="GB142" s="2"/>
      <c r="GC142" s="2"/>
      <c r="GD142" s="2"/>
      <c r="GE142" s="2"/>
      <c r="GF142" s="2"/>
      <c r="GG142" s="2">
        <v>2</v>
      </c>
      <c r="GH142" s="2">
        <v>0</v>
      </c>
      <c r="GI142" s="2">
        <v>-2</v>
      </c>
      <c r="GJ142" s="2">
        <v>0</v>
      </c>
      <c r="GK142" s="2">
        <f>ROUND(R142*(R12)/100,2)</f>
        <v>0</v>
      </c>
      <c r="GL142" s="2">
        <f>ROUND(IF(AND(BH142=3,BI142=3,FS142&lt;&gt;0),P142,0),2)</f>
        <v>0</v>
      </c>
      <c r="GM142" s="2">
        <f>O142+X142+Y142+GK142</f>
        <v>10500</v>
      </c>
      <c r="GN142" s="2">
        <f>ROUND(IF(OR(BI142=0,BI142=1),O142+X142+Y142+GK142,0),2)</f>
        <v>10500</v>
      </c>
      <c r="GO142" s="2">
        <f>ROUND(IF(BI142=2,O142+X142+Y142+GK142,0),2)</f>
        <v>0</v>
      </c>
      <c r="GP142" s="2">
        <f>ROUND(IF(BI142=4,O142+X142+Y142+GK142,0),2)</f>
        <v>0</v>
      </c>
      <c r="GQ142" s="2"/>
      <c r="GR142" s="2">
        <v>0</v>
      </c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138</v>
      </c>
      <c r="E143" t="s">
        <v>205</v>
      </c>
      <c r="F143" t="str">
        <f>F142</f>
        <v>ПРАЙС-ЛИСТ</v>
      </c>
      <c r="G143" t="str">
        <f>G142</f>
        <v>БЛОКИ ДВЕРНЫЕ</v>
      </c>
      <c r="H143" t="str">
        <f>H142</f>
        <v>КОМП.</v>
      </c>
      <c r="I143">
        <f>I141*J143</f>
        <v>1</v>
      </c>
      <c r="J143">
        <f>J142</f>
        <v>55.555555555555557</v>
      </c>
      <c r="O143">
        <f>ROUND(CP143,2)</f>
        <v>10500</v>
      </c>
      <c r="P143">
        <f>ROUND(CQ143*I143,2)</f>
        <v>10500</v>
      </c>
      <c r="Q143">
        <f>ROUND(CR143*I143,2)</f>
        <v>0</v>
      </c>
      <c r="R143">
        <f>ROUND(CS143*I143,2)</f>
        <v>0</v>
      </c>
      <c r="S143">
        <f>ROUND(CT143*I143,2)</f>
        <v>0</v>
      </c>
      <c r="T143">
        <f>ROUND(CU143*I143,2)</f>
        <v>0</v>
      </c>
      <c r="U143">
        <f>CV143*I143</f>
        <v>0</v>
      </c>
      <c r="V143">
        <f>CW143*I143</f>
        <v>0</v>
      </c>
      <c r="W143">
        <f>ROUND(CX143*I143,2)</f>
        <v>0</v>
      </c>
      <c r="X143">
        <f t="shared" si="133"/>
        <v>0</v>
      </c>
      <c r="Y143">
        <f t="shared" si="133"/>
        <v>0</v>
      </c>
      <c r="AA143">
        <v>22529510</v>
      </c>
      <c r="AB143">
        <f>ROUND((AC143+AD143+AF143),6)</f>
        <v>10500</v>
      </c>
      <c r="AC143">
        <f>ROUND((ES143),6)</f>
        <v>10500</v>
      </c>
      <c r="AD143">
        <f>ROUND((((ET143)-(EU143))+AE143),6)</f>
        <v>0</v>
      </c>
      <c r="AE143">
        <f>ROUND((EU143),6)</f>
        <v>0</v>
      </c>
      <c r="AF143">
        <f>ROUND((EV143),6)</f>
        <v>0</v>
      </c>
      <c r="AG143">
        <f>ROUND((AP143),6)</f>
        <v>0</v>
      </c>
      <c r="AH143">
        <f>(EW143)</f>
        <v>0</v>
      </c>
      <c r="AI143">
        <f>(EX143)</f>
        <v>0</v>
      </c>
      <c r="AJ143">
        <f>ROUND((AS143),6)</f>
        <v>0</v>
      </c>
      <c r="AK143">
        <v>10500</v>
      </c>
      <c r="AL143">
        <v>10500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1</v>
      </c>
      <c r="AW143">
        <v>1</v>
      </c>
      <c r="AZ143">
        <v>1</v>
      </c>
      <c r="BA143">
        <v>1</v>
      </c>
      <c r="BB143">
        <v>1</v>
      </c>
      <c r="BC143">
        <v>1</v>
      </c>
      <c r="BD143" t="s">
        <v>3</v>
      </c>
      <c r="BE143" t="s">
        <v>3</v>
      </c>
      <c r="BF143" t="s">
        <v>3</v>
      </c>
      <c r="BG143" t="s">
        <v>3</v>
      </c>
      <c r="BH143">
        <v>3</v>
      </c>
      <c r="BI143">
        <v>1</v>
      </c>
      <c r="BJ143" t="str">
        <f>BJ142</f>
        <v/>
      </c>
      <c r="BM143">
        <v>81</v>
      </c>
      <c r="BN143">
        <v>0</v>
      </c>
      <c r="BO143" t="s">
        <v>3</v>
      </c>
      <c r="BP143">
        <v>0</v>
      </c>
      <c r="BQ143">
        <v>30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3</v>
      </c>
      <c r="BZ143">
        <v>0</v>
      </c>
      <c r="CA143">
        <v>0</v>
      </c>
      <c r="CF143">
        <v>0</v>
      </c>
      <c r="CG143">
        <v>0</v>
      </c>
      <c r="CM143">
        <v>0</v>
      </c>
      <c r="CN143" t="s">
        <v>3</v>
      </c>
      <c r="CO143">
        <v>0</v>
      </c>
      <c r="CP143">
        <f>(P143+Q143+S143)</f>
        <v>10500</v>
      </c>
      <c r="CQ143">
        <f>((AC143*AW143))*BC143</f>
        <v>10500</v>
      </c>
      <c r="CR143">
        <f>((AD143*AV143))*BB143</f>
        <v>0</v>
      </c>
      <c r="CS143">
        <f>((AE143*AV143))*BS143</f>
        <v>0</v>
      </c>
      <c r="CT143">
        <f>((AF143*AV143))*BA143</f>
        <v>0</v>
      </c>
      <c r="CU143">
        <f>AG143</f>
        <v>0</v>
      </c>
      <c r="CV143">
        <f>(AH143*AV143)</f>
        <v>0</v>
      </c>
      <c r="CW143">
        <f t="shared" si="134"/>
        <v>0</v>
      </c>
      <c r="CX143">
        <f t="shared" si="134"/>
        <v>0</v>
      </c>
      <c r="CY143">
        <f>S143*(BZ143/100)</f>
        <v>0</v>
      </c>
      <c r="CZ143">
        <f>S143*(CA143/100)</f>
        <v>0</v>
      </c>
      <c r="DC143" t="s">
        <v>3</v>
      </c>
      <c r="DD143" t="s">
        <v>3</v>
      </c>
      <c r="DE143" t="s">
        <v>3</v>
      </c>
      <c r="DF143" t="s">
        <v>3</v>
      </c>
      <c r="DG143" t="s">
        <v>3</v>
      </c>
      <c r="DH143" t="s">
        <v>3</v>
      </c>
      <c r="DI143" t="s">
        <v>3</v>
      </c>
      <c r="DJ143" t="s">
        <v>3</v>
      </c>
      <c r="DK143" t="s">
        <v>3</v>
      </c>
      <c r="DL143" t="s">
        <v>3</v>
      </c>
      <c r="DM143" t="s">
        <v>3</v>
      </c>
      <c r="DN143">
        <v>105</v>
      </c>
      <c r="DO143">
        <v>70</v>
      </c>
      <c r="DP143">
        <v>1.0469999999999999</v>
      </c>
      <c r="DQ143">
        <v>1</v>
      </c>
      <c r="DU143">
        <f t="shared" ref="DU143:EM143" si="136">DU142</f>
        <v>1013</v>
      </c>
      <c r="DV143" t="str">
        <f t="shared" si="136"/>
        <v>КОМП.</v>
      </c>
      <c r="DW143" t="str">
        <f t="shared" si="136"/>
        <v>КОМП.</v>
      </c>
      <c r="DX143">
        <f t="shared" si="136"/>
        <v>1</v>
      </c>
      <c r="DY143">
        <f t="shared" si="136"/>
        <v>0</v>
      </c>
      <c r="DZ143">
        <f t="shared" si="136"/>
        <v>0</v>
      </c>
      <c r="EA143">
        <f t="shared" si="136"/>
        <v>0</v>
      </c>
      <c r="EB143">
        <f t="shared" si="136"/>
        <v>0</v>
      </c>
      <c r="EC143">
        <f t="shared" si="136"/>
        <v>0</v>
      </c>
      <c r="ED143">
        <f t="shared" si="136"/>
        <v>0</v>
      </c>
      <c r="EE143">
        <f t="shared" si="136"/>
        <v>21120771</v>
      </c>
      <c r="EF143">
        <f t="shared" si="136"/>
        <v>30</v>
      </c>
      <c r="EG143" t="str">
        <f t="shared" si="136"/>
        <v>Строительные работы</v>
      </c>
      <c r="EH143">
        <f t="shared" si="136"/>
        <v>0</v>
      </c>
      <c r="EI143" t="str">
        <f t="shared" si="136"/>
        <v/>
      </c>
      <c r="EJ143">
        <f t="shared" si="136"/>
        <v>1</v>
      </c>
      <c r="EK143">
        <f t="shared" si="136"/>
        <v>81</v>
      </c>
      <c r="EL143" t="str">
        <f t="shared" si="136"/>
        <v>ТСН-2001.3-10. 10-1...10-69</v>
      </c>
      <c r="EM143" t="str">
        <f t="shared" si="136"/>
        <v>ТСН-2001.3-10-1</v>
      </c>
      <c r="EO143" t="s">
        <v>3</v>
      </c>
      <c r="EQ143">
        <v>0</v>
      </c>
      <c r="ER143">
        <v>0</v>
      </c>
      <c r="ES143">
        <v>10500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>ROUND(IF(AND(BH143=3,BI143=3),P143,0),2)</f>
        <v>0</v>
      </c>
      <c r="FS143">
        <v>0</v>
      </c>
      <c r="FX143">
        <v>0</v>
      </c>
      <c r="FY143">
        <v>0</v>
      </c>
      <c r="GA143" t="s">
        <v>208</v>
      </c>
      <c r="GG143">
        <v>2</v>
      </c>
      <c r="GH143">
        <v>0</v>
      </c>
      <c r="GI143">
        <v>-2</v>
      </c>
      <c r="GJ143">
        <v>0</v>
      </c>
      <c r="GK143">
        <f>ROUND(R143*(S12)/100,2)</f>
        <v>0</v>
      </c>
      <c r="GL143">
        <f>ROUND(IF(AND(BH143=3,BI143=3,FS143&lt;&gt;0),P143,0),2)</f>
        <v>0</v>
      </c>
      <c r="GM143">
        <f>O143+X143+Y143+GK143</f>
        <v>10500</v>
      </c>
      <c r="GN143">
        <f>ROUND(IF(OR(BI143=0,BI143=1),O143+X143+Y143+GK143,0),2)</f>
        <v>10500</v>
      </c>
      <c r="GO143">
        <f>ROUND(IF(BI143=2,O143+X143+Y143+GK143,0),2)</f>
        <v>0</v>
      </c>
      <c r="GP143">
        <f>ROUND(IF(BI143=4,O143+X143+Y143+GK143,0),2)</f>
        <v>0</v>
      </c>
      <c r="GR143">
        <v>0</v>
      </c>
    </row>
    <row r="145" spans="1:118" x14ac:dyDescent="0.2">
      <c r="A145" s="3">
        <v>51</v>
      </c>
      <c r="B145" s="3">
        <f>B136</f>
        <v>1</v>
      </c>
      <c r="C145" s="3">
        <f>A136</f>
        <v>4</v>
      </c>
      <c r="D145" s="3">
        <f>ROW(A136)</f>
        <v>136</v>
      </c>
      <c r="E145" s="3"/>
      <c r="F145" s="3" t="str">
        <f>IF(F136&lt;&gt;"",F136,"")</f>
        <v>РАЗДЕЛ 3.</v>
      </c>
      <c r="G145" s="3" t="str">
        <f>IF(G136&lt;&gt;"",G136,"")</f>
        <v>ДВЕРИ</v>
      </c>
      <c r="H145" s="3"/>
      <c r="I145" s="3"/>
      <c r="J145" s="3"/>
      <c r="K145" s="3"/>
      <c r="L145" s="3"/>
      <c r="M145" s="3"/>
      <c r="N145" s="3"/>
      <c r="O145" s="3">
        <f t="shared" ref="O145:T145" si="137">ROUND(AB145,2)</f>
        <v>10566.24</v>
      </c>
      <c r="P145" s="3">
        <f t="shared" si="137"/>
        <v>10536.76</v>
      </c>
      <c r="Q145" s="3">
        <f t="shared" si="137"/>
        <v>7.09</v>
      </c>
      <c r="R145" s="3">
        <f t="shared" si="137"/>
        <v>1.79</v>
      </c>
      <c r="S145" s="3">
        <f t="shared" si="137"/>
        <v>22.39</v>
      </c>
      <c r="T145" s="3">
        <f t="shared" si="137"/>
        <v>0</v>
      </c>
      <c r="U145" s="3">
        <f>AH145</f>
        <v>1.86093</v>
      </c>
      <c r="V145" s="3">
        <f>AI145</f>
        <v>0</v>
      </c>
      <c r="W145" s="3">
        <f>ROUND(AJ145,2)</f>
        <v>0</v>
      </c>
      <c r="X145" s="3">
        <f>ROUND(AK145,2)</f>
        <v>23.51</v>
      </c>
      <c r="Y145" s="3">
        <f>ROUND(AL145,2)</f>
        <v>15.67</v>
      </c>
      <c r="Z145" s="3"/>
      <c r="AA145" s="3"/>
      <c r="AB145" s="3">
        <f>ROUND(SUMIF(AA140:AA143,"=22529512",O140:O143),2)</f>
        <v>10566.24</v>
      </c>
      <c r="AC145" s="3">
        <f>ROUND(SUMIF(AA140:AA143,"=22529512",P140:P143),2)</f>
        <v>10536.76</v>
      </c>
      <c r="AD145" s="3">
        <f>ROUND(SUMIF(AA140:AA143,"=22529512",Q140:Q143),2)</f>
        <v>7.09</v>
      </c>
      <c r="AE145" s="3">
        <f>ROUND(SUMIF(AA140:AA143,"=22529512",R140:R143),2)</f>
        <v>1.79</v>
      </c>
      <c r="AF145" s="3">
        <f>ROUND(SUMIF(AA140:AA143,"=22529512",S140:S143),2)</f>
        <v>22.39</v>
      </c>
      <c r="AG145" s="3">
        <f>ROUND(SUMIF(AA140:AA143,"=22529512",T140:T143),2)</f>
        <v>0</v>
      </c>
      <c r="AH145" s="3">
        <f>SUMIF(AA140:AA143,"=22529512",U140:U143)</f>
        <v>1.86093</v>
      </c>
      <c r="AI145" s="3">
        <f>SUMIF(AA140:AA143,"=22529512",V140:V143)</f>
        <v>0</v>
      </c>
      <c r="AJ145" s="3">
        <f>ROUND(SUMIF(AA140:AA143,"=22529512",W140:W143),2)</f>
        <v>0</v>
      </c>
      <c r="AK145" s="3">
        <f>ROUND(SUMIF(AA140:AA143,"=22529512",X140:X143),2)</f>
        <v>23.51</v>
      </c>
      <c r="AL145" s="3">
        <f>ROUND(SUMIF(AA140:AA143,"=22529512",Y140:Y143),2)</f>
        <v>15.67</v>
      </c>
      <c r="AM145" s="3"/>
      <c r="AN145" s="3"/>
      <c r="AO145" s="3">
        <f t="shared" ref="AO145:AU145" si="138">ROUND(BB145,2)</f>
        <v>0</v>
      </c>
      <c r="AP145" s="3">
        <f t="shared" si="138"/>
        <v>0</v>
      </c>
      <c r="AQ145" s="3">
        <f t="shared" si="138"/>
        <v>0</v>
      </c>
      <c r="AR145" s="3">
        <f t="shared" si="138"/>
        <v>10608.55</v>
      </c>
      <c r="AS145" s="3">
        <f t="shared" si="138"/>
        <v>10608.55</v>
      </c>
      <c r="AT145" s="3">
        <f t="shared" si="138"/>
        <v>0</v>
      </c>
      <c r="AU145" s="3">
        <f t="shared" si="138"/>
        <v>0</v>
      </c>
      <c r="AV145" s="3"/>
      <c r="AW145" s="3"/>
      <c r="AX145" s="3"/>
      <c r="AY145" s="3"/>
      <c r="AZ145" s="3"/>
      <c r="BA145" s="3"/>
      <c r="BB145" s="3">
        <f>ROUND(SUMIF(AA140:AA143,"=22529512",FQ140:FQ143),2)</f>
        <v>0</v>
      </c>
      <c r="BC145" s="3">
        <f>ROUND(SUMIF(AA140:AA143,"=22529512",FR140:FR143),2)</f>
        <v>0</v>
      </c>
      <c r="BD145" s="3">
        <f>ROUND(SUMIF(AA140:AA143,"=22529512",GL140:GL143),2)</f>
        <v>0</v>
      </c>
      <c r="BE145" s="3">
        <f>ROUND(SUMIF(AA140:AA143,"=22529512",GM140:GM143),2)</f>
        <v>10608.55</v>
      </c>
      <c r="BF145" s="3">
        <f>ROUND(SUMIF(AA140:AA143,"=22529512",GN140:GN143),2)</f>
        <v>10608.55</v>
      </c>
      <c r="BG145" s="3">
        <f>ROUND(SUMIF(AA140:AA143,"=22529512",GO140:GO143),2)</f>
        <v>0</v>
      </c>
      <c r="BH145" s="3">
        <f>ROUND(SUMIF(AA140:AA143,"=22529512",GP140:GP143),2)</f>
        <v>0</v>
      </c>
      <c r="BI145" s="3"/>
      <c r="BJ145" s="3"/>
      <c r="BK145" s="3"/>
      <c r="BL145" s="3"/>
      <c r="BM145" s="3"/>
      <c r="BN145" s="3"/>
      <c r="BO145" s="4">
        <f t="shared" ref="BO145:BT145" si="139">ROUND(CB145,2)</f>
        <v>10976.54</v>
      </c>
      <c r="BP145" s="4">
        <f t="shared" si="139"/>
        <v>10606.6</v>
      </c>
      <c r="BQ145" s="4">
        <f t="shared" si="139"/>
        <v>52.49</v>
      </c>
      <c r="BR145" s="4">
        <f t="shared" si="139"/>
        <v>25.39</v>
      </c>
      <c r="BS145" s="4">
        <f t="shared" si="139"/>
        <v>317.45</v>
      </c>
      <c r="BT145" s="4">
        <f t="shared" si="139"/>
        <v>0</v>
      </c>
      <c r="BU145" s="4">
        <f>CH145</f>
        <v>1.86093</v>
      </c>
      <c r="BV145" s="4">
        <f>CI145</f>
        <v>0</v>
      </c>
      <c r="BW145" s="4">
        <f>ROUND(CJ145,2)</f>
        <v>0</v>
      </c>
      <c r="BX145" s="4">
        <f>ROUND(CK145,2)</f>
        <v>282.52999999999997</v>
      </c>
      <c r="BY145" s="4">
        <f>ROUND(CL145,2)</f>
        <v>139.68</v>
      </c>
      <c r="BZ145" s="4"/>
      <c r="CA145" s="4"/>
      <c r="CB145" s="4">
        <f>ROUND(SUMIF(AA140:AA143,"=22529510",O140:O143),2)</f>
        <v>10976.54</v>
      </c>
      <c r="CC145" s="4">
        <f>ROUND(SUMIF(AA140:AA143,"=22529510",P140:P143),2)</f>
        <v>10606.6</v>
      </c>
      <c r="CD145" s="4">
        <f>ROUND(SUMIF(AA140:AA143,"=22529510",Q140:Q143),2)</f>
        <v>52.49</v>
      </c>
      <c r="CE145" s="4">
        <f>ROUND(SUMIF(AA140:AA143,"=22529510",R140:R143),2)</f>
        <v>25.39</v>
      </c>
      <c r="CF145" s="4">
        <f>ROUND(SUMIF(AA140:AA143,"=22529510",S140:S143),2)</f>
        <v>317.45</v>
      </c>
      <c r="CG145" s="4">
        <f>ROUND(SUMIF(AA140:AA143,"=22529510",T140:T143),2)</f>
        <v>0</v>
      </c>
      <c r="CH145" s="4">
        <f>SUMIF(AA140:AA143,"=22529510",U140:U143)</f>
        <v>1.86093</v>
      </c>
      <c r="CI145" s="4">
        <f>SUMIF(AA140:AA143,"=22529510",V140:V143)</f>
        <v>0</v>
      </c>
      <c r="CJ145" s="4">
        <f>ROUND(SUMIF(AA140:AA143,"=22529510",W140:W143),2)</f>
        <v>0</v>
      </c>
      <c r="CK145" s="4">
        <f>ROUND(SUMIF(AA140:AA143,"=22529510",X140:X143),2)</f>
        <v>282.52999999999997</v>
      </c>
      <c r="CL145" s="4">
        <f>ROUND(SUMIF(AA140:AA143,"=22529510",Y140:Y143),2)</f>
        <v>139.68</v>
      </c>
      <c r="CM145" s="4"/>
      <c r="CN145" s="4"/>
      <c r="CO145" s="4">
        <f t="shared" ref="CO145:CU145" si="140">ROUND(DB145,2)</f>
        <v>0</v>
      </c>
      <c r="CP145" s="4">
        <f t="shared" si="140"/>
        <v>0</v>
      </c>
      <c r="CQ145" s="4">
        <f t="shared" si="140"/>
        <v>0</v>
      </c>
      <c r="CR145" s="4">
        <f t="shared" si="140"/>
        <v>11441.66</v>
      </c>
      <c r="CS145" s="4">
        <f t="shared" si="140"/>
        <v>11441.66</v>
      </c>
      <c r="CT145" s="4">
        <f t="shared" si="140"/>
        <v>0</v>
      </c>
      <c r="CU145" s="4">
        <f t="shared" si="140"/>
        <v>0</v>
      </c>
      <c r="CV145" s="4"/>
      <c r="CW145" s="4"/>
      <c r="CX145" s="4"/>
      <c r="CY145" s="4"/>
      <c r="CZ145" s="4"/>
      <c r="DA145" s="4"/>
      <c r="DB145" s="4">
        <f>ROUND(SUMIF(AA140:AA143,"=22529510",FQ140:FQ143),2)</f>
        <v>0</v>
      </c>
      <c r="DC145" s="4">
        <f>ROUND(SUMIF(AA140:AA143,"=22529510",FR140:FR143),2)</f>
        <v>0</v>
      </c>
      <c r="DD145" s="4">
        <f>ROUND(SUMIF(AA140:AA143,"=22529510",GL140:GL143),2)</f>
        <v>0</v>
      </c>
      <c r="DE145" s="4">
        <f>ROUND(SUMIF(AA140:AA143,"=22529510",GM140:GM143),2)</f>
        <v>11441.66</v>
      </c>
      <c r="DF145" s="4">
        <f>ROUND(SUMIF(AA140:AA143,"=22529510",GN140:GN143),2)</f>
        <v>11441.66</v>
      </c>
      <c r="DG145" s="4">
        <f>ROUND(SUMIF(AA140:AA143,"=22529510",GO140:GO143),2)</f>
        <v>0</v>
      </c>
      <c r="DH145" s="4">
        <f>ROUND(SUMIF(AA140:AA143,"=22529510",GP140:GP143),2)</f>
        <v>0</v>
      </c>
      <c r="DI145" s="4"/>
      <c r="DJ145" s="4"/>
      <c r="DK145" s="4"/>
      <c r="DL145" s="4"/>
      <c r="DM145" s="4"/>
      <c r="DN145" s="4">
        <v>0</v>
      </c>
    </row>
    <row r="147" spans="1:118" x14ac:dyDescent="0.2">
      <c r="A147" s="5">
        <v>50</v>
      </c>
      <c r="B147" s="5">
        <v>0</v>
      </c>
      <c r="C147" s="5">
        <v>0</v>
      </c>
      <c r="D147" s="5">
        <v>1</v>
      </c>
      <c r="E147" s="5">
        <v>201</v>
      </c>
      <c r="F147" s="5">
        <f>ROUND(Source!O145,O147)</f>
        <v>10566.24</v>
      </c>
      <c r="G147" s="5" t="s">
        <v>73</v>
      </c>
      <c r="H147" s="5" t="s">
        <v>74</v>
      </c>
      <c r="I147" s="5"/>
      <c r="J147" s="5"/>
      <c r="K147" s="5">
        <v>201</v>
      </c>
      <c r="L147" s="5">
        <v>1</v>
      </c>
      <c r="M147" s="5">
        <v>3</v>
      </c>
      <c r="N147" s="5" t="s">
        <v>3</v>
      </c>
      <c r="O147" s="5">
        <v>2</v>
      </c>
      <c r="P147" s="5">
        <f>ROUND(Source!BO145,O147)</f>
        <v>10976.54</v>
      </c>
    </row>
    <row r="148" spans="1:118" x14ac:dyDescent="0.2">
      <c r="A148" s="5">
        <v>50</v>
      </c>
      <c r="B148" s="5">
        <v>0</v>
      </c>
      <c r="C148" s="5">
        <v>0</v>
      </c>
      <c r="D148" s="5">
        <v>1</v>
      </c>
      <c r="E148" s="5">
        <v>202</v>
      </c>
      <c r="F148" s="5">
        <f>ROUND(Source!P145,O148)</f>
        <v>10536.76</v>
      </c>
      <c r="G148" s="5" t="s">
        <v>75</v>
      </c>
      <c r="H148" s="5" t="s">
        <v>76</v>
      </c>
      <c r="I148" s="5"/>
      <c r="J148" s="5"/>
      <c r="K148" s="5">
        <v>202</v>
      </c>
      <c r="L148" s="5">
        <v>2</v>
      </c>
      <c r="M148" s="5">
        <v>3</v>
      </c>
      <c r="N148" s="5" t="s">
        <v>3</v>
      </c>
      <c r="O148" s="5">
        <v>2</v>
      </c>
      <c r="P148" s="5">
        <f>ROUND(Source!BP145,O148)</f>
        <v>10606.6</v>
      </c>
    </row>
    <row r="149" spans="1:118" x14ac:dyDescent="0.2">
      <c r="A149" s="5">
        <v>50</v>
      </c>
      <c r="B149" s="5">
        <v>0</v>
      </c>
      <c r="C149" s="5">
        <v>0</v>
      </c>
      <c r="D149" s="5">
        <v>1</v>
      </c>
      <c r="E149" s="5">
        <v>222</v>
      </c>
      <c r="F149" s="5">
        <f>ROUND(Source!AO145,O149)</f>
        <v>0</v>
      </c>
      <c r="G149" s="5" t="s">
        <v>77</v>
      </c>
      <c r="H149" s="5" t="s">
        <v>78</v>
      </c>
      <c r="I149" s="5"/>
      <c r="J149" s="5"/>
      <c r="K149" s="5">
        <v>222</v>
      </c>
      <c r="L149" s="5">
        <v>3</v>
      </c>
      <c r="M149" s="5">
        <v>3</v>
      </c>
      <c r="N149" s="5" t="s">
        <v>3</v>
      </c>
      <c r="O149" s="5">
        <v>2</v>
      </c>
      <c r="P149" s="5">
        <f>ROUND(Source!CO145,O149)</f>
        <v>0</v>
      </c>
    </row>
    <row r="150" spans="1:118" x14ac:dyDescent="0.2">
      <c r="A150" s="5">
        <v>50</v>
      </c>
      <c r="B150" s="5">
        <v>0</v>
      </c>
      <c r="C150" s="5">
        <v>0</v>
      </c>
      <c r="D150" s="5">
        <v>1</v>
      </c>
      <c r="E150" s="5">
        <v>216</v>
      </c>
      <c r="F150" s="5">
        <f>ROUND(Source!AP145,O150)</f>
        <v>0</v>
      </c>
      <c r="G150" s="5" t="s">
        <v>79</v>
      </c>
      <c r="H150" s="5" t="s">
        <v>80</v>
      </c>
      <c r="I150" s="5"/>
      <c r="J150" s="5"/>
      <c r="K150" s="5">
        <v>216</v>
      </c>
      <c r="L150" s="5">
        <v>4</v>
      </c>
      <c r="M150" s="5">
        <v>3</v>
      </c>
      <c r="N150" s="5" t="s">
        <v>3</v>
      </c>
      <c r="O150" s="5">
        <v>2</v>
      </c>
      <c r="P150" s="5">
        <f>ROUND(Source!CP145,O150)</f>
        <v>0</v>
      </c>
    </row>
    <row r="151" spans="1:118" x14ac:dyDescent="0.2">
      <c r="A151" s="5">
        <v>50</v>
      </c>
      <c r="B151" s="5">
        <v>0</v>
      </c>
      <c r="C151" s="5">
        <v>0</v>
      </c>
      <c r="D151" s="5">
        <v>1</v>
      </c>
      <c r="E151" s="5">
        <v>223</v>
      </c>
      <c r="F151" s="5">
        <f>ROUND(Source!AQ145,O151)</f>
        <v>0</v>
      </c>
      <c r="G151" s="5" t="s">
        <v>81</v>
      </c>
      <c r="H151" s="5" t="s">
        <v>82</v>
      </c>
      <c r="I151" s="5"/>
      <c r="J151" s="5"/>
      <c r="K151" s="5">
        <v>223</v>
      </c>
      <c r="L151" s="5">
        <v>5</v>
      </c>
      <c r="M151" s="5">
        <v>3</v>
      </c>
      <c r="N151" s="5" t="s">
        <v>3</v>
      </c>
      <c r="O151" s="5">
        <v>2</v>
      </c>
      <c r="P151" s="5">
        <f>ROUND(Source!CQ145,O151)</f>
        <v>0</v>
      </c>
    </row>
    <row r="152" spans="1:118" x14ac:dyDescent="0.2">
      <c r="A152" s="5">
        <v>50</v>
      </c>
      <c r="B152" s="5">
        <v>0</v>
      </c>
      <c r="C152" s="5">
        <v>0</v>
      </c>
      <c r="D152" s="5">
        <v>1</v>
      </c>
      <c r="E152" s="5">
        <v>203</v>
      </c>
      <c r="F152" s="5">
        <f>ROUND(Source!Q145,O152)</f>
        <v>7.09</v>
      </c>
      <c r="G152" s="5" t="s">
        <v>83</v>
      </c>
      <c r="H152" s="5" t="s">
        <v>84</v>
      </c>
      <c r="I152" s="5"/>
      <c r="J152" s="5"/>
      <c r="K152" s="5">
        <v>203</v>
      </c>
      <c r="L152" s="5">
        <v>6</v>
      </c>
      <c r="M152" s="5">
        <v>3</v>
      </c>
      <c r="N152" s="5" t="s">
        <v>3</v>
      </c>
      <c r="O152" s="5">
        <v>2</v>
      </c>
      <c r="P152" s="5">
        <f>ROUND(Source!BQ145,O152)</f>
        <v>52.49</v>
      </c>
    </row>
    <row r="153" spans="1:118" x14ac:dyDescent="0.2">
      <c r="A153" s="5">
        <v>50</v>
      </c>
      <c r="B153" s="5">
        <v>0</v>
      </c>
      <c r="C153" s="5">
        <v>0</v>
      </c>
      <c r="D153" s="5">
        <v>1</v>
      </c>
      <c r="E153" s="5">
        <v>204</v>
      </c>
      <c r="F153" s="5">
        <f>ROUND(Source!R145,O153)</f>
        <v>1.79</v>
      </c>
      <c r="G153" s="5" t="s">
        <v>85</v>
      </c>
      <c r="H153" s="5" t="s">
        <v>86</v>
      </c>
      <c r="I153" s="5"/>
      <c r="J153" s="5"/>
      <c r="K153" s="5">
        <v>204</v>
      </c>
      <c r="L153" s="5">
        <v>7</v>
      </c>
      <c r="M153" s="5">
        <v>3</v>
      </c>
      <c r="N153" s="5" t="s">
        <v>3</v>
      </c>
      <c r="O153" s="5">
        <v>2</v>
      </c>
      <c r="P153" s="5">
        <f>ROUND(Source!BR145,O153)</f>
        <v>25.39</v>
      </c>
    </row>
    <row r="154" spans="1:118" x14ac:dyDescent="0.2">
      <c r="A154" s="5">
        <v>50</v>
      </c>
      <c r="B154" s="5">
        <v>0</v>
      </c>
      <c r="C154" s="5">
        <v>0</v>
      </c>
      <c r="D154" s="5">
        <v>1</v>
      </c>
      <c r="E154" s="5">
        <v>205</v>
      </c>
      <c r="F154" s="5">
        <f>ROUND(Source!S145,O154)</f>
        <v>22.39</v>
      </c>
      <c r="G154" s="5" t="s">
        <v>87</v>
      </c>
      <c r="H154" s="5" t="s">
        <v>88</v>
      </c>
      <c r="I154" s="5"/>
      <c r="J154" s="5"/>
      <c r="K154" s="5">
        <v>205</v>
      </c>
      <c r="L154" s="5">
        <v>8</v>
      </c>
      <c r="M154" s="5">
        <v>3</v>
      </c>
      <c r="N154" s="5" t="s">
        <v>3</v>
      </c>
      <c r="O154" s="5">
        <v>2</v>
      </c>
      <c r="P154" s="5">
        <f>ROUND(Source!BS145,O154)</f>
        <v>317.45</v>
      </c>
    </row>
    <row r="155" spans="1:118" x14ac:dyDescent="0.2">
      <c r="A155" s="5">
        <v>50</v>
      </c>
      <c r="B155" s="5">
        <v>0</v>
      </c>
      <c r="C155" s="5">
        <v>0</v>
      </c>
      <c r="D155" s="5">
        <v>1</v>
      </c>
      <c r="E155" s="5">
        <v>214</v>
      </c>
      <c r="F155" s="5">
        <f>ROUND(Source!AS145,O155)</f>
        <v>10608.55</v>
      </c>
      <c r="G155" s="5" t="s">
        <v>89</v>
      </c>
      <c r="H155" s="5" t="s">
        <v>90</v>
      </c>
      <c r="I155" s="5"/>
      <c r="J155" s="5"/>
      <c r="K155" s="5">
        <v>214</v>
      </c>
      <c r="L155" s="5">
        <v>9</v>
      </c>
      <c r="M155" s="5">
        <v>3</v>
      </c>
      <c r="N155" s="5" t="s">
        <v>3</v>
      </c>
      <c r="O155" s="5">
        <v>2</v>
      </c>
      <c r="P155" s="5">
        <f>ROUND(Source!CS145,O155)</f>
        <v>11441.66</v>
      </c>
    </row>
    <row r="156" spans="1:118" x14ac:dyDescent="0.2">
      <c r="A156" s="5">
        <v>50</v>
      </c>
      <c r="B156" s="5">
        <v>0</v>
      </c>
      <c r="C156" s="5">
        <v>0</v>
      </c>
      <c r="D156" s="5">
        <v>1</v>
      </c>
      <c r="E156" s="5">
        <v>215</v>
      </c>
      <c r="F156" s="5">
        <f>ROUND(Source!AT145,O156)</f>
        <v>0</v>
      </c>
      <c r="G156" s="5" t="s">
        <v>91</v>
      </c>
      <c r="H156" s="5" t="s">
        <v>92</v>
      </c>
      <c r="I156" s="5"/>
      <c r="J156" s="5"/>
      <c r="K156" s="5">
        <v>215</v>
      </c>
      <c r="L156" s="5">
        <v>10</v>
      </c>
      <c r="M156" s="5">
        <v>3</v>
      </c>
      <c r="N156" s="5" t="s">
        <v>3</v>
      </c>
      <c r="O156" s="5">
        <v>2</v>
      </c>
      <c r="P156" s="5">
        <f>ROUND(Source!CT145,O156)</f>
        <v>0</v>
      </c>
    </row>
    <row r="157" spans="1:118" x14ac:dyDescent="0.2">
      <c r="A157" s="5">
        <v>50</v>
      </c>
      <c r="B157" s="5">
        <v>0</v>
      </c>
      <c r="C157" s="5">
        <v>0</v>
      </c>
      <c r="D157" s="5">
        <v>1</v>
      </c>
      <c r="E157" s="5">
        <v>217</v>
      </c>
      <c r="F157" s="5">
        <f>ROUND(Source!AU145,O157)</f>
        <v>0</v>
      </c>
      <c r="G157" s="5" t="s">
        <v>93</v>
      </c>
      <c r="H157" s="5" t="s">
        <v>94</v>
      </c>
      <c r="I157" s="5"/>
      <c r="J157" s="5"/>
      <c r="K157" s="5">
        <v>217</v>
      </c>
      <c r="L157" s="5">
        <v>11</v>
      </c>
      <c r="M157" s="5">
        <v>3</v>
      </c>
      <c r="N157" s="5" t="s">
        <v>3</v>
      </c>
      <c r="O157" s="5">
        <v>2</v>
      </c>
      <c r="P157" s="5">
        <f>ROUND(Source!CU145,O157)</f>
        <v>0</v>
      </c>
    </row>
    <row r="158" spans="1:118" x14ac:dyDescent="0.2">
      <c r="A158" s="5">
        <v>50</v>
      </c>
      <c r="B158" s="5">
        <v>0</v>
      </c>
      <c r="C158" s="5">
        <v>0</v>
      </c>
      <c r="D158" s="5">
        <v>1</v>
      </c>
      <c r="E158" s="5">
        <v>206</v>
      </c>
      <c r="F158" s="5">
        <f>ROUND(Source!T145,O158)</f>
        <v>0</v>
      </c>
      <c r="G158" s="5" t="s">
        <v>95</v>
      </c>
      <c r="H158" s="5" t="s">
        <v>96</v>
      </c>
      <c r="I158" s="5"/>
      <c r="J158" s="5"/>
      <c r="K158" s="5">
        <v>206</v>
      </c>
      <c r="L158" s="5">
        <v>12</v>
      </c>
      <c r="M158" s="5">
        <v>3</v>
      </c>
      <c r="N158" s="5" t="s">
        <v>3</v>
      </c>
      <c r="O158" s="5">
        <v>2</v>
      </c>
      <c r="P158" s="5">
        <f>ROUND(Source!BT145,O158)</f>
        <v>0</v>
      </c>
    </row>
    <row r="159" spans="1:118" x14ac:dyDescent="0.2">
      <c r="A159" s="5">
        <v>50</v>
      </c>
      <c r="B159" s="5">
        <v>0</v>
      </c>
      <c r="C159" s="5">
        <v>0</v>
      </c>
      <c r="D159" s="5">
        <v>1</v>
      </c>
      <c r="E159" s="5">
        <v>207</v>
      </c>
      <c r="F159" s="5">
        <f>Source!U145</f>
        <v>1.86093</v>
      </c>
      <c r="G159" s="5" t="s">
        <v>97</v>
      </c>
      <c r="H159" s="5" t="s">
        <v>98</v>
      </c>
      <c r="I159" s="5"/>
      <c r="J159" s="5"/>
      <c r="K159" s="5">
        <v>207</v>
      </c>
      <c r="L159" s="5">
        <v>13</v>
      </c>
      <c r="M159" s="5">
        <v>3</v>
      </c>
      <c r="N159" s="5" t="s">
        <v>3</v>
      </c>
      <c r="O159" s="5">
        <v>-1</v>
      </c>
      <c r="P159" s="5">
        <f>Source!BU145</f>
        <v>1.86093</v>
      </c>
    </row>
    <row r="160" spans="1:118" x14ac:dyDescent="0.2">
      <c r="A160" s="5">
        <v>50</v>
      </c>
      <c r="B160" s="5">
        <v>0</v>
      </c>
      <c r="C160" s="5">
        <v>0</v>
      </c>
      <c r="D160" s="5">
        <v>1</v>
      </c>
      <c r="E160" s="5">
        <v>208</v>
      </c>
      <c r="F160" s="5">
        <f>Source!V145</f>
        <v>0</v>
      </c>
      <c r="G160" s="5" t="s">
        <v>99</v>
      </c>
      <c r="H160" s="5" t="s">
        <v>100</v>
      </c>
      <c r="I160" s="5"/>
      <c r="J160" s="5"/>
      <c r="K160" s="5">
        <v>208</v>
      </c>
      <c r="L160" s="5">
        <v>14</v>
      </c>
      <c r="M160" s="5">
        <v>3</v>
      </c>
      <c r="N160" s="5" t="s">
        <v>3</v>
      </c>
      <c r="O160" s="5">
        <v>-1</v>
      </c>
      <c r="P160" s="5">
        <f>Source!BV145</f>
        <v>0</v>
      </c>
    </row>
    <row r="161" spans="1:255" x14ac:dyDescent="0.2">
      <c r="A161" s="5">
        <v>50</v>
      </c>
      <c r="B161" s="5">
        <v>0</v>
      </c>
      <c r="C161" s="5">
        <v>0</v>
      </c>
      <c r="D161" s="5">
        <v>1</v>
      </c>
      <c r="E161" s="5">
        <v>209</v>
      </c>
      <c r="F161" s="5">
        <f>ROUND(Source!W145,O161)</f>
        <v>0</v>
      </c>
      <c r="G161" s="5" t="s">
        <v>101</v>
      </c>
      <c r="H161" s="5" t="s">
        <v>102</v>
      </c>
      <c r="I161" s="5"/>
      <c r="J161" s="5"/>
      <c r="K161" s="5">
        <v>209</v>
      </c>
      <c r="L161" s="5">
        <v>15</v>
      </c>
      <c r="M161" s="5">
        <v>3</v>
      </c>
      <c r="N161" s="5" t="s">
        <v>3</v>
      </c>
      <c r="O161" s="5">
        <v>2</v>
      </c>
      <c r="P161" s="5">
        <f>ROUND(Source!BW145,O161)</f>
        <v>0</v>
      </c>
    </row>
    <row r="162" spans="1:255" x14ac:dyDescent="0.2">
      <c r="A162" s="5">
        <v>50</v>
      </c>
      <c r="B162" s="5">
        <v>0</v>
      </c>
      <c r="C162" s="5">
        <v>0</v>
      </c>
      <c r="D162" s="5">
        <v>1</v>
      </c>
      <c r="E162" s="5">
        <v>210</v>
      </c>
      <c r="F162" s="5">
        <f>ROUND(Source!X145,O162)</f>
        <v>23.51</v>
      </c>
      <c r="G162" s="5" t="s">
        <v>103</v>
      </c>
      <c r="H162" s="5" t="s">
        <v>104</v>
      </c>
      <c r="I162" s="5"/>
      <c r="J162" s="5"/>
      <c r="K162" s="5">
        <v>210</v>
      </c>
      <c r="L162" s="5">
        <v>16</v>
      </c>
      <c r="M162" s="5">
        <v>3</v>
      </c>
      <c r="N162" s="5" t="s">
        <v>3</v>
      </c>
      <c r="O162" s="5">
        <v>2</v>
      </c>
      <c r="P162" s="5">
        <f>ROUND(Source!BX145,O162)</f>
        <v>282.52999999999997</v>
      </c>
    </row>
    <row r="163" spans="1:255" x14ac:dyDescent="0.2">
      <c r="A163" s="5">
        <v>50</v>
      </c>
      <c r="B163" s="5">
        <v>0</v>
      </c>
      <c r="C163" s="5">
        <v>0</v>
      </c>
      <c r="D163" s="5">
        <v>1</v>
      </c>
      <c r="E163" s="5">
        <v>211</v>
      </c>
      <c r="F163" s="5">
        <f>ROUND(Source!Y145,O163)</f>
        <v>15.67</v>
      </c>
      <c r="G163" s="5" t="s">
        <v>105</v>
      </c>
      <c r="H163" s="5" t="s">
        <v>106</v>
      </c>
      <c r="I163" s="5"/>
      <c r="J163" s="5"/>
      <c r="K163" s="5">
        <v>211</v>
      </c>
      <c r="L163" s="5">
        <v>17</v>
      </c>
      <c r="M163" s="5">
        <v>3</v>
      </c>
      <c r="N163" s="5" t="s">
        <v>3</v>
      </c>
      <c r="O163" s="5">
        <v>2</v>
      </c>
      <c r="P163" s="5">
        <f>ROUND(Source!BY145,O163)</f>
        <v>139.68</v>
      </c>
    </row>
    <row r="164" spans="1:255" x14ac:dyDescent="0.2">
      <c r="A164" s="5">
        <v>50</v>
      </c>
      <c r="B164" s="5">
        <v>0</v>
      </c>
      <c r="C164" s="5">
        <v>0</v>
      </c>
      <c r="D164" s="5">
        <v>1</v>
      </c>
      <c r="E164" s="5">
        <v>224</v>
      </c>
      <c r="F164" s="5">
        <f>ROUND(Source!AR145,O164)</f>
        <v>10608.55</v>
      </c>
      <c r="G164" s="5" t="s">
        <v>107</v>
      </c>
      <c r="H164" s="5" t="s">
        <v>108</v>
      </c>
      <c r="I164" s="5"/>
      <c r="J164" s="5"/>
      <c r="K164" s="5">
        <v>224</v>
      </c>
      <c r="L164" s="5">
        <v>18</v>
      </c>
      <c r="M164" s="5">
        <v>3</v>
      </c>
      <c r="N164" s="5" t="s">
        <v>3</v>
      </c>
      <c r="O164" s="5">
        <v>2</v>
      </c>
      <c r="P164" s="5">
        <f>ROUND(Source!CR145,O164)</f>
        <v>11441.66</v>
      </c>
    </row>
    <row r="165" spans="1:255" x14ac:dyDescent="0.2">
      <c r="A165" s="5">
        <v>50</v>
      </c>
      <c r="B165" s="5">
        <v>1</v>
      </c>
      <c r="C165" s="5">
        <v>0</v>
      </c>
      <c r="D165" s="5">
        <v>2</v>
      </c>
      <c r="E165" s="5">
        <v>0</v>
      </c>
      <c r="F165" s="5">
        <f>ROUND(F147+F162+F163+F153*1.67,O165)</f>
        <v>10608.41</v>
      </c>
      <c r="G165" s="5" t="s">
        <v>109</v>
      </c>
      <c r="H165" s="5" t="s">
        <v>110</v>
      </c>
      <c r="I165" s="5"/>
      <c r="J165" s="5"/>
      <c r="K165" s="5">
        <v>212</v>
      </c>
      <c r="L165" s="5">
        <v>19</v>
      </c>
      <c r="M165" s="5">
        <v>0</v>
      </c>
      <c r="N165" s="5" t="s">
        <v>3</v>
      </c>
      <c r="O165" s="5">
        <v>2</v>
      </c>
      <c r="P165" s="5">
        <f>ROUND(P147+P162+P163+P153*1.67,O165)</f>
        <v>11441.15</v>
      </c>
    </row>
    <row r="167" spans="1:255" x14ac:dyDescent="0.2">
      <c r="A167" s="1">
        <v>4</v>
      </c>
      <c r="B167" s="1">
        <v>1</v>
      </c>
      <c r="C167" s="1"/>
      <c r="D167" s="1">
        <f>ROW(A182)</f>
        <v>182</v>
      </c>
      <c r="E167" s="1"/>
      <c r="F167" s="1" t="s">
        <v>209</v>
      </c>
      <c r="G167" s="1" t="s">
        <v>210</v>
      </c>
      <c r="H167" s="1" t="s">
        <v>3</v>
      </c>
      <c r="I167" s="1">
        <v>0</v>
      </c>
      <c r="J167" s="1"/>
      <c r="K167" s="1">
        <v>-1</v>
      </c>
      <c r="L167" s="1"/>
      <c r="M167" s="1"/>
      <c r="N167" s="1"/>
      <c r="O167" s="1"/>
      <c r="P167" s="1"/>
      <c r="Q167" s="1"/>
      <c r="R167" s="1"/>
      <c r="S167" s="1"/>
      <c r="T167" s="1"/>
      <c r="U167" s="1" t="s">
        <v>3</v>
      </c>
      <c r="V167" s="1">
        <v>0</v>
      </c>
      <c r="W167" s="1"/>
      <c r="X167" s="1"/>
      <c r="Y167" s="1"/>
      <c r="Z167" s="1"/>
      <c r="AA167" s="1"/>
      <c r="AB167" s="1" t="s">
        <v>3</v>
      </c>
      <c r="AC167" s="1" t="s">
        <v>3</v>
      </c>
      <c r="AD167" s="1" t="s">
        <v>3</v>
      </c>
      <c r="AE167" s="1" t="s">
        <v>3</v>
      </c>
      <c r="AF167" s="1" t="s">
        <v>3</v>
      </c>
      <c r="AG167" s="1" t="s">
        <v>3</v>
      </c>
      <c r="AH167" s="1"/>
      <c r="AI167" s="1"/>
      <c r="AJ167" s="1"/>
      <c r="AK167" s="1"/>
      <c r="AL167" s="1"/>
      <c r="AM167" s="1"/>
      <c r="AN167" s="1"/>
      <c r="AO167" s="1"/>
      <c r="AP167" s="1" t="s">
        <v>3</v>
      </c>
      <c r="AQ167" s="1" t="s">
        <v>3</v>
      </c>
      <c r="AR167" s="1" t="s">
        <v>3</v>
      </c>
      <c r="AS167" s="1"/>
      <c r="AT167" s="1"/>
      <c r="AU167" s="1"/>
      <c r="AV167" s="1"/>
      <c r="AW167" s="1"/>
      <c r="AX167" s="1"/>
      <c r="AY167" s="1"/>
      <c r="AZ167" s="1" t="s">
        <v>3</v>
      </c>
      <c r="BA167" s="1"/>
      <c r="BB167" s="1" t="s">
        <v>3</v>
      </c>
      <c r="BC167" s="1" t="s">
        <v>3</v>
      </c>
      <c r="BD167" s="1" t="s">
        <v>3</v>
      </c>
      <c r="BE167" s="1" t="s">
        <v>3</v>
      </c>
      <c r="BF167" s="1" t="s">
        <v>3</v>
      </c>
      <c r="BG167" s="1" t="s">
        <v>3</v>
      </c>
      <c r="BH167" s="1" t="s">
        <v>3</v>
      </c>
      <c r="BI167" s="1" t="s">
        <v>3</v>
      </c>
      <c r="BJ167" s="1" t="s">
        <v>3</v>
      </c>
      <c r="BK167" s="1" t="s">
        <v>3</v>
      </c>
      <c r="BL167" s="1" t="s">
        <v>3</v>
      </c>
      <c r="BM167" s="1" t="s">
        <v>3</v>
      </c>
      <c r="BN167" s="1" t="s">
        <v>3</v>
      </c>
      <c r="BO167" s="1" t="s">
        <v>3</v>
      </c>
      <c r="BP167" s="1" t="s">
        <v>3</v>
      </c>
      <c r="BQ167" s="1"/>
      <c r="BR167" s="1"/>
      <c r="BS167" s="1"/>
      <c r="BT167" s="1"/>
      <c r="BU167" s="1"/>
      <c r="BV167" s="1"/>
      <c r="BW167" s="1"/>
      <c r="BX167" s="1">
        <v>0</v>
      </c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>
        <v>0</v>
      </c>
    </row>
    <row r="169" spans="1:255" x14ac:dyDescent="0.2">
      <c r="A169" s="3">
        <v>52</v>
      </c>
      <c r="B169" s="3">
        <f t="shared" ref="B169:G169" si="141">B182</f>
        <v>1</v>
      </c>
      <c r="C169" s="3">
        <f t="shared" si="141"/>
        <v>4</v>
      </c>
      <c r="D169" s="3">
        <f t="shared" si="141"/>
        <v>167</v>
      </c>
      <c r="E169" s="3">
        <f t="shared" si="141"/>
        <v>0</v>
      </c>
      <c r="F169" s="3" t="str">
        <f t="shared" si="141"/>
        <v>РАЗДЕЛ 4.</v>
      </c>
      <c r="G169" s="3" t="str">
        <f t="shared" si="141"/>
        <v>ПОТОЛКИ</v>
      </c>
      <c r="H169" s="3"/>
      <c r="I169" s="3"/>
      <c r="J169" s="3"/>
      <c r="K169" s="3"/>
      <c r="L169" s="3"/>
      <c r="M169" s="3"/>
      <c r="N169" s="3"/>
      <c r="O169" s="3">
        <f t="shared" ref="O169:AT169" si="142">O182</f>
        <v>13988.1</v>
      </c>
      <c r="P169" s="3">
        <f t="shared" si="142"/>
        <v>13487.71</v>
      </c>
      <c r="Q169" s="3">
        <f t="shared" si="142"/>
        <v>8.74</v>
      </c>
      <c r="R169" s="3">
        <f t="shared" si="142"/>
        <v>1.84</v>
      </c>
      <c r="S169" s="3">
        <f t="shared" si="142"/>
        <v>491.65</v>
      </c>
      <c r="T169" s="3">
        <f t="shared" si="142"/>
        <v>0</v>
      </c>
      <c r="U169" s="3">
        <f t="shared" si="142"/>
        <v>40.456399999999995</v>
      </c>
      <c r="V169" s="3">
        <f t="shared" si="142"/>
        <v>0</v>
      </c>
      <c r="W169" s="3">
        <f t="shared" si="142"/>
        <v>0</v>
      </c>
      <c r="X169" s="3">
        <f t="shared" si="142"/>
        <v>508.55</v>
      </c>
      <c r="Y169" s="3">
        <f t="shared" si="142"/>
        <v>318.27999999999997</v>
      </c>
      <c r="Z169" s="3">
        <f t="shared" si="142"/>
        <v>0</v>
      </c>
      <c r="AA169" s="3">
        <f t="shared" si="142"/>
        <v>0</v>
      </c>
      <c r="AB169" s="3">
        <f t="shared" si="142"/>
        <v>13988.1</v>
      </c>
      <c r="AC169" s="3">
        <f t="shared" si="142"/>
        <v>13487.71</v>
      </c>
      <c r="AD169" s="3">
        <f t="shared" si="142"/>
        <v>8.74</v>
      </c>
      <c r="AE169" s="3">
        <f t="shared" si="142"/>
        <v>1.84</v>
      </c>
      <c r="AF169" s="3">
        <f t="shared" si="142"/>
        <v>491.65</v>
      </c>
      <c r="AG169" s="3">
        <f t="shared" si="142"/>
        <v>0</v>
      </c>
      <c r="AH169" s="3">
        <f t="shared" si="142"/>
        <v>40.456399999999995</v>
      </c>
      <c r="AI169" s="3">
        <f t="shared" si="142"/>
        <v>0</v>
      </c>
      <c r="AJ169" s="3">
        <f t="shared" si="142"/>
        <v>0</v>
      </c>
      <c r="AK169" s="3">
        <f t="shared" si="142"/>
        <v>508.55</v>
      </c>
      <c r="AL169" s="3">
        <f t="shared" si="142"/>
        <v>318.27999999999997</v>
      </c>
      <c r="AM169" s="3">
        <f t="shared" si="142"/>
        <v>0</v>
      </c>
      <c r="AN169" s="3">
        <f t="shared" si="142"/>
        <v>0</v>
      </c>
      <c r="AO169" s="3">
        <f t="shared" si="142"/>
        <v>0</v>
      </c>
      <c r="AP169" s="3">
        <f t="shared" si="142"/>
        <v>0</v>
      </c>
      <c r="AQ169" s="3">
        <f t="shared" si="142"/>
        <v>0</v>
      </c>
      <c r="AR169" s="3">
        <f t="shared" si="142"/>
        <v>14818.15</v>
      </c>
      <c r="AS169" s="3">
        <f t="shared" si="142"/>
        <v>3565.88</v>
      </c>
      <c r="AT169" s="3">
        <f t="shared" si="142"/>
        <v>11252.27</v>
      </c>
      <c r="AU169" s="3">
        <f t="shared" ref="AU169:BZ169" si="143">AU182</f>
        <v>0</v>
      </c>
      <c r="AV169" s="3">
        <f t="shared" si="143"/>
        <v>0</v>
      </c>
      <c r="AW169" s="3">
        <f t="shared" si="143"/>
        <v>0</v>
      </c>
      <c r="AX169" s="3">
        <f t="shared" si="143"/>
        <v>0</v>
      </c>
      <c r="AY169" s="3">
        <f t="shared" si="143"/>
        <v>0</v>
      </c>
      <c r="AZ169" s="3">
        <f t="shared" si="143"/>
        <v>0</v>
      </c>
      <c r="BA169" s="3">
        <f t="shared" si="143"/>
        <v>0</v>
      </c>
      <c r="BB169" s="3">
        <f t="shared" si="143"/>
        <v>0</v>
      </c>
      <c r="BC169" s="3">
        <f t="shared" si="143"/>
        <v>0</v>
      </c>
      <c r="BD169" s="3">
        <f t="shared" si="143"/>
        <v>0</v>
      </c>
      <c r="BE169" s="3">
        <f t="shared" si="143"/>
        <v>14818.15</v>
      </c>
      <c r="BF169" s="3">
        <f t="shared" si="143"/>
        <v>3565.88</v>
      </c>
      <c r="BG169" s="3">
        <f t="shared" si="143"/>
        <v>11252.27</v>
      </c>
      <c r="BH169" s="3">
        <f t="shared" si="143"/>
        <v>0</v>
      </c>
      <c r="BI169" s="3">
        <f t="shared" si="143"/>
        <v>0</v>
      </c>
      <c r="BJ169" s="3">
        <f t="shared" si="143"/>
        <v>0</v>
      </c>
      <c r="BK169" s="3">
        <f t="shared" si="143"/>
        <v>0</v>
      </c>
      <c r="BL169" s="3">
        <f t="shared" si="143"/>
        <v>0</v>
      </c>
      <c r="BM169" s="3">
        <f t="shared" si="143"/>
        <v>0</v>
      </c>
      <c r="BN169" s="3">
        <f t="shared" si="143"/>
        <v>0</v>
      </c>
      <c r="BO169" s="4">
        <f t="shared" si="143"/>
        <v>28618.400000000001</v>
      </c>
      <c r="BP169" s="4">
        <f t="shared" si="143"/>
        <v>21585.439999999999</v>
      </c>
      <c r="BQ169" s="4">
        <f t="shared" si="143"/>
        <v>61.41</v>
      </c>
      <c r="BR169" s="4">
        <f t="shared" si="143"/>
        <v>26.04</v>
      </c>
      <c r="BS169" s="4">
        <f t="shared" si="143"/>
        <v>6971.55</v>
      </c>
      <c r="BT169" s="4">
        <f t="shared" si="143"/>
        <v>0</v>
      </c>
      <c r="BU169" s="4">
        <f t="shared" si="143"/>
        <v>40.456399999999995</v>
      </c>
      <c r="BV169" s="4">
        <f t="shared" si="143"/>
        <v>0</v>
      </c>
      <c r="BW169" s="4">
        <f t="shared" si="143"/>
        <v>0</v>
      </c>
      <c r="BX169" s="4">
        <f t="shared" si="143"/>
        <v>5857.34</v>
      </c>
      <c r="BY169" s="4">
        <f t="shared" si="143"/>
        <v>3067.48</v>
      </c>
      <c r="BZ169" s="4">
        <f t="shared" si="143"/>
        <v>0</v>
      </c>
      <c r="CA169" s="4">
        <f t="shared" ref="CA169:DF169" si="144">CA182</f>
        <v>0</v>
      </c>
      <c r="CB169" s="4">
        <f t="shared" si="144"/>
        <v>28618.400000000001</v>
      </c>
      <c r="CC169" s="4">
        <f t="shared" si="144"/>
        <v>21585.439999999999</v>
      </c>
      <c r="CD169" s="4">
        <f t="shared" si="144"/>
        <v>61.41</v>
      </c>
      <c r="CE169" s="4">
        <f t="shared" si="144"/>
        <v>26.04</v>
      </c>
      <c r="CF169" s="4">
        <f t="shared" si="144"/>
        <v>6971.55</v>
      </c>
      <c r="CG169" s="4">
        <f t="shared" si="144"/>
        <v>0</v>
      </c>
      <c r="CH169" s="4">
        <f t="shared" si="144"/>
        <v>40.456399999999995</v>
      </c>
      <c r="CI169" s="4">
        <f t="shared" si="144"/>
        <v>0</v>
      </c>
      <c r="CJ169" s="4">
        <f t="shared" si="144"/>
        <v>0</v>
      </c>
      <c r="CK169" s="4">
        <f t="shared" si="144"/>
        <v>5857.34</v>
      </c>
      <c r="CL169" s="4">
        <f t="shared" si="144"/>
        <v>3067.48</v>
      </c>
      <c r="CM169" s="4">
        <f t="shared" si="144"/>
        <v>0</v>
      </c>
      <c r="CN169" s="4">
        <f t="shared" si="144"/>
        <v>0</v>
      </c>
      <c r="CO169" s="4">
        <f t="shared" si="144"/>
        <v>0</v>
      </c>
      <c r="CP169" s="4">
        <f t="shared" si="144"/>
        <v>0</v>
      </c>
      <c r="CQ169" s="4">
        <f t="shared" si="144"/>
        <v>0</v>
      </c>
      <c r="CR169" s="4">
        <f t="shared" si="144"/>
        <v>37587.22</v>
      </c>
      <c r="CS169" s="4">
        <f t="shared" si="144"/>
        <v>22605.99</v>
      </c>
      <c r="CT169" s="4">
        <f t="shared" si="144"/>
        <v>14981.23</v>
      </c>
      <c r="CU169" s="4">
        <f t="shared" si="144"/>
        <v>0</v>
      </c>
      <c r="CV169" s="4">
        <f t="shared" si="144"/>
        <v>0</v>
      </c>
      <c r="CW169" s="4">
        <f t="shared" si="144"/>
        <v>0</v>
      </c>
      <c r="CX169" s="4">
        <f t="shared" si="144"/>
        <v>0</v>
      </c>
      <c r="CY169" s="4">
        <f t="shared" si="144"/>
        <v>0</v>
      </c>
      <c r="CZ169" s="4">
        <f t="shared" si="144"/>
        <v>0</v>
      </c>
      <c r="DA169" s="4">
        <f t="shared" si="144"/>
        <v>0</v>
      </c>
      <c r="DB169" s="4">
        <f t="shared" si="144"/>
        <v>0</v>
      </c>
      <c r="DC169" s="4">
        <f t="shared" si="144"/>
        <v>0</v>
      </c>
      <c r="DD169" s="4">
        <f t="shared" si="144"/>
        <v>0</v>
      </c>
      <c r="DE169" s="4">
        <f t="shared" si="144"/>
        <v>37587.22</v>
      </c>
      <c r="DF169" s="4">
        <f t="shared" si="144"/>
        <v>22605.99</v>
      </c>
      <c r="DG169" s="4">
        <f t="shared" ref="DG169:DN169" si="145">DG182</f>
        <v>14981.23</v>
      </c>
      <c r="DH169" s="4">
        <f t="shared" si="145"/>
        <v>0</v>
      </c>
      <c r="DI169" s="4">
        <f t="shared" si="145"/>
        <v>0</v>
      </c>
      <c r="DJ169" s="4">
        <f t="shared" si="145"/>
        <v>0</v>
      </c>
      <c r="DK169" s="4">
        <f t="shared" si="145"/>
        <v>0</v>
      </c>
      <c r="DL169" s="4">
        <f t="shared" si="145"/>
        <v>0</v>
      </c>
      <c r="DM169" s="4">
        <f t="shared" si="145"/>
        <v>0</v>
      </c>
      <c r="DN169" s="4">
        <f t="shared" si="145"/>
        <v>0</v>
      </c>
    </row>
    <row r="171" spans="1:255" x14ac:dyDescent="0.2">
      <c r="A171" s="2">
        <v>17</v>
      </c>
      <c r="B171" s="2">
        <v>1</v>
      </c>
      <c r="C171" s="2">
        <f>ROW(SmtRes!A144)</f>
        <v>144</v>
      </c>
      <c r="D171" s="2">
        <f>ROW(EtalonRes!A148)</f>
        <v>148</v>
      </c>
      <c r="E171" s="2" t="s">
        <v>211</v>
      </c>
      <c r="F171" s="2" t="s">
        <v>212</v>
      </c>
      <c r="G171" s="2" t="s">
        <v>213</v>
      </c>
      <c r="H171" s="2" t="s">
        <v>31</v>
      </c>
      <c r="I171" s="2">
        <v>0.154</v>
      </c>
      <c r="J171" s="2">
        <v>0</v>
      </c>
      <c r="K171" s="2"/>
      <c r="L171" s="2"/>
      <c r="M171" s="2"/>
      <c r="N171" s="2"/>
      <c r="O171" s="2">
        <f t="shared" ref="O171:O180" si="146">ROUND(CP171,2)</f>
        <v>382.68</v>
      </c>
      <c r="P171" s="2">
        <f t="shared" ref="P171:P180" si="147">ROUND(CQ171*I171,2)</f>
        <v>7.98</v>
      </c>
      <c r="Q171" s="2">
        <f t="shared" ref="Q171:Q180" si="148">ROUND(CR171*I171,2)</f>
        <v>3.78</v>
      </c>
      <c r="R171" s="2">
        <f t="shared" ref="R171:R180" si="149">ROUND(CS171*I171,2)</f>
        <v>0.76</v>
      </c>
      <c r="S171" s="2">
        <f t="shared" ref="S171:S180" si="150">ROUND(CT171*I171,2)</f>
        <v>370.92</v>
      </c>
      <c r="T171" s="2">
        <f t="shared" ref="T171:T180" si="151">ROUND(CU171*I171,2)</f>
        <v>0</v>
      </c>
      <c r="U171" s="2">
        <f t="shared" ref="U171:U180" si="152">CV171*I171</f>
        <v>31.169599999999996</v>
      </c>
      <c r="V171" s="2">
        <f t="shared" ref="V171:V180" si="153">CW171*I171</f>
        <v>0</v>
      </c>
      <c r="W171" s="2">
        <f t="shared" ref="W171:W180" si="154">ROUND(CX171*I171,2)</f>
        <v>0</v>
      </c>
      <c r="X171" s="2">
        <f t="shared" ref="X171:X180" si="155">ROUND(CY171,2)</f>
        <v>370.92</v>
      </c>
      <c r="Y171" s="2">
        <f t="shared" ref="Y171:Y180" si="156">ROUND(CZ171,2)</f>
        <v>237.39</v>
      </c>
      <c r="Z171" s="2"/>
      <c r="AA171" s="2">
        <v>22529512</v>
      </c>
      <c r="AB171" s="2">
        <f t="shared" ref="AB171:AB180" si="157">ROUND((AC171+AD171+AF171),6)</f>
        <v>2484.9549999999999</v>
      </c>
      <c r="AC171" s="2">
        <f t="shared" ref="AC171:AC180" si="158">ROUND((ES171),6)</f>
        <v>51.82</v>
      </c>
      <c r="AD171" s="2">
        <f>ROUND(((((ET171*1.25))-((EU171*1.25)))+AE171),6)</f>
        <v>24.574999999999999</v>
      </c>
      <c r="AE171" s="2">
        <f>ROUND(((EU171*1.25)),6)</f>
        <v>4.9124999999999996</v>
      </c>
      <c r="AF171" s="2">
        <f>ROUND(((EV171*1.15)),6)</f>
        <v>2408.56</v>
      </c>
      <c r="AG171" s="2">
        <f t="shared" ref="AG171:AG180" si="159">ROUND((AP171),6)</f>
        <v>0</v>
      </c>
      <c r="AH171" s="2">
        <f>((EW171*1.15))</f>
        <v>202.39999999999998</v>
      </c>
      <c r="AI171" s="2">
        <f>((EX171*1.25))</f>
        <v>0</v>
      </c>
      <c r="AJ171" s="2">
        <f t="shared" ref="AJ171:AJ180" si="160">ROUND((AS171),6)</f>
        <v>0</v>
      </c>
      <c r="AK171" s="2">
        <v>2165.88</v>
      </c>
      <c r="AL171" s="2">
        <v>51.82</v>
      </c>
      <c r="AM171" s="2">
        <v>19.66</v>
      </c>
      <c r="AN171" s="2">
        <v>3.93</v>
      </c>
      <c r="AO171" s="2">
        <v>2094.4</v>
      </c>
      <c r="AP171" s="2">
        <v>0</v>
      </c>
      <c r="AQ171" s="2">
        <v>176</v>
      </c>
      <c r="AR171" s="2">
        <v>0</v>
      </c>
      <c r="AS171" s="2">
        <v>0</v>
      </c>
      <c r="AT171" s="2">
        <v>100</v>
      </c>
      <c r="AU171" s="2">
        <v>64</v>
      </c>
      <c r="AV171" s="2">
        <v>1</v>
      </c>
      <c r="AW171" s="2">
        <v>1</v>
      </c>
      <c r="AX171" s="2"/>
      <c r="AY171" s="2"/>
      <c r="AZ171" s="2">
        <v>1</v>
      </c>
      <c r="BA171" s="2">
        <v>1</v>
      </c>
      <c r="BB171" s="2">
        <v>1</v>
      </c>
      <c r="BC171" s="2">
        <v>1</v>
      </c>
      <c r="BD171" s="2" t="s">
        <v>3</v>
      </c>
      <c r="BE171" s="2" t="s">
        <v>3</v>
      </c>
      <c r="BF171" s="2" t="s">
        <v>3</v>
      </c>
      <c r="BG171" s="2" t="s">
        <v>3</v>
      </c>
      <c r="BH171" s="2">
        <v>0</v>
      </c>
      <c r="BI171" s="2">
        <v>1</v>
      </c>
      <c r="BJ171" s="2" t="s">
        <v>214</v>
      </c>
      <c r="BK171" s="2"/>
      <c r="BL171" s="2"/>
      <c r="BM171" s="2">
        <v>113</v>
      </c>
      <c r="BN171" s="2">
        <v>0</v>
      </c>
      <c r="BO171" s="2" t="s">
        <v>3</v>
      </c>
      <c r="BP171" s="2">
        <v>0</v>
      </c>
      <c r="BQ171" s="2">
        <v>30</v>
      </c>
      <c r="BR171" s="2"/>
      <c r="BS171" s="2">
        <v>1</v>
      </c>
      <c r="BT171" s="2">
        <v>1</v>
      </c>
      <c r="BU171" s="2">
        <v>1</v>
      </c>
      <c r="BV171" s="2">
        <v>1</v>
      </c>
      <c r="BW171" s="2">
        <v>1</v>
      </c>
      <c r="BX171" s="2">
        <v>1</v>
      </c>
      <c r="BY171" s="2" t="s">
        <v>3</v>
      </c>
      <c r="BZ171" s="2">
        <v>100</v>
      </c>
      <c r="CA171" s="2">
        <v>64</v>
      </c>
      <c r="CB171" s="2"/>
      <c r="CC171" s="2"/>
      <c r="CD171" s="2"/>
      <c r="CE171" s="2"/>
      <c r="CF171" s="2">
        <v>0</v>
      </c>
      <c r="CG171" s="2">
        <v>0</v>
      </c>
      <c r="CH171" s="2"/>
      <c r="CI171" s="2"/>
      <c r="CJ171" s="2"/>
      <c r="CK171" s="2"/>
      <c r="CL171" s="2"/>
      <c r="CM171" s="2">
        <v>0</v>
      </c>
      <c r="CN171" s="2" t="s">
        <v>3</v>
      </c>
      <c r="CO171" s="2">
        <v>0</v>
      </c>
      <c r="CP171" s="2">
        <f t="shared" ref="CP171:CP180" si="161">(P171+Q171+S171)</f>
        <v>382.68</v>
      </c>
      <c r="CQ171" s="2">
        <f t="shared" ref="CQ171:CQ180" si="162">((AC171*AW171))*BC171</f>
        <v>51.82</v>
      </c>
      <c r="CR171" s="2">
        <f t="shared" ref="CR171:CR180" si="163">((AD171*AV171))*BB171</f>
        <v>24.574999999999999</v>
      </c>
      <c r="CS171" s="2">
        <f t="shared" ref="CS171:CS180" si="164">((AE171*AV171))*BS171</f>
        <v>4.9124999999999996</v>
      </c>
      <c r="CT171" s="2">
        <f t="shared" ref="CT171:CT180" si="165">((AF171*AV171))*BA171</f>
        <v>2408.56</v>
      </c>
      <c r="CU171" s="2">
        <f t="shared" ref="CU171:CU180" si="166">AG171</f>
        <v>0</v>
      </c>
      <c r="CV171" s="2">
        <f t="shared" ref="CV171:CV180" si="167">(AH171*AV171)</f>
        <v>202.39999999999998</v>
      </c>
      <c r="CW171" s="2">
        <f t="shared" ref="CW171:CW180" si="168">AI171</f>
        <v>0</v>
      </c>
      <c r="CX171" s="2">
        <f t="shared" ref="CX171:CX180" si="169">AJ171</f>
        <v>0</v>
      </c>
      <c r="CY171" s="2">
        <f>((S171*BZ171)/100)</f>
        <v>370.92</v>
      </c>
      <c r="CZ171" s="2">
        <f>((S171*CA171)/100)</f>
        <v>237.3888</v>
      </c>
      <c r="DA171" s="2"/>
      <c r="DB171" s="2"/>
      <c r="DC171" s="2" t="s">
        <v>3</v>
      </c>
      <c r="DD171" s="2" t="s">
        <v>3</v>
      </c>
      <c r="DE171" s="2" t="s">
        <v>117</v>
      </c>
      <c r="DF171" s="2" t="s">
        <v>117</v>
      </c>
      <c r="DG171" s="2" t="s">
        <v>118</v>
      </c>
      <c r="DH171" s="2" t="s">
        <v>3</v>
      </c>
      <c r="DI171" s="2" t="s">
        <v>118</v>
      </c>
      <c r="DJ171" s="2" t="s">
        <v>117</v>
      </c>
      <c r="DK171" s="2" t="s">
        <v>3</v>
      </c>
      <c r="DL171" s="2" t="s">
        <v>3</v>
      </c>
      <c r="DM171" s="2" t="s">
        <v>3</v>
      </c>
      <c r="DN171" s="2">
        <v>0</v>
      </c>
      <c r="DO171" s="2">
        <v>0</v>
      </c>
      <c r="DP171" s="2">
        <v>1</v>
      </c>
      <c r="DQ171" s="2">
        <v>1</v>
      </c>
      <c r="DR171" s="2"/>
      <c r="DS171" s="2"/>
      <c r="DT171" s="2"/>
      <c r="DU171" s="2">
        <v>1005</v>
      </c>
      <c r="DV171" s="2" t="s">
        <v>31</v>
      </c>
      <c r="DW171" s="2" t="s">
        <v>31</v>
      </c>
      <c r="DX171" s="2">
        <v>100</v>
      </c>
      <c r="DY171" s="2"/>
      <c r="DZ171" s="2"/>
      <c r="EA171" s="2"/>
      <c r="EB171" s="2"/>
      <c r="EC171" s="2"/>
      <c r="ED171" s="2"/>
      <c r="EE171" s="2">
        <v>21120803</v>
      </c>
      <c r="EF171" s="2">
        <v>30</v>
      </c>
      <c r="EG171" s="2" t="s">
        <v>119</v>
      </c>
      <c r="EH171" s="2">
        <v>0</v>
      </c>
      <c r="EI171" s="2" t="s">
        <v>3</v>
      </c>
      <c r="EJ171" s="2">
        <v>1</v>
      </c>
      <c r="EK171" s="2">
        <v>113</v>
      </c>
      <c r="EL171" s="2" t="s">
        <v>215</v>
      </c>
      <c r="EM171" s="2" t="s">
        <v>216</v>
      </c>
      <c r="EN171" s="2"/>
      <c r="EO171" s="2" t="s">
        <v>3</v>
      </c>
      <c r="EP171" s="2"/>
      <c r="EQ171" s="2">
        <v>0</v>
      </c>
      <c r="ER171" s="2">
        <v>2165.88</v>
      </c>
      <c r="ES171" s="2">
        <v>51.82</v>
      </c>
      <c r="ET171" s="2">
        <v>19.66</v>
      </c>
      <c r="EU171" s="2">
        <v>3.93</v>
      </c>
      <c r="EV171" s="2">
        <v>2094.4</v>
      </c>
      <c r="EW171" s="2">
        <v>176</v>
      </c>
      <c r="EX171" s="2">
        <v>0</v>
      </c>
      <c r="EY171" s="2">
        <v>0</v>
      </c>
      <c r="EZ171" s="2">
        <v>0</v>
      </c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>
        <v>0</v>
      </c>
      <c r="FR171" s="2">
        <f t="shared" ref="FR171:FR180" si="170">ROUND(IF(AND(BH171=3,BI171=3),P171,0),2)</f>
        <v>0</v>
      </c>
      <c r="FS171" s="2">
        <v>0</v>
      </c>
      <c r="FT171" s="2"/>
      <c r="FU171" s="2"/>
      <c r="FV171" s="2"/>
      <c r="FW171" s="2"/>
      <c r="FX171" s="2">
        <v>100</v>
      </c>
      <c r="FY171" s="2">
        <v>64</v>
      </c>
      <c r="FZ171" s="2"/>
      <c r="GA171" s="2" t="s">
        <v>3</v>
      </c>
      <c r="GB171" s="2"/>
      <c r="GC171" s="2"/>
      <c r="GD171" s="2"/>
      <c r="GE171" s="2"/>
      <c r="GF171" s="2"/>
      <c r="GG171" s="2">
        <v>2</v>
      </c>
      <c r="GH171" s="2">
        <v>1</v>
      </c>
      <c r="GI171" s="2">
        <v>-2</v>
      </c>
      <c r="GJ171" s="2">
        <v>0</v>
      </c>
      <c r="GK171" s="2">
        <f>ROUND(R171*(R12)/100,2)</f>
        <v>1.33</v>
      </c>
      <c r="GL171" s="2">
        <f t="shared" ref="GL171:GL180" si="171">ROUND(IF(AND(BH171=3,BI171=3,FS171&lt;&gt;0),P171,0),2)</f>
        <v>0</v>
      </c>
      <c r="GM171" s="2">
        <f t="shared" ref="GM171:GM180" si="172">O171+X171+Y171+GK171</f>
        <v>992.32</v>
      </c>
      <c r="GN171" s="2">
        <f t="shared" ref="GN171:GN180" si="173">ROUND(IF(OR(BI171=0,BI171=1),O171+X171+Y171+GK171,0),2)</f>
        <v>992.32</v>
      </c>
      <c r="GO171" s="2">
        <f t="shared" ref="GO171:GO180" si="174">ROUND(IF(BI171=2,O171+X171+Y171+GK171,0),2)</f>
        <v>0</v>
      </c>
      <c r="GP171" s="2">
        <f t="shared" ref="GP171:GP180" si="175">ROUND(IF(BI171=4,O171+X171+Y171+GK171,0),2)</f>
        <v>0</v>
      </c>
      <c r="GQ171" s="2"/>
      <c r="GR171" s="2">
        <v>0</v>
      </c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  <c r="IS171" s="2"/>
      <c r="IT171" s="2"/>
      <c r="IU171" s="2"/>
    </row>
    <row r="172" spans="1:255" x14ac:dyDescent="0.2">
      <c r="A172">
        <v>17</v>
      </c>
      <c r="B172">
        <v>1</v>
      </c>
      <c r="C172">
        <f>ROW(SmtRes!A150)</f>
        <v>150</v>
      </c>
      <c r="D172">
        <f>ROW(EtalonRes!A154)</f>
        <v>154</v>
      </c>
      <c r="E172" t="s">
        <v>211</v>
      </c>
      <c r="F172" t="str">
        <f>F171</f>
        <v>3.15-29-1</v>
      </c>
      <c r="G172" t="str">
        <f>G171</f>
        <v>УСТРОЙСТВО ПОДВЕСНЫХ ПОТОЛКОВ ИЗ ДЕКОРАТИВНО-АКУСТИЧЕСКИХ ПЛИТ ПО ГОТОВОМУ КАРКАСУ С УСТАНОВКОЙ НАПРАВЛЯЮЩИХ ИЗ АЛЮМИНИЕВОГО ПРОФИЛЯ И ДЕТАЛЕЙ КРЕПЛЕНИЯ</v>
      </c>
      <c r="H172" t="str">
        <f>H171</f>
        <v>100 м2</v>
      </c>
      <c r="I172">
        <f>I171</f>
        <v>0.154</v>
      </c>
      <c r="J172">
        <f>J171</f>
        <v>0</v>
      </c>
      <c r="O172">
        <f t="shared" si="146"/>
        <v>5307.33</v>
      </c>
      <c r="P172">
        <f t="shared" si="147"/>
        <v>25.46</v>
      </c>
      <c r="Q172">
        <f t="shared" si="148"/>
        <v>22.25</v>
      </c>
      <c r="R172">
        <f t="shared" si="149"/>
        <v>10.73</v>
      </c>
      <c r="S172">
        <f t="shared" si="150"/>
        <v>5259.62</v>
      </c>
      <c r="T172">
        <f t="shared" si="151"/>
        <v>0</v>
      </c>
      <c r="U172">
        <f t="shared" si="152"/>
        <v>31.169599999999996</v>
      </c>
      <c r="V172">
        <f t="shared" si="153"/>
        <v>0</v>
      </c>
      <c r="W172">
        <f t="shared" si="154"/>
        <v>0</v>
      </c>
      <c r="X172">
        <f t="shared" si="155"/>
        <v>4470.68</v>
      </c>
      <c r="Y172">
        <f t="shared" si="156"/>
        <v>2314.23</v>
      </c>
      <c r="AA172">
        <v>22529510</v>
      </c>
      <c r="AB172">
        <f t="shared" si="157"/>
        <v>2484.9549999999999</v>
      </c>
      <c r="AC172">
        <f t="shared" si="158"/>
        <v>51.82</v>
      </c>
      <c r="AD172">
        <f>ROUND(((((ET172*1.25))-((EU172*1.25)))+AE172),6)</f>
        <v>24.574999999999999</v>
      </c>
      <c r="AE172">
        <f>ROUND(((EU172*1.25)),6)</f>
        <v>4.9124999999999996</v>
      </c>
      <c r="AF172">
        <f>ROUND(((EV172*1.15)),6)</f>
        <v>2408.56</v>
      </c>
      <c r="AG172">
        <f t="shared" si="159"/>
        <v>0</v>
      </c>
      <c r="AH172">
        <f>((EW172*1.15))</f>
        <v>202.39999999999998</v>
      </c>
      <c r="AI172">
        <f>((EX172*1.25))</f>
        <v>0</v>
      </c>
      <c r="AJ172">
        <f t="shared" si="160"/>
        <v>0</v>
      </c>
      <c r="AK172">
        <v>2165.88</v>
      </c>
      <c r="AL172">
        <v>51.82</v>
      </c>
      <c r="AM172">
        <v>19.66</v>
      </c>
      <c r="AN172">
        <v>3.93</v>
      </c>
      <c r="AO172">
        <v>2094.4</v>
      </c>
      <c r="AP172">
        <v>0</v>
      </c>
      <c r="AQ172">
        <v>176</v>
      </c>
      <c r="AR172">
        <v>0</v>
      </c>
      <c r="AS172">
        <v>0</v>
      </c>
      <c r="AT172">
        <v>85</v>
      </c>
      <c r="AU172">
        <v>44</v>
      </c>
      <c r="AV172">
        <v>1</v>
      </c>
      <c r="AW172">
        <v>1</v>
      </c>
      <c r="AZ172">
        <v>1</v>
      </c>
      <c r="BA172">
        <v>14.18</v>
      </c>
      <c r="BB172">
        <v>5.88</v>
      </c>
      <c r="BC172">
        <v>3.19</v>
      </c>
      <c r="BD172" t="s">
        <v>3</v>
      </c>
      <c r="BE172" t="s">
        <v>3</v>
      </c>
      <c r="BF172" t="s">
        <v>3</v>
      </c>
      <c r="BG172" t="s">
        <v>3</v>
      </c>
      <c r="BH172">
        <v>0</v>
      </c>
      <c r="BI172">
        <v>1</v>
      </c>
      <c r="BJ172" t="str">
        <f>BJ171</f>
        <v>ТСН-2001.3. База. Сб.15, т.29, поз.1</v>
      </c>
      <c r="BM172">
        <v>113</v>
      </c>
      <c r="BN172">
        <v>0</v>
      </c>
      <c r="BO172" t="s">
        <v>212</v>
      </c>
      <c r="BP172">
        <v>1</v>
      </c>
      <c r="BQ172">
        <v>30</v>
      </c>
      <c r="BS172">
        <v>14.18</v>
      </c>
      <c r="BT172">
        <v>1</v>
      </c>
      <c r="BU172">
        <v>1</v>
      </c>
      <c r="BV172">
        <v>1</v>
      </c>
      <c r="BW172">
        <v>1</v>
      </c>
      <c r="BX172">
        <v>1</v>
      </c>
      <c r="BY172" t="s">
        <v>3</v>
      </c>
      <c r="BZ172">
        <v>85</v>
      </c>
      <c r="CA172">
        <v>44</v>
      </c>
      <c r="CF172">
        <v>0</v>
      </c>
      <c r="CG172">
        <v>0</v>
      </c>
      <c r="CM172">
        <v>0</v>
      </c>
      <c r="CN172" t="s">
        <v>3</v>
      </c>
      <c r="CO172">
        <v>0</v>
      </c>
      <c r="CP172">
        <f t="shared" si="161"/>
        <v>5307.33</v>
      </c>
      <c r="CQ172">
        <f t="shared" si="162"/>
        <v>165.3058</v>
      </c>
      <c r="CR172">
        <f t="shared" si="163"/>
        <v>144.501</v>
      </c>
      <c r="CS172">
        <f t="shared" si="164"/>
        <v>69.65925</v>
      </c>
      <c r="CT172">
        <f t="shared" si="165"/>
        <v>34153.380799999999</v>
      </c>
      <c r="CU172">
        <f t="shared" si="166"/>
        <v>0</v>
      </c>
      <c r="CV172">
        <f t="shared" si="167"/>
        <v>202.39999999999998</v>
      </c>
      <c r="CW172">
        <f t="shared" si="168"/>
        <v>0</v>
      </c>
      <c r="CX172">
        <f t="shared" si="169"/>
        <v>0</v>
      </c>
      <c r="CY172">
        <f>S172*(BZ172/100)</f>
        <v>4470.6769999999997</v>
      </c>
      <c r="CZ172">
        <f>S172*(CA172/100)</f>
        <v>2314.2327999999998</v>
      </c>
      <c r="DC172" t="s">
        <v>3</v>
      </c>
      <c r="DD172" t="s">
        <v>3</v>
      </c>
      <c r="DE172" t="s">
        <v>117</v>
      </c>
      <c r="DF172" t="s">
        <v>117</v>
      </c>
      <c r="DG172" t="s">
        <v>118</v>
      </c>
      <c r="DH172" t="s">
        <v>3</v>
      </c>
      <c r="DI172" t="s">
        <v>118</v>
      </c>
      <c r="DJ172" t="s">
        <v>117</v>
      </c>
      <c r="DK172" t="s">
        <v>3</v>
      </c>
      <c r="DL172" t="s">
        <v>3</v>
      </c>
      <c r="DM172" t="s">
        <v>3</v>
      </c>
      <c r="DN172">
        <v>100</v>
      </c>
      <c r="DO172">
        <v>64</v>
      </c>
      <c r="DP172">
        <v>1.0249999999999999</v>
      </c>
      <c r="DQ172">
        <v>1</v>
      </c>
      <c r="DU172">
        <f t="shared" ref="DU172:EM172" si="176">DU171</f>
        <v>1005</v>
      </c>
      <c r="DV172" t="str">
        <f t="shared" si="176"/>
        <v>100 м2</v>
      </c>
      <c r="DW172" t="str">
        <f t="shared" si="176"/>
        <v>100 м2</v>
      </c>
      <c r="DX172">
        <f t="shared" si="176"/>
        <v>100</v>
      </c>
      <c r="DY172">
        <f t="shared" si="176"/>
        <v>0</v>
      </c>
      <c r="DZ172">
        <f t="shared" si="176"/>
        <v>0</v>
      </c>
      <c r="EA172">
        <f t="shared" si="176"/>
        <v>0</v>
      </c>
      <c r="EB172">
        <f t="shared" si="176"/>
        <v>0</v>
      </c>
      <c r="EC172">
        <f t="shared" si="176"/>
        <v>0</v>
      </c>
      <c r="ED172">
        <f t="shared" si="176"/>
        <v>0</v>
      </c>
      <c r="EE172">
        <f t="shared" si="176"/>
        <v>21120803</v>
      </c>
      <c r="EF172">
        <f t="shared" si="176"/>
        <v>30</v>
      </c>
      <c r="EG172" t="str">
        <f t="shared" si="176"/>
        <v>Строительные работы</v>
      </c>
      <c r="EH172">
        <f t="shared" si="176"/>
        <v>0</v>
      </c>
      <c r="EI172" t="str">
        <f t="shared" si="176"/>
        <v/>
      </c>
      <c r="EJ172">
        <f t="shared" si="176"/>
        <v>1</v>
      </c>
      <c r="EK172">
        <f t="shared" si="176"/>
        <v>113</v>
      </c>
      <c r="EL172" t="str">
        <f t="shared" si="176"/>
        <v>ТСН-2001.3-15. 15-25...15-29</v>
      </c>
      <c r="EM172" t="str">
        <f t="shared" si="176"/>
        <v>ТСН-2001.3-15-5</v>
      </c>
      <c r="EO172" t="s">
        <v>3</v>
      </c>
      <c r="EQ172">
        <v>0</v>
      </c>
      <c r="ER172">
        <v>2165.88</v>
      </c>
      <c r="ES172">
        <v>51.82</v>
      </c>
      <c r="ET172">
        <v>19.66</v>
      </c>
      <c r="EU172">
        <v>3.93</v>
      </c>
      <c r="EV172">
        <v>2094.4</v>
      </c>
      <c r="EW172">
        <v>176</v>
      </c>
      <c r="EX172">
        <v>0</v>
      </c>
      <c r="EY172">
        <v>0</v>
      </c>
      <c r="FQ172">
        <v>0</v>
      </c>
      <c r="FR172">
        <f t="shared" si="170"/>
        <v>0</v>
      </c>
      <c r="FS172">
        <v>0</v>
      </c>
      <c r="FX172">
        <v>85</v>
      </c>
      <c r="FY172">
        <v>44</v>
      </c>
      <c r="GA172" t="s">
        <v>3</v>
      </c>
      <c r="GG172">
        <v>2</v>
      </c>
      <c r="GH172">
        <v>1</v>
      </c>
      <c r="GI172">
        <v>2</v>
      </c>
      <c r="GJ172">
        <v>0</v>
      </c>
      <c r="GK172">
        <f>ROUND(R172*(S12)/100,2)</f>
        <v>18.13</v>
      </c>
      <c r="GL172">
        <f t="shared" si="171"/>
        <v>0</v>
      </c>
      <c r="GM172">
        <f t="shared" si="172"/>
        <v>12110.369999999999</v>
      </c>
      <c r="GN172">
        <f t="shared" si="173"/>
        <v>12110.37</v>
      </c>
      <c r="GO172">
        <f t="shared" si="174"/>
        <v>0</v>
      </c>
      <c r="GP172">
        <f t="shared" si="175"/>
        <v>0</v>
      </c>
      <c r="GR172">
        <v>0</v>
      </c>
    </row>
    <row r="173" spans="1:255" x14ac:dyDescent="0.2">
      <c r="A173" s="2">
        <v>18</v>
      </c>
      <c r="B173" s="2">
        <v>1</v>
      </c>
      <c r="C173" s="2">
        <v>144</v>
      </c>
      <c r="D173" s="2"/>
      <c r="E173" s="2" t="s">
        <v>217</v>
      </c>
      <c r="F173" s="2" t="s">
        <v>218</v>
      </c>
      <c r="G173" s="2" t="s">
        <v>219</v>
      </c>
      <c r="H173" s="2" t="s">
        <v>220</v>
      </c>
      <c r="I173" s="2">
        <f>I172*J173</f>
        <v>15.4</v>
      </c>
      <c r="J173" s="2">
        <v>100</v>
      </c>
      <c r="K173" s="2"/>
      <c r="L173" s="2"/>
      <c r="M173" s="2"/>
      <c r="N173" s="2"/>
      <c r="O173" s="2">
        <f t="shared" si="146"/>
        <v>327.71</v>
      </c>
      <c r="P173" s="2">
        <f t="shared" si="147"/>
        <v>327.71</v>
      </c>
      <c r="Q173" s="2">
        <f t="shared" si="148"/>
        <v>0</v>
      </c>
      <c r="R173" s="2">
        <f t="shared" si="149"/>
        <v>0</v>
      </c>
      <c r="S173" s="2">
        <f t="shared" si="150"/>
        <v>0</v>
      </c>
      <c r="T173" s="2">
        <f t="shared" si="151"/>
        <v>0</v>
      </c>
      <c r="U173" s="2">
        <f t="shared" si="152"/>
        <v>0</v>
      </c>
      <c r="V173" s="2">
        <f t="shared" si="153"/>
        <v>0</v>
      </c>
      <c r="W173" s="2">
        <f t="shared" si="154"/>
        <v>0</v>
      </c>
      <c r="X173" s="2">
        <f t="shared" si="155"/>
        <v>0</v>
      </c>
      <c r="Y173" s="2">
        <f t="shared" si="156"/>
        <v>0</v>
      </c>
      <c r="Z173" s="2"/>
      <c r="AA173" s="2">
        <v>22529512</v>
      </c>
      <c r="AB173" s="2">
        <f t="shared" si="157"/>
        <v>21.28</v>
      </c>
      <c r="AC173" s="2">
        <f t="shared" si="158"/>
        <v>21.28</v>
      </c>
      <c r="AD173" s="2">
        <f t="shared" ref="AD173:AD180" si="177">ROUND((((ET173)-(EU173))+AE173),6)</f>
        <v>0</v>
      </c>
      <c r="AE173" s="2">
        <f t="shared" ref="AE173:AF180" si="178">ROUND((EU173),6)</f>
        <v>0</v>
      </c>
      <c r="AF173" s="2">
        <f t="shared" si="178"/>
        <v>0</v>
      </c>
      <c r="AG173" s="2">
        <f t="shared" si="159"/>
        <v>0</v>
      </c>
      <c r="AH173" s="2">
        <f t="shared" ref="AH173:AI180" si="179">(EW173)</f>
        <v>0</v>
      </c>
      <c r="AI173" s="2">
        <f t="shared" si="179"/>
        <v>0</v>
      </c>
      <c r="AJ173" s="2">
        <f t="shared" si="160"/>
        <v>0</v>
      </c>
      <c r="AK173" s="2">
        <v>21.28</v>
      </c>
      <c r="AL173" s="2">
        <v>21.28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100</v>
      </c>
      <c r="AU173" s="2">
        <v>64</v>
      </c>
      <c r="AV173" s="2">
        <v>1</v>
      </c>
      <c r="AW173" s="2">
        <v>1</v>
      </c>
      <c r="AX173" s="2"/>
      <c r="AY173" s="2"/>
      <c r="AZ173" s="2">
        <v>1</v>
      </c>
      <c r="BA173" s="2">
        <v>1</v>
      </c>
      <c r="BB173" s="2">
        <v>1</v>
      </c>
      <c r="BC173" s="2">
        <v>1</v>
      </c>
      <c r="BD173" s="2" t="s">
        <v>3</v>
      </c>
      <c r="BE173" s="2" t="s">
        <v>3</v>
      </c>
      <c r="BF173" s="2" t="s">
        <v>3</v>
      </c>
      <c r="BG173" s="2" t="s">
        <v>3</v>
      </c>
      <c r="BH173" s="2">
        <v>3</v>
      </c>
      <c r="BI173" s="2">
        <v>1</v>
      </c>
      <c r="BJ173" s="2" t="s">
        <v>221</v>
      </c>
      <c r="BK173" s="2"/>
      <c r="BL173" s="2"/>
      <c r="BM173" s="2">
        <v>113</v>
      </c>
      <c r="BN173" s="2">
        <v>0</v>
      </c>
      <c r="BO173" s="2" t="s">
        <v>3</v>
      </c>
      <c r="BP173" s="2">
        <v>0</v>
      </c>
      <c r="BQ173" s="2">
        <v>30</v>
      </c>
      <c r="BR173" s="2"/>
      <c r="BS173" s="2">
        <v>1</v>
      </c>
      <c r="BT173" s="2">
        <v>1</v>
      </c>
      <c r="BU173" s="2">
        <v>1</v>
      </c>
      <c r="BV173" s="2">
        <v>1</v>
      </c>
      <c r="BW173" s="2">
        <v>1</v>
      </c>
      <c r="BX173" s="2">
        <v>1</v>
      </c>
      <c r="BY173" s="2" t="s">
        <v>3</v>
      </c>
      <c r="BZ173" s="2">
        <v>100</v>
      </c>
      <c r="CA173" s="2">
        <v>64</v>
      </c>
      <c r="CB173" s="2"/>
      <c r="CC173" s="2"/>
      <c r="CD173" s="2"/>
      <c r="CE173" s="2"/>
      <c r="CF173" s="2">
        <v>0</v>
      </c>
      <c r="CG173" s="2">
        <v>0</v>
      </c>
      <c r="CH173" s="2"/>
      <c r="CI173" s="2"/>
      <c r="CJ173" s="2"/>
      <c r="CK173" s="2"/>
      <c r="CL173" s="2"/>
      <c r="CM173" s="2">
        <v>0</v>
      </c>
      <c r="CN173" s="2" t="s">
        <v>3</v>
      </c>
      <c r="CO173" s="2">
        <v>0</v>
      </c>
      <c r="CP173" s="2">
        <f t="shared" si="161"/>
        <v>327.71</v>
      </c>
      <c r="CQ173" s="2">
        <f t="shared" si="162"/>
        <v>21.28</v>
      </c>
      <c r="CR173" s="2">
        <f t="shared" si="163"/>
        <v>0</v>
      </c>
      <c r="CS173" s="2">
        <f t="shared" si="164"/>
        <v>0</v>
      </c>
      <c r="CT173" s="2">
        <f t="shared" si="165"/>
        <v>0</v>
      </c>
      <c r="CU173" s="2">
        <f t="shared" si="166"/>
        <v>0</v>
      </c>
      <c r="CV173" s="2">
        <f t="shared" si="167"/>
        <v>0</v>
      </c>
      <c r="CW173" s="2">
        <f t="shared" si="168"/>
        <v>0</v>
      </c>
      <c r="CX173" s="2">
        <f t="shared" si="169"/>
        <v>0</v>
      </c>
      <c r="CY173" s="2">
        <f>((S173*BZ173)/100)</f>
        <v>0</v>
      </c>
      <c r="CZ173" s="2">
        <f>((S173*CA173)/100)</f>
        <v>0</v>
      </c>
      <c r="DA173" s="2"/>
      <c r="DB173" s="2"/>
      <c r="DC173" s="2" t="s">
        <v>3</v>
      </c>
      <c r="DD173" s="2" t="s">
        <v>3</v>
      </c>
      <c r="DE173" s="2" t="s">
        <v>3</v>
      </c>
      <c r="DF173" s="2" t="s">
        <v>3</v>
      </c>
      <c r="DG173" s="2" t="s">
        <v>3</v>
      </c>
      <c r="DH173" s="2" t="s">
        <v>3</v>
      </c>
      <c r="DI173" s="2" t="s">
        <v>3</v>
      </c>
      <c r="DJ173" s="2" t="s">
        <v>3</v>
      </c>
      <c r="DK173" s="2" t="s">
        <v>3</v>
      </c>
      <c r="DL173" s="2" t="s">
        <v>3</v>
      </c>
      <c r="DM173" s="2" t="s">
        <v>3</v>
      </c>
      <c r="DN173" s="2">
        <v>0</v>
      </c>
      <c r="DO173" s="2">
        <v>0</v>
      </c>
      <c r="DP173" s="2">
        <v>1</v>
      </c>
      <c r="DQ173" s="2">
        <v>1</v>
      </c>
      <c r="DR173" s="2"/>
      <c r="DS173" s="2"/>
      <c r="DT173" s="2"/>
      <c r="DU173" s="2">
        <v>1013</v>
      </c>
      <c r="DV173" s="2" t="s">
        <v>220</v>
      </c>
      <c r="DW173" s="2" t="s">
        <v>220</v>
      </c>
      <c r="DX173" s="2">
        <v>1</v>
      </c>
      <c r="DY173" s="2"/>
      <c r="DZ173" s="2"/>
      <c r="EA173" s="2"/>
      <c r="EB173" s="2"/>
      <c r="EC173" s="2"/>
      <c r="ED173" s="2"/>
      <c r="EE173" s="2">
        <v>21120803</v>
      </c>
      <c r="EF173" s="2">
        <v>30</v>
      </c>
      <c r="EG173" s="2" t="s">
        <v>119</v>
      </c>
      <c r="EH173" s="2">
        <v>0</v>
      </c>
      <c r="EI173" s="2" t="s">
        <v>3</v>
      </c>
      <c r="EJ173" s="2">
        <v>1</v>
      </c>
      <c r="EK173" s="2">
        <v>113</v>
      </c>
      <c r="EL173" s="2" t="s">
        <v>215</v>
      </c>
      <c r="EM173" s="2" t="s">
        <v>216</v>
      </c>
      <c r="EN173" s="2"/>
      <c r="EO173" s="2" t="s">
        <v>3</v>
      </c>
      <c r="EP173" s="2"/>
      <c r="EQ173" s="2">
        <v>0</v>
      </c>
      <c r="ER173" s="2">
        <v>21.28</v>
      </c>
      <c r="ES173" s="2">
        <v>21.28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/>
      <c r="EZ173" s="2">
        <v>0</v>
      </c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>
        <v>0</v>
      </c>
      <c r="FR173" s="2">
        <f t="shared" si="170"/>
        <v>0</v>
      </c>
      <c r="FS173" s="2">
        <v>0</v>
      </c>
      <c r="FT173" s="2"/>
      <c r="FU173" s="2"/>
      <c r="FV173" s="2"/>
      <c r="FW173" s="2"/>
      <c r="FX173" s="2">
        <v>100</v>
      </c>
      <c r="FY173" s="2">
        <v>64</v>
      </c>
      <c r="FZ173" s="2"/>
      <c r="GA173" s="2" t="s">
        <v>3</v>
      </c>
      <c r="GB173" s="2"/>
      <c r="GC173" s="2"/>
      <c r="GD173" s="2"/>
      <c r="GE173" s="2"/>
      <c r="GF173" s="2"/>
      <c r="GG173" s="2">
        <v>2</v>
      </c>
      <c r="GH173" s="2">
        <v>1</v>
      </c>
      <c r="GI173" s="2">
        <v>-2</v>
      </c>
      <c r="GJ173" s="2">
        <v>0</v>
      </c>
      <c r="GK173" s="2">
        <f>ROUND(R173*(R12)/100,2)</f>
        <v>0</v>
      </c>
      <c r="GL173" s="2">
        <f t="shared" si="171"/>
        <v>0</v>
      </c>
      <c r="GM173" s="2">
        <f t="shared" si="172"/>
        <v>327.71</v>
      </c>
      <c r="GN173" s="2">
        <f t="shared" si="173"/>
        <v>327.71</v>
      </c>
      <c r="GO173" s="2">
        <f t="shared" si="174"/>
        <v>0</v>
      </c>
      <c r="GP173" s="2">
        <f t="shared" si="175"/>
        <v>0</v>
      </c>
      <c r="GQ173" s="2"/>
      <c r="GR173" s="2">
        <v>0</v>
      </c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</row>
    <row r="174" spans="1:255" x14ac:dyDescent="0.2">
      <c r="A174">
        <v>18</v>
      </c>
      <c r="B174">
        <v>1</v>
      </c>
      <c r="C174">
        <v>150</v>
      </c>
      <c r="E174" t="s">
        <v>217</v>
      </c>
      <c r="F174" t="str">
        <f>F173</f>
        <v>1.1-1-863</v>
      </c>
      <c r="G174" t="str">
        <f>G173</f>
        <v>КОМПЛЕКТУЮЩИЕ К ПОДВЕСНЫМ ПОТОЛКАМ, ТИП 'АРМСТРОНГ'</v>
      </c>
      <c r="H174" t="str">
        <f>H173</f>
        <v>компл.</v>
      </c>
      <c r="I174">
        <f>I172*J174</f>
        <v>15.4</v>
      </c>
      <c r="J174">
        <f>J173</f>
        <v>100</v>
      </c>
      <c r="O174">
        <f t="shared" si="146"/>
        <v>816</v>
      </c>
      <c r="P174">
        <f t="shared" si="147"/>
        <v>816</v>
      </c>
      <c r="Q174">
        <f t="shared" si="148"/>
        <v>0</v>
      </c>
      <c r="R174">
        <f t="shared" si="149"/>
        <v>0</v>
      </c>
      <c r="S174">
        <f t="shared" si="150"/>
        <v>0</v>
      </c>
      <c r="T174">
        <f t="shared" si="151"/>
        <v>0</v>
      </c>
      <c r="U174">
        <f t="shared" si="152"/>
        <v>0</v>
      </c>
      <c r="V174">
        <f t="shared" si="153"/>
        <v>0</v>
      </c>
      <c r="W174">
        <f t="shared" si="154"/>
        <v>0</v>
      </c>
      <c r="X174">
        <f t="shared" si="155"/>
        <v>0</v>
      </c>
      <c r="Y174">
        <f t="shared" si="156"/>
        <v>0</v>
      </c>
      <c r="AA174">
        <v>22529510</v>
      </c>
      <c r="AB174">
        <f t="shared" si="157"/>
        <v>21.28</v>
      </c>
      <c r="AC174">
        <f t="shared" si="158"/>
        <v>21.28</v>
      </c>
      <c r="AD174">
        <f t="shared" si="177"/>
        <v>0</v>
      </c>
      <c r="AE174">
        <f t="shared" si="178"/>
        <v>0</v>
      </c>
      <c r="AF174">
        <f t="shared" si="178"/>
        <v>0</v>
      </c>
      <c r="AG174">
        <f t="shared" si="159"/>
        <v>0</v>
      </c>
      <c r="AH174">
        <f t="shared" si="179"/>
        <v>0</v>
      </c>
      <c r="AI174">
        <f t="shared" si="179"/>
        <v>0</v>
      </c>
      <c r="AJ174">
        <f t="shared" si="160"/>
        <v>0</v>
      </c>
      <c r="AK174">
        <v>21.28</v>
      </c>
      <c r="AL174">
        <v>21.28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1</v>
      </c>
      <c r="AW174">
        <v>1</v>
      </c>
      <c r="AZ174">
        <v>1</v>
      </c>
      <c r="BA174">
        <v>1</v>
      </c>
      <c r="BB174">
        <v>1</v>
      </c>
      <c r="BC174">
        <v>2.4900000000000002</v>
      </c>
      <c r="BD174" t="s">
        <v>3</v>
      </c>
      <c r="BE174" t="s">
        <v>3</v>
      </c>
      <c r="BF174" t="s">
        <v>3</v>
      </c>
      <c r="BG174" t="s">
        <v>3</v>
      </c>
      <c r="BH174">
        <v>3</v>
      </c>
      <c r="BI174">
        <v>1</v>
      </c>
      <c r="BJ174" t="str">
        <f>BJ173</f>
        <v>ТСН-2001.1. База. Р.1, о.1, поз.863</v>
      </c>
      <c r="BM174">
        <v>113</v>
      </c>
      <c r="BN174">
        <v>0</v>
      </c>
      <c r="BO174" t="s">
        <v>218</v>
      </c>
      <c r="BP174">
        <v>1</v>
      </c>
      <c r="BQ174">
        <v>30</v>
      </c>
      <c r="BS174">
        <v>1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3</v>
      </c>
      <c r="BZ174">
        <v>0</v>
      </c>
      <c r="CA174">
        <v>0</v>
      </c>
      <c r="CF174">
        <v>0</v>
      </c>
      <c r="CG174">
        <v>0</v>
      </c>
      <c r="CM174">
        <v>0</v>
      </c>
      <c r="CN174" t="s">
        <v>3</v>
      </c>
      <c r="CO174">
        <v>0</v>
      </c>
      <c r="CP174">
        <f t="shared" si="161"/>
        <v>816</v>
      </c>
      <c r="CQ174">
        <f t="shared" si="162"/>
        <v>52.987200000000009</v>
      </c>
      <c r="CR174">
        <f t="shared" si="163"/>
        <v>0</v>
      </c>
      <c r="CS174">
        <f t="shared" si="164"/>
        <v>0</v>
      </c>
      <c r="CT174">
        <f t="shared" si="165"/>
        <v>0</v>
      </c>
      <c r="CU174">
        <f t="shared" si="166"/>
        <v>0</v>
      </c>
      <c r="CV174">
        <f t="shared" si="167"/>
        <v>0</v>
      </c>
      <c r="CW174">
        <f t="shared" si="168"/>
        <v>0</v>
      </c>
      <c r="CX174">
        <f t="shared" si="169"/>
        <v>0</v>
      </c>
      <c r="CY174">
        <f>S174*(BZ174/100)</f>
        <v>0</v>
      </c>
      <c r="CZ174">
        <f>S174*(CA174/100)</f>
        <v>0</v>
      </c>
      <c r="DC174" t="s">
        <v>3</v>
      </c>
      <c r="DD174" t="s">
        <v>3</v>
      </c>
      <c r="DE174" t="s">
        <v>3</v>
      </c>
      <c r="DF174" t="s">
        <v>3</v>
      </c>
      <c r="DG174" t="s">
        <v>3</v>
      </c>
      <c r="DH174" t="s">
        <v>3</v>
      </c>
      <c r="DI174" t="s">
        <v>3</v>
      </c>
      <c r="DJ174" t="s">
        <v>3</v>
      </c>
      <c r="DK174" t="s">
        <v>3</v>
      </c>
      <c r="DL174" t="s">
        <v>3</v>
      </c>
      <c r="DM174" t="s">
        <v>3</v>
      </c>
      <c r="DN174">
        <v>100</v>
      </c>
      <c r="DO174">
        <v>64</v>
      </c>
      <c r="DP174">
        <v>1.0249999999999999</v>
      </c>
      <c r="DQ174">
        <v>1</v>
      </c>
      <c r="DU174">
        <f t="shared" ref="DU174:EM174" si="180">DU173</f>
        <v>1013</v>
      </c>
      <c r="DV174" t="str">
        <f t="shared" si="180"/>
        <v>компл.</v>
      </c>
      <c r="DW174" t="str">
        <f t="shared" si="180"/>
        <v>компл.</v>
      </c>
      <c r="DX174">
        <f t="shared" si="180"/>
        <v>1</v>
      </c>
      <c r="DY174">
        <f t="shared" si="180"/>
        <v>0</v>
      </c>
      <c r="DZ174">
        <f t="shared" si="180"/>
        <v>0</v>
      </c>
      <c r="EA174">
        <f t="shared" si="180"/>
        <v>0</v>
      </c>
      <c r="EB174">
        <f t="shared" si="180"/>
        <v>0</v>
      </c>
      <c r="EC174">
        <f t="shared" si="180"/>
        <v>0</v>
      </c>
      <c r="ED174">
        <f t="shared" si="180"/>
        <v>0</v>
      </c>
      <c r="EE174">
        <f t="shared" si="180"/>
        <v>21120803</v>
      </c>
      <c r="EF174">
        <f t="shared" si="180"/>
        <v>30</v>
      </c>
      <c r="EG174" t="str">
        <f t="shared" si="180"/>
        <v>Строительные работы</v>
      </c>
      <c r="EH174">
        <f t="shared" si="180"/>
        <v>0</v>
      </c>
      <c r="EI174" t="str">
        <f t="shared" si="180"/>
        <v/>
      </c>
      <c r="EJ174">
        <f t="shared" si="180"/>
        <v>1</v>
      </c>
      <c r="EK174">
        <f t="shared" si="180"/>
        <v>113</v>
      </c>
      <c r="EL174" t="str">
        <f t="shared" si="180"/>
        <v>ТСН-2001.3-15. 15-25...15-29</v>
      </c>
      <c r="EM174" t="str">
        <f t="shared" si="180"/>
        <v>ТСН-2001.3-15-5</v>
      </c>
      <c r="EO174" t="s">
        <v>3</v>
      </c>
      <c r="EQ174">
        <v>0</v>
      </c>
      <c r="ER174">
        <v>21.28</v>
      </c>
      <c r="ES174">
        <v>21.28</v>
      </c>
      <c r="ET174">
        <v>0</v>
      </c>
      <c r="EU174">
        <v>0</v>
      </c>
      <c r="EV174">
        <v>0</v>
      </c>
      <c r="EW174">
        <v>0</v>
      </c>
      <c r="EX174">
        <v>0</v>
      </c>
      <c r="FQ174">
        <v>0</v>
      </c>
      <c r="FR174">
        <f t="shared" si="170"/>
        <v>0</v>
      </c>
      <c r="FS174">
        <v>0</v>
      </c>
      <c r="FX174">
        <v>0</v>
      </c>
      <c r="FY174">
        <v>0</v>
      </c>
      <c r="GA174" t="s">
        <v>3</v>
      </c>
      <c r="GG174">
        <v>2</v>
      </c>
      <c r="GH174">
        <v>1</v>
      </c>
      <c r="GI174">
        <v>2</v>
      </c>
      <c r="GJ174">
        <v>0</v>
      </c>
      <c r="GK174">
        <f>ROUND(R174*(S12)/100,2)</f>
        <v>0</v>
      </c>
      <c r="GL174">
        <f t="shared" si="171"/>
        <v>0</v>
      </c>
      <c r="GM174">
        <f t="shared" si="172"/>
        <v>816</v>
      </c>
      <c r="GN174">
        <f t="shared" si="173"/>
        <v>816</v>
      </c>
      <c r="GO174">
        <f t="shared" si="174"/>
        <v>0</v>
      </c>
      <c r="GP174">
        <f t="shared" si="175"/>
        <v>0</v>
      </c>
      <c r="GR174">
        <v>0</v>
      </c>
    </row>
    <row r="175" spans="1:255" x14ac:dyDescent="0.2">
      <c r="A175" s="2">
        <v>18</v>
      </c>
      <c r="B175" s="2">
        <v>1</v>
      </c>
      <c r="C175" s="2">
        <v>142</v>
      </c>
      <c r="D175" s="2"/>
      <c r="E175" s="2" t="s">
        <v>222</v>
      </c>
      <c r="F175" s="2" t="s">
        <v>223</v>
      </c>
      <c r="G175" s="2" t="s">
        <v>224</v>
      </c>
      <c r="H175" s="2" t="s">
        <v>125</v>
      </c>
      <c r="I175" s="2">
        <f>I172*J175</f>
        <v>16.170000000000002</v>
      </c>
      <c r="J175" s="2">
        <v>105.00000000000001</v>
      </c>
      <c r="K175" s="2"/>
      <c r="L175" s="2"/>
      <c r="M175" s="2"/>
      <c r="N175" s="2"/>
      <c r="O175" s="2">
        <f t="shared" si="146"/>
        <v>2245.85</v>
      </c>
      <c r="P175" s="2">
        <f t="shared" si="147"/>
        <v>2245.85</v>
      </c>
      <c r="Q175" s="2">
        <f t="shared" si="148"/>
        <v>0</v>
      </c>
      <c r="R175" s="2">
        <f t="shared" si="149"/>
        <v>0</v>
      </c>
      <c r="S175" s="2">
        <f t="shared" si="150"/>
        <v>0</v>
      </c>
      <c r="T175" s="2">
        <f t="shared" si="151"/>
        <v>0</v>
      </c>
      <c r="U175" s="2">
        <f t="shared" si="152"/>
        <v>0</v>
      </c>
      <c r="V175" s="2">
        <f t="shared" si="153"/>
        <v>0</v>
      </c>
      <c r="W175" s="2">
        <f t="shared" si="154"/>
        <v>0</v>
      </c>
      <c r="X175" s="2">
        <f t="shared" si="155"/>
        <v>0</v>
      </c>
      <c r="Y175" s="2">
        <f t="shared" si="156"/>
        <v>0</v>
      </c>
      <c r="Z175" s="2"/>
      <c r="AA175" s="2">
        <v>22529512</v>
      </c>
      <c r="AB175" s="2">
        <f t="shared" si="157"/>
        <v>138.88999999999999</v>
      </c>
      <c r="AC175" s="2">
        <f t="shared" si="158"/>
        <v>138.88999999999999</v>
      </c>
      <c r="AD175" s="2">
        <f t="shared" si="177"/>
        <v>0</v>
      </c>
      <c r="AE175" s="2">
        <f t="shared" si="178"/>
        <v>0</v>
      </c>
      <c r="AF175" s="2">
        <f t="shared" si="178"/>
        <v>0</v>
      </c>
      <c r="AG175" s="2">
        <f t="shared" si="159"/>
        <v>0</v>
      </c>
      <c r="AH175" s="2">
        <f t="shared" si="179"/>
        <v>0</v>
      </c>
      <c r="AI175" s="2">
        <f t="shared" si="179"/>
        <v>0</v>
      </c>
      <c r="AJ175" s="2">
        <f t="shared" si="160"/>
        <v>0</v>
      </c>
      <c r="AK175" s="2">
        <v>138.88999999999999</v>
      </c>
      <c r="AL175" s="2">
        <v>138.88999999999999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100</v>
      </c>
      <c r="AU175" s="2">
        <v>64</v>
      </c>
      <c r="AV175" s="2">
        <v>1</v>
      </c>
      <c r="AW175" s="2">
        <v>1</v>
      </c>
      <c r="AX175" s="2"/>
      <c r="AY175" s="2"/>
      <c r="AZ175" s="2">
        <v>1</v>
      </c>
      <c r="BA175" s="2">
        <v>1</v>
      </c>
      <c r="BB175" s="2">
        <v>1</v>
      </c>
      <c r="BC175" s="2">
        <v>1</v>
      </c>
      <c r="BD175" s="2" t="s">
        <v>3</v>
      </c>
      <c r="BE175" s="2" t="s">
        <v>3</v>
      </c>
      <c r="BF175" s="2" t="s">
        <v>3</v>
      </c>
      <c r="BG175" s="2" t="s">
        <v>3</v>
      </c>
      <c r="BH175" s="2">
        <v>3</v>
      </c>
      <c r="BI175" s="2">
        <v>1</v>
      </c>
      <c r="BJ175" s="2" t="s">
        <v>225</v>
      </c>
      <c r="BK175" s="2"/>
      <c r="BL175" s="2"/>
      <c r="BM175" s="2">
        <v>113</v>
      </c>
      <c r="BN175" s="2">
        <v>0</v>
      </c>
      <c r="BO175" s="2" t="s">
        <v>3</v>
      </c>
      <c r="BP175" s="2">
        <v>0</v>
      </c>
      <c r="BQ175" s="2">
        <v>30</v>
      </c>
      <c r="BR175" s="2"/>
      <c r="BS175" s="2">
        <v>1</v>
      </c>
      <c r="BT175" s="2">
        <v>1</v>
      </c>
      <c r="BU175" s="2">
        <v>1</v>
      </c>
      <c r="BV175" s="2">
        <v>1</v>
      </c>
      <c r="BW175" s="2">
        <v>1</v>
      </c>
      <c r="BX175" s="2">
        <v>1</v>
      </c>
      <c r="BY175" s="2" t="s">
        <v>3</v>
      </c>
      <c r="BZ175" s="2">
        <v>100</v>
      </c>
      <c r="CA175" s="2">
        <v>64</v>
      </c>
      <c r="CB175" s="2"/>
      <c r="CC175" s="2"/>
      <c r="CD175" s="2"/>
      <c r="CE175" s="2"/>
      <c r="CF175" s="2">
        <v>0</v>
      </c>
      <c r="CG175" s="2">
        <v>0</v>
      </c>
      <c r="CH175" s="2"/>
      <c r="CI175" s="2"/>
      <c r="CJ175" s="2"/>
      <c r="CK175" s="2"/>
      <c r="CL175" s="2"/>
      <c r="CM175" s="2">
        <v>0</v>
      </c>
      <c r="CN175" s="2" t="s">
        <v>3</v>
      </c>
      <c r="CO175" s="2">
        <v>0</v>
      </c>
      <c r="CP175" s="2">
        <f t="shared" si="161"/>
        <v>2245.85</v>
      </c>
      <c r="CQ175" s="2">
        <f t="shared" si="162"/>
        <v>138.88999999999999</v>
      </c>
      <c r="CR175" s="2">
        <f t="shared" si="163"/>
        <v>0</v>
      </c>
      <c r="CS175" s="2">
        <f t="shared" si="164"/>
        <v>0</v>
      </c>
      <c r="CT175" s="2">
        <f t="shared" si="165"/>
        <v>0</v>
      </c>
      <c r="CU175" s="2">
        <f t="shared" si="166"/>
        <v>0</v>
      </c>
      <c r="CV175" s="2">
        <f t="shared" si="167"/>
        <v>0</v>
      </c>
      <c r="CW175" s="2">
        <f t="shared" si="168"/>
        <v>0</v>
      </c>
      <c r="CX175" s="2">
        <f t="shared" si="169"/>
        <v>0</v>
      </c>
      <c r="CY175" s="2">
        <f>((S175*BZ175)/100)</f>
        <v>0</v>
      </c>
      <c r="CZ175" s="2">
        <f>((S175*CA175)/100)</f>
        <v>0</v>
      </c>
      <c r="DA175" s="2"/>
      <c r="DB175" s="2"/>
      <c r="DC175" s="2" t="s">
        <v>3</v>
      </c>
      <c r="DD175" s="2" t="s">
        <v>3</v>
      </c>
      <c r="DE175" s="2" t="s">
        <v>3</v>
      </c>
      <c r="DF175" s="2" t="s">
        <v>3</v>
      </c>
      <c r="DG175" s="2" t="s">
        <v>3</v>
      </c>
      <c r="DH175" s="2" t="s">
        <v>3</v>
      </c>
      <c r="DI175" s="2" t="s">
        <v>3</v>
      </c>
      <c r="DJ175" s="2" t="s">
        <v>3</v>
      </c>
      <c r="DK175" s="2" t="s">
        <v>3</v>
      </c>
      <c r="DL175" s="2" t="s">
        <v>3</v>
      </c>
      <c r="DM175" s="2" t="s">
        <v>3</v>
      </c>
      <c r="DN175" s="2">
        <v>0</v>
      </c>
      <c r="DO175" s="2">
        <v>0</v>
      </c>
      <c r="DP175" s="2">
        <v>1</v>
      </c>
      <c r="DQ175" s="2">
        <v>1</v>
      </c>
      <c r="DR175" s="2"/>
      <c r="DS175" s="2"/>
      <c r="DT175" s="2"/>
      <c r="DU175" s="2">
        <v>1005</v>
      </c>
      <c r="DV175" s="2" t="s">
        <v>125</v>
      </c>
      <c r="DW175" s="2" t="s">
        <v>125</v>
      </c>
      <c r="DX175" s="2">
        <v>1</v>
      </c>
      <c r="DY175" s="2"/>
      <c r="DZ175" s="2"/>
      <c r="EA175" s="2"/>
      <c r="EB175" s="2"/>
      <c r="EC175" s="2"/>
      <c r="ED175" s="2"/>
      <c r="EE175" s="2">
        <v>21120803</v>
      </c>
      <c r="EF175" s="2">
        <v>30</v>
      </c>
      <c r="EG175" s="2" t="s">
        <v>119</v>
      </c>
      <c r="EH175" s="2">
        <v>0</v>
      </c>
      <c r="EI175" s="2" t="s">
        <v>3</v>
      </c>
      <c r="EJ175" s="2">
        <v>1</v>
      </c>
      <c r="EK175" s="2">
        <v>113</v>
      </c>
      <c r="EL175" s="2" t="s">
        <v>215</v>
      </c>
      <c r="EM175" s="2" t="s">
        <v>216</v>
      </c>
      <c r="EN175" s="2"/>
      <c r="EO175" s="2" t="s">
        <v>3</v>
      </c>
      <c r="EP175" s="2"/>
      <c r="EQ175" s="2">
        <v>0</v>
      </c>
      <c r="ER175" s="2">
        <v>138.88999999999999</v>
      </c>
      <c r="ES175" s="2">
        <v>138.88999999999999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/>
      <c r="EZ175" s="2">
        <v>0</v>
      </c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>
        <v>0</v>
      </c>
      <c r="FR175" s="2">
        <f t="shared" si="170"/>
        <v>0</v>
      </c>
      <c r="FS175" s="2">
        <v>0</v>
      </c>
      <c r="FT175" s="2"/>
      <c r="FU175" s="2"/>
      <c r="FV175" s="2"/>
      <c r="FW175" s="2"/>
      <c r="FX175" s="2">
        <v>100</v>
      </c>
      <c r="FY175" s="2">
        <v>64</v>
      </c>
      <c r="FZ175" s="2"/>
      <c r="GA175" s="2" t="s">
        <v>3</v>
      </c>
      <c r="GB175" s="2"/>
      <c r="GC175" s="2"/>
      <c r="GD175" s="2"/>
      <c r="GE175" s="2"/>
      <c r="GF175" s="2"/>
      <c r="GG175" s="2">
        <v>2</v>
      </c>
      <c r="GH175" s="2">
        <v>1</v>
      </c>
      <c r="GI175" s="2">
        <v>-2</v>
      </c>
      <c r="GJ175" s="2">
        <v>0</v>
      </c>
      <c r="GK175" s="2">
        <f>ROUND(R175*(R12)/100,2)</f>
        <v>0</v>
      </c>
      <c r="GL175" s="2">
        <f t="shared" si="171"/>
        <v>0</v>
      </c>
      <c r="GM175" s="2">
        <f t="shared" si="172"/>
        <v>2245.85</v>
      </c>
      <c r="GN175" s="2">
        <f t="shared" si="173"/>
        <v>2245.85</v>
      </c>
      <c r="GO175" s="2">
        <f t="shared" si="174"/>
        <v>0</v>
      </c>
      <c r="GP175" s="2">
        <f t="shared" si="175"/>
        <v>0</v>
      </c>
      <c r="GQ175" s="2"/>
      <c r="GR175" s="2">
        <v>0</v>
      </c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</row>
    <row r="176" spans="1:255" x14ac:dyDescent="0.2">
      <c r="A176">
        <v>18</v>
      </c>
      <c r="B176">
        <v>1</v>
      </c>
      <c r="C176">
        <v>148</v>
      </c>
      <c r="E176" t="s">
        <v>222</v>
      </c>
      <c r="F176" t="str">
        <f>F175</f>
        <v>1.1-1-2105</v>
      </c>
      <c r="G176" t="str">
        <f>G175</f>
        <v>ПЛИТЫ АКУСТИЧЕСКИЕ, МАРКА 'АРМСТРОНГ', ТИП 'GEDINA' А</v>
      </c>
      <c r="H176" t="str">
        <f>H175</f>
        <v>м2</v>
      </c>
      <c r="I176">
        <f>I172*J176</f>
        <v>16.170000000000002</v>
      </c>
      <c r="J176">
        <f>J175</f>
        <v>105.00000000000001</v>
      </c>
      <c r="O176">
        <f t="shared" si="146"/>
        <v>9679.6200000000008</v>
      </c>
      <c r="P176">
        <f t="shared" si="147"/>
        <v>9679.6200000000008</v>
      </c>
      <c r="Q176">
        <f t="shared" si="148"/>
        <v>0</v>
      </c>
      <c r="R176">
        <f t="shared" si="149"/>
        <v>0</v>
      </c>
      <c r="S176">
        <f t="shared" si="150"/>
        <v>0</v>
      </c>
      <c r="T176">
        <f t="shared" si="151"/>
        <v>0</v>
      </c>
      <c r="U176">
        <f t="shared" si="152"/>
        <v>0</v>
      </c>
      <c r="V176">
        <f t="shared" si="153"/>
        <v>0</v>
      </c>
      <c r="W176">
        <f t="shared" si="154"/>
        <v>0</v>
      </c>
      <c r="X176">
        <f t="shared" si="155"/>
        <v>0</v>
      </c>
      <c r="Y176">
        <f t="shared" si="156"/>
        <v>0</v>
      </c>
      <c r="AA176">
        <v>22529510</v>
      </c>
      <c r="AB176">
        <f t="shared" si="157"/>
        <v>138.88999999999999</v>
      </c>
      <c r="AC176">
        <f t="shared" si="158"/>
        <v>138.88999999999999</v>
      </c>
      <c r="AD176">
        <f t="shared" si="177"/>
        <v>0</v>
      </c>
      <c r="AE176">
        <f t="shared" si="178"/>
        <v>0</v>
      </c>
      <c r="AF176">
        <f t="shared" si="178"/>
        <v>0</v>
      </c>
      <c r="AG176">
        <f t="shared" si="159"/>
        <v>0</v>
      </c>
      <c r="AH176">
        <f t="shared" si="179"/>
        <v>0</v>
      </c>
      <c r="AI176">
        <f t="shared" si="179"/>
        <v>0</v>
      </c>
      <c r="AJ176">
        <f t="shared" si="160"/>
        <v>0</v>
      </c>
      <c r="AK176">
        <v>138.88999999999999</v>
      </c>
      <c r="AL176">
        <v>138.88999999999999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1</v>
      </c>
      <c r="AW176">
        <v>1</v>
      </c>
      <c r="AZ176">
        <v>1</v>
      </c>
      <c r="BA176">
        <v>1</v>
      </c>
      <c r="BB176">
        <v>1</v>
      </c>
      <c r="BC176">
        <v>4.3099999999999996</v>
      </c>
      <c r="BD176" t="s">
        <v>3</v>
      </c>
      <c r="BE176" t="s">
        <v>3</v>
      </c>
      <c r="BF176" t="s">
        <v>3</v>
      </c>
      <c r="BG176" t="s">
        <v>3</v>
      </c>
      <c r="BH176">
        <v>3</v>
      </c>
      <c r="BI176">
        <v>1</v>
      </c>
      <c r="BJ176" t="str">
        <f>BJ175</f>
        <v>ТСН-2001.1. База. Р.1, о.1, поз.2105</v>
      </c>
      <c r="BM176">
        <v>113</v>
      </c>
      <c r="BN176">
        <v>0</v>
      </c>
      <c r="BO176" t="s">
        <v>223</v>
      </c>
      <c r="BP176">
        <v>1</v>
      </c>
      <c r="BQ176">
        <v>30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3</v>
      </c>
      <c r="BZ176">
        <v>0</v>
      </c>
      <c r="CA176">
        <v>0</v>
      </c>
      <c r="CF176">
        <v>0</v>
      </c>
      <c r="CG176">
        <v>0</v>
      </c>
      <c r="CM176">
        <v>0</v>
      </c>
      <c r="CN176" t="s">
        <v>3</v>
      </c>
      <c r="CO176">
        <v>0</v>
      </c>
      <c r="CP176">
        <f t="shared" si="161"/>
        <v>9679.6200000000008</v>
      </c>
      <c r="CQ176">
        <f t="shared" si="162"/>
        <v>598.6158999999999</v>
      </c>
      <c r="CR176">
        <f t="shared" si="163"/>
        <v>0</v>
      </c>
      <c r="CS176">
        <f t="shared" si="164"/>
        <v>0</v>
      </c>
      <c r="CT176">
        <f t="shared" si="165"/>
        <v>0</v>
      </c>
      <c r="CU176">
        <f t="shared" si="166"/>
        <v>0</v>
      </c>
      <c r="CV176">
        <f t="shared" si="167"/>
        <v>0</v>
      </c>
      <c r="CW176">
        <f t="shared" si="168"/>
        <v>0</v>
      </c>
      <c r="CX176">
        <f t="shared" si="169"/>
        <v>0</v>
      </c>
      <c r="CY176">
        <f>S176*(BZ176/100)</f>
        <v>0</v>
      </c>
      <c r="CZ176">
        <f>S176*(CA176/100)</f>
        <v>0</v>
      </c>
      <c r="DC176" t="s">
        <v>3</v>
      </c>
      <c r="DD176" t="s">
        <v>3</v>
      </c>
      <c r="DE176" t="s">
        <v>3</v>
      </c>
      <c r="DF176" t="s">
        <v>3</v>
      </c>
      <c r="DG176" t="s">
        <v>3</v>
      </c>
      <c r="DH176" t="s">
        <v>3</v>
      </c>
      <c r="DI176" t="s">
        <v>3</v>
      </c>
      <c r="DJ176" t="s">
        <v>3</v>
      </c>
      <c r="DK176" t="s">
        <v>3</v>
      </c>
      <c r="DL176" t="s">
        <v>3</v>
      </c>
      <c r="DM176" t="s">
        <v>3</v>
      </c>
      <c r="DN176">
        <v>100</v>
      </c>
      <c r="DO176">
        <v>64</v>
      </c>
      <c r="DP176">
        <v>1.0249999999999999</v>
      </c>
      <c r="DQ176">
        <v>1</v>
      </c>
      <c r="DU176">
        <f t="shared" ref="DU176:EM176" si="181">DU175</f>
        <v>1005</v>
      </c>
      <c r="DV176" t="str">
        <f t="shared" si="181"/>
        <v>м2</v>
      </c>
      <c r="DW176" t="str">
        <f t="shared" si="181"/>
        <v>м2</v>
      </c>
      <c r="DX176">
        <f t="shared" si="181"/>
        <v>1</v>
      </c>
      <c r="DY176">
        <f t="shared" si="181"/>
        <v>0</v>
      </c>
      <c r="DZ176">
        <f t="shared" si="181"/>
        <v>0</v>
      </c>
      <c r="EA176">
        <f t="shared" si="181"/>
        <v>0</v>
      </c>
      <c r="EB176">
        <f t="shared" si="181"/>
        <v>0</v>
      </c>
      <c r="EC176">
        <f t="shared" si="181"/>
        <v>0</v>
      </c>
      <c r="ED176">
        <f t="shared" si="181"/>
        <v>0</v>
      </c>
      <c r="EE176">
        <f t="shared" si="181"/>
        <v>21120803</v>
      </c>
      <c r="EF176">
        <f t="shared" si="181"/>
        <v>30</v>
      </c>
      <c r="EG176" t="str">
        <f t="shared" si="181"/>
        <v>Строительные работы</v>
      </c>
      <c r="EH176">
        <f t="shared" si="181"/>
        <v>0</v>
      </c>
      <c r="EI176" t="str">
        <f t="shared" si="181"/>
        <v/>
      </c>
      <c r="EJ176">
        <f t="shared" si="181"/>
        <v>1</v>
      </c>
      <c r="EK176">
        <f t="shared" si="181"/>
        <v>113</v>
      </c>
      <c r="EL176" t="str">
        <f t="shared" si="181"/>
        <v>ТСН-2001.3-15. 15-25...15-29</v>
      </c>
      <c r="EM176" t="str">
        <f t="shared" si="181"/>
        <v>ТСН-2001.3-15-5</v>
      </c>
      <c r="EO176" t="s">
        <v>3</v>
      </c>
      <c r="EQ176">
        <v>0</v>
      </c>
      <c r="ER176">
        <v>138.88999999999999</v>
      </c>
      <c r="ES176">
        <v>138.88999999999999</v>
      </c>
      <c r="ET176">
        <v>0</v>
      </c>
      <c r="EU176">
        <v>0</v>
      </c>
      <c r="EV176">
        <v>0</v>
      </c>
      <c r="EW176">
        <v>0</v>
      </c>
      <c r="EX176">
        <v>0</v>
      </c>
      <c r="FQ176">
        <v>0</v>
      </c>
      <c r="FR176">
        <f t="shared" si="170"/>
        <v>0</v>
      </c>
      <c r="FS176">
        <v>0</v>
      </c>
      <c r="FX176">
        <v>0</v>
      </c>
      <c r="FY176">
        <v>0</v>
      </c>
      <c r="GA176" t="s">
        <v>3</v>
      </c>
      <c r="GG176">
        <v>2</v>
      </c>
      <c r="GH176">
        <v>1</v>
      </c>
      <c r="GI176">
        <v>2</v>
      </c>
      <c r="GJ176">
        <v>0</v>
      </c>
      <c r="GK176">
        <f>ROUND(R176*(S12)/100,2)</f>
        <v>0</v>
      </c>
      <c r="GL176">
        <f t="shared" si="171"/>
        <v>0</v>
      </c>
      <c r="GM176">
        <f t="shared" si="172"/>
        <v>9679.6200000000008</v>
      </c>
      <c r="GN176">
        <f t="shared" si="173"/>
        <v>9679.6200000000008</v>
      </c>
      <c r="GO176">
        <f t="shared" si="174"/>
        <v>0</v>
      </c>
      <c r="GP176">
        <f t="shared" si="175"/>
        <v>0</v>
      </c>
      <c r="GR176">
        <v>0</v>
      </c>
    </row>
    <row r="177" spans="1:255" x14ac:dyDescent="0.2">
      <c r="A177" s="2">
        <v>17</v>
      </c>
      <c r="B177" s="2">
        <v>1</v>
      </c>
      <c r="C177" s="2">
        <f>ROW(SmtRes!A151)</f>
        <v>151</v>
      </c>
      <c r="D177" s="2"/>
      <c r="E177" s="2" t="s">
        <v>226</v>
      </c>
      <c r="F177" s="2" t="s">
        <v>227</v>
      </c>
      <c r="G177" s="2" t="s">
        <v>228</v>
      </c>
      <c r="H177" s="2" t="s">
        <v>18</v>
      </c>
      <c r="I177" s="2">
        <v>0.04</v>
      </c>
      <c r="J177" s="2">
        <v>0</v>
      </c>
      <c r="K177" s="2"/>
      <c r="L177" s="2"/>
      <c r="M177" s="2"/>
      <c r="N177" s="2"/>
      <c r="O177" s="2">
        <f t="shared" si="146"/>
        <v>231.86</v>
      </c>
      <c r="P177" s="2">
        <f t="shared" si="147"/>
        <v>106.17</v>
      </c>
      <c r="Q177" s="2">
        <f t="shared" si="148"/>
        <v>4.96</v>
      </c>
      <c r="R177" s="2">
        <f t="shared" si="149"/>
        <v>1.08</v>
      </c>
      <c r="S177" s="2">
        <f t="shared" si="150"/>
        <v>120.73</v>
      </c>
      <c r="T177" s="2">
        <f t="shared" si="151"/>
        <v>0</v>
      </c>
      <c r="U177" s="2">
        <f t="shared" si="152"/>
        <v>9.2867999999999995</v>
      </c>
      <c r="V177" s="2">
        <f t="shared" si="153"/>
        <v>0</v>
      </c>
      <c r="W177" s="2">
        <f t="shared" si="154"/>
        <v>0</v>
      </c>
      <c r="X177" s="2">
        <f t="shared" si="155"/>
        <v>137.63</v>
      </c>
      <c r="Y177" s="2">
        <f t="shared" si="156"/>
        <v>80.89</v>
      </c>
      <c r="Z177" s="2"/>
      <c r="AA177" s="2">
        <v>22529512</v>
      </c>
      <c r="AB177" s="2">
        <f t="shared" si="157"/>
        <v>5796.4</v>
      </c>
      <c r="AC177" s="2">
        <f t="shared" si="158"/>
        <v>2654.26</v>
      </c>
      <c r="AD177" s="2">
        <f t="shared" si="177"/>
        <v>123.93</v>
      </c>
      <c r="AE177" s="2">
        <f t="shared" si="178"/>
        <v>26.99</v>
      </c>
      <c r="AF177" s="2">
        <f t="shared" si="178"/>
        <v>3018.21</v>
      </c>
      <c r="AG177" s="2">
        <f t="shared" si="159"/>
        <v>0</v>
      </c>
      <c r="AH177" s="2">
        <f t="shared" si="179"/>
        <v>232.17</v>
      </c>
      <c r="AI177" s="2">
        <f t="shared" si="179"/>
        <v>0</v>
      </c>
      <c r="AJ177" s="2">
        <f t="shared" si="160"/>
        <v>0</v>
      </c>
      <c r="AK177" s="2">
        <v>5796.4</v>
      </c>
      <c r="AL177" s="2">
        <v>2654.26</v>
      </c>
      <c r="AM177" s="2">
        <v>123.93</v>
      </c>
      <c r="AN177" s="2">
        <v>26.99</v>
      </c>
      <c r="AO177" s="2">
        <v>3018.21</v>
      </c>
      <c r="AP177" s="2">
        <v>0</v>
      </c>
      <c r="AQ177" s="2">
        <v>232.17</v>
      </c>
      <c r="AR177" s="2">
        <v>0</v>
      </c>
      <c r="AS177" s="2">
        <v>0</v>
      </c>
      <c r="AT177" s="2">
        <v>114</v>
      </c>
      <c r="AU177" s="2">
        <v>67</v>
      </c>
      <c r="AV177" s="2">
        <v>1</v>
      </c>
      <c r="AW177" s="2">
        <v>1</v>
      </c>
      <c r="AX177" s="2"/>
      <c r="AY177" s="2"/>
      <c r="AZ177" s="2">
        <v>1</v>
      </c>
      <c r="BA177" s="2">
        <v>1</v>
      </c>
      <c r="BB177" s="2">
        <v>1</v>
      </c>
      <c r="BC177" s="2">
        <v>1</v>
      </c>
      <c r="BD177" s="2" t="s">
        <v>3</v>
      </c>
      <c r="BE177" s="2" t="s">
        <v>3</v>
      </c>
      <c r="BF177" s="2" t="s">
        <v>3</v>
      </c>
      <c r="BG177" s="2" t="s">
        <v>3</v>
      </c>
      <c r="BH177" s="2">
        <v>0</v>
      </c>
      <c r="BI177" s="2">
        <v>2</v>
      </c>
      <c r="BJ177" s="2" t="s">
        <v>229</v>
      </c>
      <c r="BK177" s="2"/>
      <c r="BL177" s="2"/>
      <c r="BM177" s="2">
        <v>333</v>
      </c>
      <c r="BN177" s="2">
        <v>0</v>
      </c>
      <c r="BO177" s="2" t="s">
        <v>3</v>
      </c>
      <c r="BP177" s="2">
        <v>0</v>
      </c>
      <c r="BQ177" s="2">
        <v>40</v>
      </c>
      <c r="BR177" s="2"/>
      <c r="BS177" s="2">
        <v>1</v>
      </c>
      <c r="BT177" s="2">
        <v>1</v>
      </c>
      <c r="BU177" s="2">
        <v>1</v>
      </c>
      <c r="BV177" s="2">
        <v>1</v>
      </c>
      <c r="BW177" s="2">
        <v>1</v>
      </c>
      <c r="BX177" s="2">
        <v>1</v>
      </c>
      <c r="BY177" s="2" t="s">
        <v>3</v>
      </c>
      <c r="BZ177" s="2">
        <v>114</v>
      </c>
      <c r="CA177" s="2">
        <v>67</v>
      </c>
      <c r="CB177" s="2"/>
      <c r="CC177" s="2"/>
      <c r="CD177" s="2"/>
      <c r="CE177" s="2"/>
      <c r="CF177" s="2">
        <v>0</v>
      </c>
      <c r="CG177" s="2">
        <v>0</v>
      </c>
      <c r="CH177" s="2"/>
      <c r="CI177" s="2"/>
      <c r="CJ177" s="2"/>
      <c r="CK177" s="2"/>
      <c r="CL177" s="2"/>
      <c r="CM177" s="2">
        <v>0</v>
      </c>
      <c r="CN177" s="2" t="s">
        <v>3</v>
      </c>
      <c r="CO177" s="2">
        <v>0</v>
      </c>
      <c r="CP177" s="2">
        <f t="shared" si="161"/>
        <v>231.86</v>
      </c>
      <c r="CQ177" s="2">
        <f t="shared" si="162"/>
        <v>2654.26</v>
      </c>
      <c r="CR177" s="2">
        <f t="shared" si="163"/>
        <v>123.93</v>
      </c>
      <c r="CS177" s="2">
        <f t="shared" si="164"/>
        <v>26.99</v>
      </c>
      <c r="CT177" s="2">
        <f t="shared" si="165"/>
        <v>3018.21</v>
      </c>
      <c r="CU177" s="2">
        <f t="shared" si="166"/>
        <v>0</v>
      </c>
      <c r="CV177" s="2">
        <f t="shared" si="167"/>
        <v>232.17</v>
      </c>
      <c r="CW177" s="2">
        <f t="shared" si="168"/>
        <v>0</v>
      </c>
      <c r="CX177" s="2">
        <f t="shared" si="169"/>
        <v>0</v>
      </c>
      <c r="CY177" s="2">
        <f>((S177*BZ177)/100)</f>
        <v>137.63220000000001</v>
      </c>
      <c r="CZ177" s="2">
        <f>((S177*CA177)/100)</f>
        <v>80.889099999999999</v>
      </c>
      <c r="DA177" s="2"/>
      <c r="DB177" s="2"/>
      <c r="DC177" s="2" t="s">
        <v>3</v>
      </c>
      <c r="DD177" s="2" t="s">
        <v>3</v>
      </c>
      <c r="DE177" s="2" t="s">
        <v>3</v>
      </c>
      <c r="DF177" s="2" t="s">
        <v>3</v>
      </c>
      <c r="DG177" s="2" t="s">
        <v>3</v>
      </c>
      <c r="DH177" s="2" t="s">
        <v>3</v>
      </c>
      <c r="DI177" s="2" t="s">
        <v>3</v>
      </c>
      <c r="DJ177" s="2" t="s">
        <v>3</v>
      </c>
      <c r="DK177" s="2" t="s">
        <v>3</v>
      </c>
      <c r="DL177" s="2" t="s">
        <v>3</v>
      </c>
      <c r="DM177" s="2" t="s">
        <v>3</v>
      </c>
      <c r="DN177" s="2">
        <v>0</v>
      </c>
      <c r="DO177" s="2">
        <v>0</v>
      </c>
      <c r="DP177" s="2">
        <v>1</v>
      </c>
      <c r="DQ177" s="2">
        <v>1</v>
      </c>
      <c r="DR177" s="2"/>
      <c r="DS177" s="2"/>
      <c r="DT177" s="2"/>
      <c r="DU177" s="2">
        <v>1010</v>
      </c>
      <c r="DV177" s="2" t="s">
        <v>18</v>
      </c>
      <c r="DW177" s="2" t="s">
        <v>18</v>
      </c>
      <c r="DX177" s="2">
        <v>100</v>
      </c>
      <c r="DY177" s="2"/>
      <c r="DZ177" s="2"/>
      <c r="EA177" s="2"/>
      <c r="EB177" s="2"/>
      <c r="EC177" s="2"/>
      <c r="ED177" s="2"/>
      <c r="EE177" s="2">
        <v>21121023</v>
      </c>
      <c r="EF177" s="2">
        <v>40</v>
      </c>
      <c r="EG177" s="2" t="s">
        <v>230</v>
      </c>
      <c r="EH177" s="2">
        <v>0</v>
      </c>
      <c r="EI177" s="2" t="s">
        <v>3</v>
      </c>
      <c r="EJ177" s="2">
        <v>2</v>
      </c>
      <c r="EK177" s="2">
        <v>333</v>
      </c>
      <c r="EL177" s="2" t="s">
        <v>231</v>
      </c>
      <c r="EM177" s="2" t="s">
        <v>232</v>
      </c>
      <c r="EN177" s="2"/>
      <c r="EO177" s="2" t="s">
        <v>3</v>
      </c>
      <c r="EP177" s="2"/>
      <c r="EQ177" s="2">
        <v>0</v>
      </c>
      <c r="ER177" s="2">
        <v>5796.4</v>
      </c>
      <c r="ES177" s="2">
        <v>2654.26</v>
      </c>
      <c r="ET177" s="2">
        <v>123.93</v>
      </c>
      <c r="EU177" s="2">
        <v>26.99</v>
      </c>
      <c r="EV177" s="2">
        <v>3018.21</v>
      </c>
      <c r="EW177" s="2">
        <v>232.17</v>
      </c>
      <c r="EX177" s="2">
        <v>0</v>
      </c>
      <c r="EY177" s="2">
        <v>0</v>
      </c>
      <c r="EZ177" s="2">
        <v>0</v>
      </c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>
        <v>0</v>
      </c>
      <c r="FR177" s="2">
        <f t="shared" si="170"/>
        <v>0</v>
      </c>
      <c r="FS177" s="2">
        <v>0</v>
      </c>
      <c r="FT177" s="2"/>
      <c r="FU177" s="2"/>
      <c r="FV177" s="2"/>
      <c r="FW177" s="2"/>
      <c r="FX177" s="2">
        <v>114</v>
      </c>
      <c r="FY177" s="2">
        <v>67</v>
      </c>
      <c r="FZ177" s="2"/>
      <c r="GA177" s="2" t="s">
        <v>3</v>
      </c>
      <c r="GB177" s="2"/>
      <c r="GC177" s="2"/>
      <c r="GD177" s="2"/>
      <c r="GE177" s="2"/>
      <c r="GF177" s="2"/>
      <c r="GG177" s="2">
        <v>2</v>
      </c>
      <c r="GH177" s="2">
        <v>1</v>
      </c>
      <c r="GI177" s="2">
        <v>-2</v>
      </c>
      <c r="GJ177" s="2">
        <v>0</v>
      </c>
      <c r="GK177" s="2">
        <f>ROUND(R177*(R12)/100,2)</f>
        <v>1.89</v>
      </c>
      <c r="GL177" s="2">
        <f t="shared" si="171"/>
        <v>0</v>
      </c>
      <c r="GM177" s="2">
        <f t="shared" si="172"/>
        <v>452.27</v>
      </c>
      <c r="GN177" s="2">
        <f t="shared" si="173"/>
        <v>0</v>
      </c>
      <c r="GO177" s="2">
        <f t="shared" si="174"/>
        <v>452.27</v>
      </c>
      <c r="GP177" s="2">
        <f t="shared" si="175"/>
        <v>0</v>
      </c>
      <c r="GQ177" s="2"/>
      <c r="GR177" s="2">
        <v>0</v>
      </c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  <c r="IU177" s="2"/>
    </row>
    <row r="178" spans="1:255" x14ac:dyDescent="0.2">
      <c r="A178">
        <v>17</v>
      </c>
      <c r="B178">
        <v>1</v>
      </c>
      <c r="C178">
        <f>ROW(SmtRes!A152)</f>
        <v>152</v>
      </c>
      <c r="E178" t="s">
        <v>226</v>
      </c>
      <c r="F178" t="str">
        <f>F177</f>
        <v>4.8-246-14</v>
      </c>
      <c r="G178" t="str">
        <f>G177</f>
        <v>СВЕТИЛЬНИКИ СВЕТОДИОДНЫЕ, СВЕТИЛЬНИК В ПОДВЕСНЫХ ПОТОЛКАХ, УСТАНАВЛИВАЕМЫЙ НА ПРОФИЛЕ, С КОЛИЧЕСТВОМ ЛАМП ДО 4</v>
      </c>
      <c r="H178" t="str">
        <f>H177</f>
        <v>100 шт.</v>
      </c>
      <c r="I178">
        <f>I177</f>
        <v>0.04</v>
      </c>
      <c r="J178">
        <f>J177</f>
        <v>0</v>
      </c>
      <c r="O178">
        <f t="shared" si="146"/>
        <v>2015.45</v>
      </c>
      <c r="P178">
        <f t="shared" si="147"/>
        <v>264.36</v>
      </c>
      <c r="Q178">
        <f t="shared" si="148"/>
        <v>39.159999999999997</v>
      </c>
      <c r="R178">
        <f t="shared" si="149"/>
        <v>15.31</v>
      </c>
      <c r="S178">
        <f t="shared" si="150"/>
        <v>1711.93</v>
      </c>
      <c r="T178">
        <f t="shared" si="151"/>
        <v>0</v>
      </c>
      <c r="U178">
        <f t="shared" si="152"/>
        <v>9.2867999999999995</v>
      </c>
      <c r="V178">
        <f t="shared" si="153"/>
        <v>0</v>
      </c>
      <c r="W178">
        <f t="shared" si="154"/>
        <v>0</v>
      </c>
      <c r="X178">
        <f t="shared" si="155"/>
        <v>1386.66</v>
      </c>
      <c r="Y178">
        <f t="shared" si="156"/>
        <v>753.25</v>
      </c>
      <c r="AA178">
        <v>22529510</v>
      </c>
      <c r="AB178">
        <f t="shared" si="157"/>
        <v>5796.4</v>
      </c>
      <c r="AC178">
        <f t="shared" si="158"/>
        <v>2654.26</v>
      </c>
      <c r="AD178">
        <f t="shared" si="177"/>
        <v>123.93</v>
      </c>
      <c r="AE178">
        <f t="shared" si="178"/>
        <v>26.99</v>
      </c>
      <c r="AF178">
        <f t="shared" si="178"/>
        <v>3018.21</v>
      </c>
      <c r="AG178">
        <f t="shared" si="159"/>
        <v>0</v>
      </c>
      <c r="AH178">
        <f t="shared" si="179"/>
        <v>232.17</v>
      </c>
      <c r="AI178">
        <f t="shared" si="179"/>
        <v>0</v>
      </c>
      <c r="AJ178">
        <f t="shared" si="160"/>
        <v>0</v>
      </c>
      <c r="AK178">
        <v>5796.4</v>
      </c>
      <c r="AL178">
        <v>2654.26</v>
      </c>
      <c r="AM178">
        <v>123.93</v>
      </c>
      <c r="AN178">
        <v>26.99</v>
      </c>
      <c r="AO178">
        <v>3018.21</v>
      </c>
      <c r="AP178">
        <v>0</v>
      </c>
      <c r="AQ178">
        <v>232.17</v>
      </c>
      <c r="AR178">
        <v>0</v>
      </c>
      <c r="AS178">
        <v>0</v>
      </c>
      <c r="AT178">
        <v>81</v>
      </c>
      <c r="AU178">
        <v>44</v>
      </c>
      <c r="AV178">
        <v>1</v>
      </c>
      <c r="AW178">
        <v>1</v>
      </c>
      <c r="AZ178">
        <v>1</v>
      </c>
      <c r="BA178">
        <v>14.18</v>
      </c>
      <c r="BB178">
        <v>7.9</v>
      </c>
      <c r="BC178">
        <v>2.4900000000000002</v>
      </c>
      <c r="BD178" t="s">
        <v>3</v>
      </c>
      <c r="BE178" t="s">
        <v>3</v>
      </c>
      <c r="BF178" t="s">
        <v>3</v>
      </c>
      <c r="BG178" t="s">
        <v>3</v>
      </c>
      <c r="BH178">
        <v>0</v>
      </c>
      <c r="BI178">
        <v>2</v>
      </c>
      <c r="BJ178" t="str">
        <f>BJ177</f>
        <v>ТСН-2001.4. Доп.22. Сб.8, т.246, поз.14</v>
      </c>
      <c r="BM178">
        <v>333</v>
      </c>
      <c r="BN178">
        <v>0</v>
      </c>
      <c r="BO178" t="s">
        <v>227</v>
      </c>
      <c r="BP178">
        <v>1</v>
      </c>
      <c r="BQ178">
        <v>40</v>
      </c>
      <c r="BS178">
        <v>14.18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3</v>
      </c>
      <c r="BZ178">
        <v>81</v>
      </c>
      <c r="CA178">
        <v>44</v>
      </c>
      <c r="CF178">
        <v>0</v>
      </c>
      <c r="CG178">
        <v>0</v>
      </c>
      <c r="CM178">
        <v>0</v>
      </c>
      <c r="CN178" t="s">
        <v>3</v>
      </c>
      <c r="CO178">
        <v>0</v>
      </c>
      <c r="CP178">
        <f t="shared" si="161"/>
        <v>2015.45</v>
      </c>
      <c r="CQ178">
        <f t="shared" si="162"/>
        <v>6609.1074000000008</v>
      </c>
      <c r="CR178">
        <f t="shared" si="163"/>
        <v>979.04700000000014</v>
      </c>
      <c r="CS178">
        <f t="shared" si="164"/>
        <v>382.71819999999997</v>
      </c>
      <c r="CT178">
        <f t="shared" si="165"/>
        <v>42798.217799999999</v>
      </c>
      <c r="CU178">
        <f t="shared" si="166"/>
        <v>0</v>
      </c>
      <c r="CV178">
        <f t="shared" si="167"/>
        <v>232.17</v>
      </c>
      <c r="CW178">
        <f t="shared" si="168"/>
        <v>0</v>
      </c>
      <c r="CX178">
        <f t="shared" si="169"/>
        <v>0</v>
      </c>
      <c r="CY178">
        <f>S178*(BZ178/100)</f>
        <v>1386.6633000000002</v>
      </c>
      <c r="CZ178">
        <f>S178*(CA178/100)</f>
        <v>753.24920000000009</v>
      </c>
      <c r="DC178" t="s">
        <v>3</v>
      </c>
      <c r="DD178" t="s">
        <v>3</v>
      </c>
      <c r="DE178" t="s">
        <v>3</v>
      </c>
      <c r="DF178" t="s">
        <v>3</v>
      </c>
      <c r="DG178" t="s">
        <v>3</v>
      </c>
      <c r="DH178" t="s">
        <v>3</v>
      </c>
      <c r="DI178" t="s">
        <v>3</v>
      </c>
      <c r="DJ178" t="s">
        <v>3</v>
      </c>
      <c r="DK178" t="s">
        <v>3</v>
      </c>
      <c r="DL178" t="s">
        <v>3</v>
      </c>
      <c r="DM178" t="s">
        <v>3</v>
      </c>
      <c r="DN178">
        <v>114</v>
      </c>
      <c r="DO178">
        <v>67</v>
      </c>
      <c r="DP178">
        <v>1.0469999999999999</v>
      </c>
      <c r="DQ178">
        <v>1</v>
      </c>
      <c r="DU178">
        <f t="shared" ref="DU178:EM178" si="182">DU177</f>
        <v>1010</v>
      </c>
      <c r="DV178" t="str">
        <f t="shared" si="182"/>
        <v>100 шт.</v>
      </c>
      <c r="DW178" t="str">
        <f t="shared" si="182"/>
        <v>100 шт.</v>
      </c>
      <c r="DX178">
        <f t="shared" si="182"/>
        <v>100</v>
      </c>
      <c r="DY178">
        <f t="shared" si="182"/>
        <v>0</v>
      </c>
      <c r="DZ178">
        <f t="shared" si="182"/>
        <v>0</v>
      </c>
      <c r="EA178">
        <f t="shared" si="182"/>
        <v>0</v>
      </c>
      <c r="EB178">
        <f t="shared" si="182"/>
        <v>0</v>
      </c>
      <c r="EC178">
        <f t="shared" si="182"/>
        <v>0</v>
      </c>
      <c r="ED178">
        <f t="shared" si="182"/>
        <v>0</v>
      </c>
      <c r="EE178">
        <f t="shared" si="182"/>
        <v>21121023</v>
      </c>
      <c r="EF178">
        <f t="shared" si="182"/>
        <v>40</v>
      </c>
      <c r="EG178" t="str">
        <f t="shared" si="182"/>
        <v>Монтаж оборудования</v>
      </c>
      <c r="EH178">
        <f t="shared" si="182"/>
        <v>0</v>
      </c>
      <c r="EI178" t="str">
        <f t="shared" si="182"/>
        <v/>
      </c>
      <c r="EJ178">
        <f t="shared" si="182"/>
        <v>2</v>
      </c>
      <c r="EK178">
        <f t="shared" si="182"/>
        <v>333</v>
      </c>
      <c r="EL178" t="str">
        <f t="shared" si="182"/>
        <v>ТСН-2001.4-8. 8-188...8-272</v>
      </c>
      <c r="EM178" t="str">
        <f t="shared" si="182"/>
        <v>ТСН-2001.4-8-18</v>
      </c>
      <c r="EO178" t="s">
        <v>3</v>
      </c>
      <c r="EQ178">
        <v>0</v>
      </c>
      <c r="ER178">
        <v>5796.4</v>
      </c>
      <c r="ES178">
        <v>2654.26</v>
      </c>
      <c r="ET178">
        <v>123.93</v>
      </c>
      <c r="EU178">
        <v>26.99</v>
      </c>
      <c r="EV178">
        <v>3018.21</v>
      </c>
      <c r="EW178">
        <v>232.17</v>
      </c>
      <c r="EX178">
        <v>0</v>
      </c>
      <c r="EY178">
        <v>0</v>
      </c>
      <c r="FQ178">
        <v>0</v>
      </c>
      <c r="FR178">
        <f t="shared" si="170"/>
        <v>0</v>
      </c>
      <c r="FS178">
        <v>0</v>
      </c>
      <c r="FX178">
        <v>81</v>
      </c>
      <c r="FY178">
        <v>44</v>
      </c>
      <c r="GA178" t="s">
        <v>3</v>
      </c>
      <c r="GG178">
        <v>2</v>
      </c>
      <c r="GH178">
        <v>1</v>
      </c>
      <c r="GI178">
        <v>2</v>
      </c>
      <c r="GJ178">
        <v>0</v>
      </c>
      <c r="GK178">
        <f>ROUND(R178*(S12)/100,2)</f>
        <v>25.87</v>
      </c>
      <c r="GL178">
        <f t="shared" si="171"/>
        <v>0</v>
      </c>
      <c r="GM178">
        <f t="shared" si="172"/>
        <v>4181.2300000000005</v>
      </c>
      <c r="GN178">
        <f t="shared" si="173"/>
        <v>0</v>
      </c>
      <c r="GO178">
        <f t="shared" si="174"/>
        <v>4181.2299999999996</v>
      </c>
      <c r="GP178">
        <f t="shared" si="175"/>
        <v>0</v>
      </c>
      <c r="GR178">
        <v>0</v>
      </c>
    </row>
    <row r="179" spans="1:255" x14ac:dyDescent="0.2">
      <c r="A179" s="2">
        <v>18</v>
      </c>
      <c r="B179" s="2">
        <v>1</v>
      </c>
      <c r="C179" s="2">
        <v>151</v>
      </c>
      <c r="D179" s="2"/>
      <c r="E179" s="2" t="s">
        <v>233</v>
      </c>
      <c r="F179" s="2" t="s">
        <v>123</v>
      </c>
      <c r="G179" s="2" t="s">
        <v>234</v>
      </c>
      <c r="H179" s="2" t="s">
        <v>235</v>
      </c>
      <c r="I179" s="2">
        <f>I178*J179</f>
        <v>4</v>
      </c>
      <c r="J179" s="2">
        <v>100</v>
      </c>
      <c r="K179" s="2"/>
      <c r="L179" s="2"/>
      <c r="M179" s="2"/>
      <c r="N179" s="2"/>
      <c r="O179" s="2">
        <f t="shared" si="146"/>
        <v>10800</v>
      </c>
      <c r="P179" s="2">
        <f t="shared" si="147"/>
        <v>10800</v>
      </c>
      <c r="Q179" s="2">
        <f t="shared" si="148"/>
        <v>0</v>
      </c>
      <c r="R179" s="2">
        <f t="shared" si="149"/>
        <v>0</v>
      </c>
      <c r="S179" s="2">
        <f t="shared" si="150"/>
        <v>0</v>
      </c>
      <c r="T179" s="2">
        <f t="shared" si="151"/>
        <v>0</v>
      </c>
      <c r="U179" s="2">
        <f t="shared" si="152"/>
        <v>0</v>
      </c>
      <c r="V179" s="2">
        <f t="shared" si="153"/>
        <v>0</v>
      </c>
      <c r="W179" s="2">
        <f t="shared" si="154"/>
        <v>0</v>
      </c>
      <c r="X179" s="2">
        <f t="shared" si="155"/>
        <v>0</v>
      </c>
      <c r="Y179" s="2">
        <f t="shared" si="156"/>
        <v>0</v>
      </c>
      <c r="Z179" s="2"/>
      <c r="AA179" s="2">
        <v>22529512</v>
      </c>
      <c r="AB179" s="2">
        <f t="shared" si="157"/>
        <v>2700</v>
      </c>
      <c r="AC179" s="2">
        <f t="shared" si="158"/>
        <v>2700</v>
      </c>
      <c r="AD179" s="2">
        <f t="shared" si="177"/>
        <v>0</v>
      </c>
      <c r="AE179" s="2">
        <f t="shared" si="178"/>
        <v>0</v>
      </c>
      <c r="AF179" s="2">
        <f t="shared" si="178"/>
        <v>0</v>
      </c>
      <c r="AG179" s="2">
        <f t="shared" si="159"/>
        <v>0</v>
      </c>
      <c r="AH179" s="2">
        <f t="shared" si="179"/>
        <v>0</v>
      </c>
      <c r="AI179" s="2">
        <f t="shared" si="179"/>
        <v>0</v>
      </c>
      <c r="AJ179" s="2">
        <f t="shared" si="160"/>
        <v>0</v>
      </c>
      <c r="AK179" s="2">
        <v>2700</v>
      </c>
      <c r="AL179" s="2">
        <v>2700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114</v>
      </c>
      <c r="AU179" s="2">
        <v>67</v>
      </c>
      <c r="AV179" s="2">
        <v>1</v>
      </c>
      <c r="AW179" s="2">
        <v>1</v>
      </c>
      <c r="AX179" s="2"/>
      <c r="AY179" s="2"/>
      <c r="AZ179" s="2">
        <v>1</v>
      </c>
      <c r="BA179" s="2">
        <v>1</v>
      </c>
      <c r="BB179" s="2">
        <v>1</v>
      </c>
      <c r="BC179" s="2">
        <v>1</v>
      </c>
      <c r="BD179" s="2" t="s">
        <v>3</v>
      </c>
      <c r="BE179" s="2" t="s">
        <v>3</v>
      </c>
      <c r="BF179" s="2" t="s">
        <v>3</v>
      </c>
      <c r="BG179" s="2" t="s">
        <v>3</v>
      </c>
      <c r="BH179" s="2">
        <v>3</v>
      </c>
      <c r="BI179" s="2">
        <v>2</v>
      </c>
      <c r="BJ179" s="2" t="s">
        <v>3</v>
      </c>
      <c r="BK179" s="2"/>
      <c r="BL179" s="2"/>
      <c r="BM179" s="2">
        <v>333</v>
      </c>
      <c r="BN179" s="2">
        <v>0</v>
      </c>
      <c r="BO179" s="2" t="s">
        <v>3</v>
      </c>
      <c r="BP179" s="2">
        <v>0</v>
      </c>
      <c r="BQ179" s="2">
        <v>40</v>
      </c>
      <c r="BR179" s="2"/>
      <c r="BS179" s="2">
        <v>1</v>
      </c>
      <c r="BT179" s="2">
        <v>1</v>
      </c>
      <c r="BU179" s="2">
        <v>1</v>
      </c>
      <c r="BV179" s="2">
        <v>1</v>
      </c>
      <c r="BW179" s="2">
        <v>1</v>
      </c>
      <c r="BX179" s="2">
        <v>1</v>
      </c>
      <c r="BY179" s="2" t="s">
        <v>3</v>
      </c>
      <c r="BZ179" s="2">
        <v>114</v>
      </c>
      <c r="CA179" s="2">
        <v>67</v>
      </c>
      <c r="CB179" s="2"/>
      <c r="CC179" s="2"/>
      <c r="CD179" s="2"/>
      <c r="CE179" s="2"/>
      <c r="CF179" s="2">
        <v>0</v>
      </c>
      <c r="CG179" s="2">
        <v>0</v>
      </c>
      <c r="CH179" s="2"/>
      <c r="CI179" s="2"/>
      <c r="CJ179" s="2"/>
      <c r="CK179" s="2"/>
      <c r="CL179" s="2"/>
      <c r="CM179" s="2">
        <v>0</v>
      </c>
      <c r="CN179" s="2" t="s">
        <v>3</v>
      </c>
      <c r="CO179" s="2">
        <v>0</v>
      </c>
      <c r="CP179" s="2">
        <f t="shared" si="161"/>
        <v>10800</v>
      </c>
      <c r="CQ179" s="2">
        <f t="shared" si="162"/>
        <v>2700</v>
      </c>
      <c r="CR179" s="2">
        <f t="shared" si="163"/>
        <v>0</v>
      </c>
      <c r="CS179" s="2">
        <f t="shared" si="164"/>
        <v>0</v>
      </c>
      <c r="CT179" s="2">
        <f t="shared" si="165"/>
        <v>0</v>
      </c>
      <c r="CU179" s="2">
        <f t="shared" si="166"/>
        <v>0</v>
      </c>
      <c r="CV179" s="2">
        <f t="shared" si="167"/>
        <v>0</v>
      </c>
      <c r="CW179" s="2">
        <f t="shared" si="168"/>
        <v>0</v>
      </c>
      <c r="CX179" s="2">
        <f t="shared" si="169"/>
        <v>0</v>
      </c>
      <c r="CY179" s="2">
        <f>((S179*BZ179)/100)</f>
        <v>0</v>
      </c>
      <c r="CZ179" s="2">
        <f>((S179*CA179)/100)</f>
        <v>0</v>
      </c>
      <c r="DA179" s="2"/>
      <c r="DB179" s="2"/>
      <c r="DC179" s="2" t="s">
        <v>3</v>
      </c>
      <c r="DD179" s="2" t="s">
        <v>3</v>
      </c>
      <c r="DE179" s="2" t="s">
        <v>3</v>
      </c>
      <c r="DF179" s="2" t="s">
        <v>3</v>
      </c>
      <c r="DG179" s="2" t="s">
        <v>3</v>
      </c>
      <c r="DH179" s="2" t="s">
        <v>3</v>
      </c>
      <c r="DI179" s="2" t="s">
        <v>3</v>
      </c>
      <c r="DJ179" s="2" t="s">
        <v>3</v>
      </c>
      <c r="DK179" s="2" t="s">
        <v>3</v>
      </c>
      <c r="DL179" s="2" t="s">
        <v>3</v>
      </c>
      <c r="DM179" s="2" t="s">
        <v>3</v>
      </c>
      <c r="DN179" s="2">
        <v>0</v>
      </c>
      <c r="DO179" s="2">
        <v>0</v>
      </c>
      <c r="DP179" s="2">
        <v>1</v>
      </c>
      <c r="DQ179" s="2">
        <v>1</v>
      </c>
      <c r="DR179" s="2"/>
      <c r="DS179" s="2"/>
      <c r="DT179" s="2"/>
      <c r="DU179" s="2">
        <v>1010</v>
      </c>
      <c r="DV179" s="2" t="s">
        <v>235</v>
      </c>
      <c r="DW179" s="2" t="s">
        <v>235</v>
      </c>
      <c r="DX179" s="2">
        <v>1</v>
      </c>
      <c r="DY179" s="2"/>
      <c r="DZ179" s="2"/>
      <c r="EA179" s="2"/>
      <c r="EB179" s="2"/>
      <c r="EC179" s="2"/>
      <c r="ED179" s="2"/>
      <c r="EE179" s="2">
        <v>21121023</v>
      </c>
      <c r="EF179" s="2">
        <v>40</v>
      </c>
      <c r="EG179" s="2" t="s">
        <v>230</v>
      </c>
      <c r="EH179" s="2">
        <v>0</v>
      </c>
      <c r="EI179" s="2" t="s">
        <v>3</v>
      </c>
      <c r="EJ179" s="2">
        <v>2</v>
      </c>
      <c r="EK179" s="2">
        <v>333</v>
      </c>
      <c r="EL179" s="2" t="s">
        <v>231</v>
      </c>
      <c r="EM179" s="2" t="s">
        <v>232</v>
      </c>
      <c r="EN179" s="2"/>
      <c r="EO179" s="2" t="s">
        <v>3</v>
      </c>
      <c r="EP179" s="2"/>
      <c r="EQ179" s="2">
        <v>0</v>
      </c>
      <c r="ER179" s="2">
        <v>0</v>
      </c>
      <c r="ES179" s="2">
        <v>2700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/>
      <c r="EZ179" s="2">
        <v>0</v>
      </c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>
        <v>0</v>
      </c>
      <c r="FR179" s="2">
        <f t="shared" si="170"/>
        <v>0</v>
      </c>
      <c r="FS179" s="2">
        <v>0</v>
      </c>
      <c r="FT179" s="2"/>
      <c r="FU179" s="2"/>
      <c r="FV179" s="2"/>
      <c r="FW179" s="2"/>
      <c r="FX179" s="2">
        <v>114</v>
      </c>
      <c r="FY179" s="2">
        <v>67</v>
      </c>
      <c r="FZ179" s="2"/>
      <c r="GA179" s="2" t="s">
        <v>126</v>
      </c>
      <c r="GB179" s="2"/>
      <c r="GC179" s="2"/>
      <c r="GD179" s="2"/>
      <c r="GE179" s="2"/>
      <c r="GF179" s="2"/>
      <c r="GG179" s="2">
        <v>2</v>
      </c>
      <c r="GH179" s="2">
        <v>0</v>
      </c>
      <c r="GI179" s="2">
        <v>-2</v>
      </c>
      <c r="GJ179" s="2">
        <v>0</v>
      </c>
      <c r="GK179" s="2">
        <f>ROUND(R179*(R12)/100,2)</f>
        <v>0</v>
      </c>
      <c r="GL179" s="2">
        <f t="shared" si="171"/>
        <v>0</v>
      </c>
      <c r="GM179" s="2">
        <f t="shared" si="172"/>
        <v>10800</v>
      </c>
      <c r="GN179" s="2">
        <f t="shared" si="173"/>
        <v>0</v>
      </c>
      <c r="GO179" s="2">
        <f t="shared" si="174"/>
        <v>10800</v>
      </c>
      <c r="GP179" s="2">
        <f t="shared" si="175"/>
        <v>0</v>
      </c>
      <c r="GQ179" s="2"/>
      <c r="GR179" s="2">
        <v>0</v>
      </c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</row>
    <row r="180" spans="1:255" x14ac:dyDescent="0.2">
      <c r="A180">
        <v>18</v>
      </c>
      <c r="B180">
        <v>1</v>
      </c>
      <c r="C180">
        <v>152</v>
      </c>
      <c r="E180" t="s">
        <v>233</v>
      </c>
      <c r="F180" t="str">
        <f>F179</f>
        <v>ПРАЙС-ЛИСТ</v>
      </c>
      <c r="G180" t="str">
        <f>G179</f>
        <v>СВЕТИЛЬНИК СВЕТОДИОДНЫЙ ARMSTRONG LUX</v>
      </c>
      <c r="H180" t="str">
        <f>H179</f>
        <v>шт.</v>
      </c>
      <c r="I180">
        <f>I178*J180</f>
        <v>4</v>
      </c>
      <c r="J180">
        <f>J179</f>
        <v>100</v>
      </c>
      <c r="O180">
        <f t="shared" si="146"/>
        <v>10800</v>
      </c>
      <c r="P180">
        <f t="shared" si="147"/>
        <v>10800</v>
      </c>
      <c r="Q180">
        <f t="shared" si="148"/>
        <v>0</v>
      </c>
      <c r="R180">
        <f t="shared" si="149"/>
        <v>0</v>
      </c>
      <c r="S180">
        <f t="shared" si="150"/>
        <v>0</v>
      </c>
      <c r="T180">
        <f t="shared" si="151"/>
        <v>0</v>
      </c>
      <c r="U180">
        <f t="shared" si="152"/>
        <v>0</v>
      </c>
      <c r="V180">
        <f t="shared" si="153"/>
        <v>0</v>
      </c>
      <c r="W180">
        <f t="shared" si="154"/>
        <v>0</v>
      </c>
      <c r="X180">
        <f t="shared" si="155"/>
        <v>0</v>
      </c>
      <c r="Y180">
        <f t="shared" si="156"/>
        <v>0</v>
      </c>
      <c r="AA180">
        <v>22529510</v>
      </c>
      <c r="AB180">
        <f t="shared" si="157"/>
        <v>2700</v>
      </c>
      <c r="AC180">
        <f t="shared" si="158"/>
        <v>2700</v>
      </c>
      <c r="AD180">
        <f t="shared" si="177"/>
        <v>0</v>
      </c>
      <c r="AE180">
        <f t="shared" si="178"/>
        <v>0</v>
      </c>
      <c r="AF180">
        <f t="shared" si="178"/>
        <v>0</v>
      </c>
      <c r="AG180">
        <f t="shared" si="159"/>
        <v>0</v>
      </c>
      <c r="AH180">
        <f t="shared" si="179"/>
        <v>0</v>
      </c>
      <c r="AI180">
        <f t="shared" si="179"/>
        <v>0</v>
      </c>
      <c r="AJ180">
        <f t="shared" si="160"/>
        <v>0</v>
      </c>
      <c r="AK180">
        <v>2700</v>
      </c>
      <c r="AL180">
        <v>2700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1</v>
      </c>
      <c r="AW180">
        <v>1</v>
      </c>
      <c r="AZ180">
        <v>1</v>
      </c>
      <c r="BA180">
        <v>1</v>
      </c>
      <c r="BB180">
        <v>1</v>
      </c>
      <c r="BC180">
        <v>1</v>
      </c>
      <c r="BD180" t="s">
        <v>3</v>
      </c>
      <c r="BE180" t="s">
        <v>3</v>
      </c>
      <c r="BF180" t="s">
        <v>3</v>
      </c>
      <c r="BG180" t="s">
        <v>3</v>
      </c>
      <c r="BH180">
        <v>3</v>
      </c>
      <c r="BI180">
        <v>2</v>
      </c>
      <c r="BJ180" t="str">
        <f>BJ179</f>
        <v/>
      </c>
      <c r="BM180">
        <v>333</v>
      </c>
      <c r="BN180">
        <v>0</v>
      </c>
      <c r="BO180" t="s">
        <v>3</v>
      </c>
      <c r="BP180">
        <v>0</v>
      </c>
      <c r="BQ180">
        <v>40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3</v>
      </c>
      <c r="BZ180">
        <v>0</v>
      </c>
      <c r="CA180">
        <v>0</v>
      </c>
      <c r="CF180">
        <v>0</v>
      </c>
      <c r="CG180">
        <v>0</v>
      </c>
      <c r="CM180">
        <v>0</v>
      </c>
      <c r="CN180" t="s">
        <v>3</v>
      </c>
      <c r="CO180">
        <v>0</v>
      </c>
      <c r="CP180">
        <f t="shared" si="161"/>
        <v>10800</v>
      </c>
      <c r="CQ180">
        <f t="shared" si="162"/>
        <v>2700</v>
      </c>
      <c r="CR180">
        <f t="shared" si="163"/>
        <v>0</v>
      </c>
      <c r="CS180">
        <f t="shared" si="164"/>
        <v>0</v>
      </c>
      <c r="CT180">
        <f t="shared" si="165"/>
        <v>0</v>
      </c>
      <c r="CU180">
        <f t="shared" si="166"/>
        <v>0</v>
      </c>
      <c r="CV180">
        <f t="shared" si="167"/>
        <v>0</v>
      </c>
      <c r="CW180">
        <f t="shared" si="168"/>
        <v>0</v>
      </c>
      <c r="CX180">
        <f t="shared" si="169"/>
        <v>0</v>
      </c>
      <c r="CY180">
        <f>S180*(BZ180/100)</f>
        <v>0</v>
      </c>
      <c r="CZ180">
        <f>S180*(CA180/100)</f>
        <v>0</v>
      </c>
      <c r="DC180" t="s">
        <v>3</v>
      </c>
      <c r="DD180" t="s">
        <v>3</v>
      </c>
      <c r="DE180" t="s">
        <v>3</v>
      </c>
      <c r="DF180" t="s">
        <v>3</v>
      </c>
      <c r="DG180" t="s">
        <v>3</v>
      </c>
      <c r="DH180" t="s">
        <v>3</v>
      </c>
      <c r="DI180" t="s">
        <v>3</v>
      </c>
      <c r="DJ180" t="s">
        <v>3</v>
      </c>
      <c r="DK180" t="s">
        <v>3</v>
      </c>
      <c r="DL180" t="s">
        <v>3</v>
      </c>
      <c r="DM180" t="s">
        <v>3</v>
      </c>
      <c r="DN180">
        <v>114</v>
      </c>
      <c r="DO180">
        <v>67</v>
      </c>
      <c r="DP180">
        <v>1.0469999999999999</v>
      </c>
      <c r="DQ180">
        <v>1</v>
      </c>
      <c r="DU180">
        <f t="shared" ref="DU180:EM180" si="183">DU179</f>
        <v>1010</v>
      </c>
      <c r="DV180" t="str">
        <f t="shared" si="183"/>
        <v>шт.</v>
      </c>
      <c r="DW180" t="str">
        <f t="shared" si="183"/>
        <v>шт.</v>
      </c>
      <c r="DX180">
        <f t="shared" si="183"/>
        <v>1</v>
      </c>
      <c r="DY180">
        <f t="shared" si="183"/>
        <v>0</v>
      </c>
      <c r="DZ180">
        <f t="shared" si="183"/>
        <v>0</v>
      </c>
      <c r="EA180">
        <f t="shared" si="183"/>
        <v>0</v>
      </c>
      <c r="EB180">
        <f t="shared" si="183"/>
        <v>0</v>
      </c>
      <c r="EC180">
        <f t="shared" si="183"/>
        <v>0</v>
      </c>
      <c r="ED180">
        <f t="shared" si="183"/>
        <v>0</v>
      </c>
      <c r="EE180">
        <f t="shared" si="183"/>
        <v>21121023</v>
      </c>
      <c r="EF180">
        <f t="shared" si="183"/>
        <v>40</v>
      </c>
      <c r="EG180" t="str">
        <f t="shared" si="183"/>
        <v>Монтаж оборудования</v>
      </c>
      <c r="EH180">
        <f t="shared" si="183"/>
        <v>0</v>
      </c>
      <c r="EI180" t="str">
        <f t="shared" si="183"/>
        <v/>
      </c>
      <c r="EJ180">
        <f t="shared" si="183"/>
        <v>2</v>
      </c>
      <c r="EK180">
        <f t="shared" si="183"/>
        <v>333</v>
      </c>
      <c r="EL180" t="str">
        <f t="shared" si="183"/>
        <v>ТСН-2001.4-8. 8-188...8-272</v>
      </c>
      <c r="EM180" t="str">
        <f t="shared" si="183"/>
        <v>ТСН-2001.4-8-18</v>
      </c>
      <c r="EO180" t="s">
        <v>3</v>
      </c>
      <c r="EQ180">
        <v>0</v>
      </c>
      <c r="ER180">
        <v>0</v>
      </c>
      <c r="ES180">
        <v>2700</v>
      </c>
      <c r="ET180">
        <v>0</v>
      </c>
      <c r="EU180">
        <v>0</v>
      </c>
      <c r="EV180">
        <v>0</v>
      </c>
      <c r="EW180">
        <v>0</v>
      </c>
      <c r="EX180">
        <v>0</v>
      </c>
      <c r="FQ180">
        <v>0</v>
      </c>
      <c r="FR180">
        <f t="shared" si="170"/>
        <v>0</v>
      </c>
      <c r="FS180">
        <v>0</v>
      </c>
      <c r="FX180">
        <v>0</v>
      </c>
      <c r="FY180">
        <v>0</v>
      </c>
      <c r="GA180" t="s">
        <v>236</v>
      </c>
      <c r="GG180">
        <v>2</v>
      </c>
      <c r="GH180">
        <v>0</v>
      </c>
      <c r="GI180">
        <v>-2</v>
      </c>
      <c r="GJ180">
        <v>0</v>
      </c>
      <c r="GK180">
        <f>ROUND(R180*(S12)/100,2)</f>
        <v>0</v>
      </c>
      <c r="GL180">
        <f t="shared" si="171"/>
        <v>0</v>
      </c>
      <c r="GM180">
        <f t="shared" si="172"/>
        <v>10800</v>
      </c>
      <c r="GN180">
        <f t="shared" si="173"/>
        <v>0</v>
      </c>
      <c r="GO180">
        <f t="shared" si="174"/>
        <v>10800</v>
      </c>
      <c r="GP180">
        <f t="shared" si="175"/>
        <v>0</v>
      </c>
      <c r="GR180">
        <v>0</v>
      </c>
    </row>
    <row r="182" spans="1:255" x14ac:dyDescent="0.2">
      <c r="A182" s="3">
        <v>51</v>
      </c>
      <c r="B182" s="3">
        <f>B167</f>
        <v>1</v>
      </c>
      <c r="C182" s="3">
        <f>A167</f>
        <v>4</v>
      </c>
      <c r="D182" s="3">
        <f>ROW(A167)</f>
        <v>167</v>
      </c>
      <c r="E182" s="3"/>
      <c r="F182" s="3" t="str">
        <f>IF(F167&lt;&gt;"",F167,"")</f>
        <v>РАЗДЕЛ 4.</v>
      </c>
      <c r="G182" s="3" t="str">
        <f>IF(G167&lt;&gt;"",G167,"")</f>
        <v>ПОТОЛКИ</v>
      </c>
      <c r="H182" s="3"/>
      <c r="I182" s="3"/>
      <c r="J182" s="3"/>
      <c r="K182" s="3"/>
      <c r="L182" s="3"/>
      <c r="M182" s="3"/>
      <c r="N182" s="3"/>
      <c r="O182" s="3">
        <f t="shared" ref="O182:T182" si="184">ROUND(AB182,2)</f>
        <v>13988.1</v>
      </c>
      <c r="P182" s="3">
        <f t="shared" si="184"/>
        <v>13487.71</v>
      </c>
      <c r="Q182" s="3">
        <f t="shared" si="184"/>
        <v>8.74</v>
      </c>
      <c r="R182" s="3">
        <f t="shared" si="184"/>
        <v>1.84</v>
      </c>
      <c r="S182" s="3">
        <f t="shared" si="184"/>
        <v>491.65</v>
      </c>
      <c r="T182" s="3">
        <f t="shared" si="184"/>
        <v>0</v>
      </c>
      <c r="U182" s="3">
        <f>AH182</f>
        <v>40.456399999999995</v>
      </c>
      <c r="V182" s="3">
        <f>AI182</f>
        <v>0</v>
      </c>
      <c r="W182" s="3">
        <f>ROUND(AJ182,2)</f>
        <v>0</v>
      </c>
      <c r="X182" s="3">
        <f>ROUND(AK182,2)</f>
        <v>508.55</v>
      </c>
      <c r="Y182" s="3">
        <f>ROUND(AL182,2)</f>
        <v>318.27999999999997</v>
      </c>
      <c r="Z182" s="3"/>
      <c r="AA182" s="3"/>
      <c r="AB182" s="3">
        <f>ROUND(SUMIF(AA171:AA180,"=22529512",O171:O180),2)</f>
        <v>13988.1</v>
      </c>
      <c r="AC182" s="3">
        <f>ROUND(SUMIF(AA171:AA180,"=22529512",P171:P180),2)</f>
        <v>13487.71</v>
      </c>
      <c r="AD182" s="3">
        <f>ROUND(SUMIF(AA171:AA180,"=22529512",Q171:Q180),2)</f>
        <v>8.74</v>
      </c>
      <c r="AE182" s="3">
        <f>ROUND(SUMIF(AA171:AA180,"=22529512",R171:R180),2)</f>
        <v>1.84</v>
      </c>
      <c r="AF182" s="3">
        <f>ROUND(SUMIF(AA171:AA180,"=22529512",S171:S180),2)</f>
        <v>491.65</v>
      </c>
      <c r="AG182" s="3">
        <f>ROUND(SUMIF(AA171:AA180,"=22529512",T171:T180),2)</f>
        <v>0</v>
      </c>
      <c r="AH182" s="3">
        <f>SUMIF(AA171:AA180,"=22529512",U171:U180)</f>
        <v>40.456399999999995</v>
      </c>
      <c r="AI182" s="3">
        <f>SUMIF(AA171:AA180,"=22529512",V171:V180)</f>
        <v>0</v>
      </c>
      <c r="AJ182" s="3">
        <f>ROUND(SUMIF(AA171:AA180,"=22529512",W171:W180),2)</f>
        <v>0</v>
      </c>
      <c r="AK182" s="3">
        <f>ROUND(SUMIF(AA171:AA180,"=22529512",X171:X180),2)</f>
        <v>508.55</v>
      </c>
      <c r="AL182" s="3">
        <f>ROUND(SUMIF(AA171:AA180,"=22529512",Y171:Y180),2)</f>
        <v>318.27999999999997</v>
      </c>
      <c r="AM182" s="3"/>
      <c r="AN182" s="3"/>
      <c r="AO182" s="3">
        <f t="shared" ref="AO182:AU182" si="185">ROUND(BB182,2)</f>
        <v>0</v>
      </c>
      <c r="AP182" s="3">
        <f t="shared" si="185"/>
        <v>0</v>
      </c>
      <c r="AQ182" s="3">
        <f t="shared" si="185"/>
        <v>0</v>
      </c>
      <c r="AR182" s="3">
        <f t="shared" si="185"/>
        <v>14818.15</v>
      </c>
      <c r="AS182" s="3">
        <f t="shared" si="185"/>
        <v>3565.88</v>
      </c>
      <c r="AT182" s="3">
        <f t="shared" si="185"/>
        <v>11252.27</v>
      </c>
      <c r="AU182" s="3">
        <f t="shared" si="185"/>
        <v>0</v>
      </c>
      <c r="AV182" s="3"/>
      <c r="AW182" s="3"/>
      <c r="AX182" s="3"/>
      <c r="AY182" s="3"/>
      <c r="AZ182" s="3"/>
      <c r="BA182" s="3"/>
      <c r="BB182" s="3">
        <f>ROUND(SUMIF(AA171:AA180,"=22529512",FQ171:FQ180),2)</f>
        <v>0</v>
      </c>
      <c r="BC182" s="3">
        <f>ROUND(SUMIF(AA171:AA180,"=22529512",FR171:FR180),2)</f>
        <v>0</v>
      </c>
      <c r="BD182" s="3">
        <f>ROUND(SUMIF(AA171:AA180,"=22529512",GL171:GL180),2)</f>
        <v>0</v>
      </c>
      <c r="BE182" s="3">
        <f>ROUND(SUMIF(AA171:AA180,"=22529512",GM171:GM180),2)</f>
        <v>14818.15</v>
      </c>
      <c r="BF182" s="3">
        <f>ROUND(SUMIF(AA171:AA180,"=22529512",GN171:GN180),2)</f>
        <v>3565.88</v>
      </c>
      <c r="BG182" s="3">
        <f>ROUND(SUMIF(AA171:AA180,"=22529512",GO171:GO180),2)</f>
        <v>11252.27</v>
      </c>
      <c r="BH182" s="3">
        <f>ROUND(SUMIF(AA171:AA180,"=22529512",GP171:GP180),2)</f>
        <v>0</v>
      </c>
      <c r="BI182" s="3"/>
      <c r="BJ182" s="3"/>
      <c r="BK182" s="3"/>
      <c r="BL182" s="3"/>
      <c r="BM182" s="3"/>
      <c r="BN182" s="3"/>
      <c r="BO182" s="4">
        <f t="shared" ref="BO182:BT182" si="186">ROUND(CB182,2)</f>
        <v>28618.400000000001</v>
      </c>
      <c r="BP182" s="4">
        <f t="shared" si="186"/>
        <v>21585.439999999999</v>
      </c>
      <c r="BQ182" s="4">
        <f t="shared" si="186"/>
        <v>61.41</v>
      </c>
      <c r="BR182" s="4">
        <f t="shared" si="186"/>
        <v>26.04</v>
      </c>
      <c r="BS182" s="4">
        <f t="shared" si="186"/>
        <v>6971.55</v>
      </c>
      <c r="BT182" s="4">
        <f t="shared" si="186"/>
        <v>0</v>
      </c>
      <c r="BU182" s="4">
        <f>CH182</f>
        <v>40.456399999999995</v>
      </c>
      <c r="BV182" s="4">
        <f>CI182</f>
        <v>0</v>
      </c>
      <c r="BW182" s="4">
        <f>ROUND(CJ182,2)</f>
        <v>0</v>
      </c>
      <c r="BX182" s="4">
        <f>ROUND(CK182,2)</f>
        <v>5857.34</v>
      </c>
      <c r="BY182" s="4">
        <f>ROUND(CL182,2)</f>
        <v>3067.48</v>
      </c>
      <c r="BZ182" s="4"/>
      <c r="CA182" s="4"/>
      <c r="CB182" s="4">
        <f>ROUND(SUMIF(AA171:AA180,"=22529510",O171:O180),2)</f>
        <v>28618.400000000001</v>
      </c>
      <c r="CC182" s="4">
        <f>ROUND(SUMIF(AA171:AA180,"=22529510",P171:P180),2)</f>
        <v>21585.439999999999</v>
      </c>
      <c r="CD182" s="4">
        <f>ROUND(SUMIF(AA171:AA180,"=22529510",Q171:Q180),2)</f>
        <v>61.41</v>
      </c>
      <c r="CE182" s="4">
        <f>ROUND(SUMIF(AA171:AA180,"=22529510",R171:R180),2)</f>
        <v>26.04</v>
      </c>
      <c r="CF182" s="4">
        <f>ROUND(SUMIF(AA171:AA180,"=22529510",S171:S180),2)</f>
        <v>6971.55</v>
      </c>
      <c r="CG182" s="4">
        <f>ROUND(SUMIF(AA171:AA180,"=22529510",T171:T180),2)</f>
        <v>0</v>
      </c>
      <c r="CH182" s="4">
        <f>SUMIF(AA171:AA180,"=22529510",U171:U180)</f>
        <v>40.456399999999995</v>
      </c>
      <c r="CI182" s="4">
        <f>SUMIF(AA171:AA180,"=22529510",V171:V180)</f>
        <v>0</v>
      </c>
      <c r="CJ182" s="4">
        <f>ROUND(SUMIF(AA171:AA180,"=22529510",W171:W180),2)</f>
        <v>0</v>
      </c>
      <c r="CK182" s="4">
        <f>ROUND(SUMIF(AA171:AA180,"=22529510",X171:X180),2)</f>
        <v>5857.34</v>
      </c>
      <c r="CL182" s="4">
        <f>ROUND(SUMIF(AA171:AA180,"=22529510",Y171:Y180),2)</f>
        <v>3067.48</v>
      </c>
      <c r="CM182" s="4"/>
      <c r="CN182" s="4"/>
      <c r="CO182" s="4">
        <f t="shared" ref="CO182:CU182" si="187">ROUND(DB182,2)</f>
        <v>0</v>
      </c>
      <c r="CP182" s="4">
        <f t="shared" si="187"/>
        <v>0</v>
      </c>
      <c r="CQ182" s="4">
        <f t="shared" si="187"/>
        <v>0</v>
      </c>
      <c r="CR182" s="4">
        <f t="shared" si="187"/>
        <v>37587.22</v>
      </c>
      <c r="CS182" s="4">
        <f t="shared" si="187"/>
        <v>22605.99</v>
      </c>
      <c r="CT182" s="4">
        <f t="shared" si="187"/>
        <v>14981.23</v>
      </c>
      <c r="CU182" s="4">
        <f t="shared" si="187"/>
        <v>0</v>
      </c>
      <c r="CV182" s="4"/>
      <c r="CW182" s="4"/>
      <c r="CX182" s="4"/>
      <c r="CY182" s="4"/>
      <c r="CZ182" s="4"/>
      <c r="DA182" s="4"/>
      <c r="DB182" s="4">
        <f>ROUND(SUMIF(AA171:AA180,"=22529510",FQ171:FQ180),2)</f>
        <v>0</v>
      </c>
      <c r="DC182" s="4">
        <f>ROUND(SUMIF(AA171:AA180,"=22529510",FR171:FR180),2)</f>
        <v>0</v>
      </c>
      <c r="DD182" s="4">
        <f>ROUND(SUMIF(AA171:AA180,"=22529510",GL171:GL180),2)</f>
        <v>0</v>
      </c>
      <c r="DE182" s="4">
        <f>ROUND(SUMIF(AA171:AA180,"=22529510",GM171:GM180),2)</f>
        <v>37587.22</v>
      </c>
      <c r="DF182" s="4">
        <f>ROUND(SUMIF(AA171:AA180,"=22529510",GN171:GN180),2)</f>
        <v>22605.99</v>
      </c>
      <c r="DG182" s="4">
        <f>ROUND(SUMIF(AA171:AA180,"=22529510",GO171:GO180),2)</f>
        <v>14981.23</v>
      </c>
      <c r="DH182" s="4">
        <f>ROUND(SUMIF(AA171:AA180,"=22529510",GP171:GP180),2)</f>
        <v>0</v>
      </c>
      <c r="DI182" s="4"/>
      <c r="DJ182" s="4"/>
      <c r="DK182" s="4"/>
      <c r="DL182" s="4"/>
      <c r="DM182" s="4"/>
      <c r="DN182" s="4">
        <v>0</v>
      </c>
    </row>
    <row r="184" spans="1:255" x14ac:dyDescent="0.2">
      <c r="A184" s="5">
        <v>50</v>
      </c>
      <c r="B184" s="5">
        <v>0</v>
      </c>
      <c r="C184" s="5">
        <v>0</v>
      </c>
      <c r="D184" s="5">
        <v>1</v>
      </c>
      <c r="E184" s="5">
        <v>201</v>
      </c>
      <c r="F184" s="5">
        <f>ROUND(Source!O182,O184)</f>
        <v>13988.1</v>
      </c>
      <c r="G184" s="5" t="s">
        <v>73</v>
      </c>
      <c r="H184" s="5" t="s">
        <v>74</v>
      </c>
      <c r="I184" s="5"/>
      <c r="J184" s="5"/>
      <c r="K184" s="5">
        <v>201</v>
      </c>
      <c r="L184" s="5">
        <v>1</v>
      </c>
      <c r="M184" s="5">
        <v>3</v>
      </c>
      <c r="N184" s="5" t="s">
        <v>3</v>
      </c>
      <c r="O184" s="5">
        <v>2</v>
      </c>
      <c r="P184" s="5">
        <f>ROUND(Source!BO182,O184)</f>
        <v>28618.400000000001</v>
      </c>
    </row>
    <row r="185" spans="1:255" x14ac:dyDescent="0.2">
      <c r="A185" s="5">
        <v>50</v>
      </c>
      <c r="B185" s="5">
        <v>0</v>
      </c>
      <c r="C185" s="5">
        <v>0</v>
      </c>
      <c r="D185" s="5">
        <v>1</v>
      </c>
      <c r="E185" s="5">
        <v>202</v>
      </c>
      <c r="F185" s="5">
        <f>ROUND(Source!P182,O185)</f>
        <v>13487.71</v>
      </c>
      <c r="G185" s="5" t="s">
        <v>75</v>
      </c>
      <c r="H185" s="5" t="s">
        <v>76</v>
      </c>
      <c r="I185" s="5"/>
      <c r="J185" s="5"/>
      <c r="K185" s="5">
        <v>202</v>
      </c>
      <c r="L185" s="5">
        <v>2</v>
      </c>
      <c r="M185" s="5">
        <v>3</v>
      </c>
      <c r="N185" s="5" t="s">
        <v>3</v>
      </c>
      <c r="O185" s="5">
        <v>2</v>
      </c>
      <c r="P185" s="5">
        <f>ROUND(Source!BP182,O185)</f>
        <v>21585.439999999999</v>
      </c>
    </row>
    <row r="186" spans="1:255" x14ac:dyDescent="0.2">
      <c r="A186" s="5">
        <v>50</v>
      </c>
      <c r="B186" s="5">
        <v>0</v>
      </c>
      <c r="C186" s="5">
        <v>0</v>
      </c>
      <c r="D186" s="5">
        <v>1</v>
      </c>
      <c r="E186" s="5">
        <v>222</v>
      </c>
      <c r="F186" s="5">
        <f>ROUND(Source!AO182,O186)</f>
        <v>0</v>
      </c>
      <c r="G186" s="5" t="s">
        <v>77</v>
      </c>
      <c r="H186" s="5" t="s">
        <v>78</v>
      </c>
      <c r="I186" s="5"/>
      <c r="J186" s="5"/>
      <c r="K186" s="5">
        <v>222</v>
      </c>
      <c r="L186" s="5">
        <v>3</v>
      </c>
      <c r="M186" s="5">
        <v>3</v>
      </c>
      <c r="N186" s="5" t="s">
        <v>3</v>
      </c>
      <c r="O186" s="5">
        <v>2</v>
      </c>
      <c r="P186" s="5">
        <f>ROUND(Source!CO182,O186)</f>
        <v>0</v>
      </c>
    </row>
    <row r="187" spans="1:255" x14ac:dyDescent="0.2">
      <c r="A187" s="5">
        <v>50</v>
      </c>
      <c r="B187" s="5">
        <v>0</v>
      </c>
      <c r="C187" s="5">
        <v>0</v>
      </c>
      <c r="D187" s="5">
        <v>1</v>
      </c>
      <c r="E187" s="5">
        <v>216</v>
      </c>
      <c r="F187" s="5">
        <f>ROUND(Source!AP182,O187)</f>
        <v>0</v>
      </c>
      <c r="G187" s="5" t="s">
        <v>79</v>
      </c>
      <c r="H187" s="5" t="s">
        <v>80</v>
      </c>
      <c r="I187" s="5"/>
      <c r="J187" s="5"/>
      <c r="K187" s="5">
        <v>216</v>
      </c>
      <c r="L187" s="5">
        <v>4</v>
      </c>
      <c r="M187" s="5">
        <v>3</v>
      </c>
      <c r="N187" s="5" t="s">
        <v>3</v>
      </c>
      <c r="O187" s="5">
        <v>2</v>
      </c>
      <c r="P187" s="5">
        <f>ROUND(Source!CP182,O187)</f>
        <v>0</v>
      </c>
    </row>
    <row r="188" spans="1:255" x14ac:dyDescent="0.2">
      <c r="A188" s="5">
        <v>50</v>
      </c>
      <c r="B188" s="5">
        <v>0</v>
      </c>
      <c r="C188" s="5">
        <v>0</v>
      </c>
      <c r="D188" s="5">
        <v>1</v>
      </c>
      <c r="E188" s="5">
        <v>223</v>
      </c>
      <c r="F188" s="5">
        <f>ROUND(Source!AQ182,O188)</f>
        <v>0</v>
      </c>
      <c r="G188" s="5" t="s">
        <v>81</v>
      </c>
      <c r="H188" s="5" t="s">
        <v>82</v>
      </c>
      <c r="I188" s="5"/>
      <c r="J188" s="5"/>
      <c r="K188" s="5">
        <v>223</v>
      </c>
      <c r="L188" s="5">
        <v>5</v>
      </c>
      <c r="M188" s="5">
        <v>3</v>
      </c>
      <c r="N188" s="5" t="s">
        <v>3</v>
      </c>
      <c r="O188" s="5">
        <v>2</v>
      </c>
      <c r="P188" s="5">
        <f>ROUND(Source!CQ182,O188)</f>
        <v>0</v>
      </c>
    </row>
    <row r="189" spans="1:255" x14ac:dyDescent="0.2">
      <c r="A189" s="5">
        <v>50</v>
      </c>
      <c r="B189" s="5">
        <v>0</v>
      </c>
      <c r="C189" s="5">
        <v>0</v>
      </c>
      <c r="D189" s="5">
        <v>1</v>
      </c>
      <c r="E189" s="5">
        <v>203</v>
      </c>
      <c r="F189" s="5">
        <f>ROUND(Source!Q182,O189)</f>
        <v>8.74</v>
      </c>
      <c r="G189" s="5" t="s">
        <v>83</v>
      </c>
      <c r="H189" s="5" t="s">
        <v>84</v>
      </c>
      <c r="I189" s="5"/>
      <c r="J189" s="5"/>
      <c r="K189" s="5">
        <v>203</v>
      </c>
      <c r="L189" s="5">
        <v>6</v>
      </c>
      <c r="M189" s="5">
        <v>3</v>
      </c>
      <c r="N189" s="5" t="s">
        <v>3</v>
      </c>
      <c r="O189" s="5">
        <v>2</v>
      </c>
      <c r="P189" s="5">
        <f>ROUND(Source!BQ182,O189)</f>
        <v>61.41</v>
      </c>
    </row>
    <row r="190" spans="1:255" x14ac:dyDescent="0.2">
      <c r="A190" s="5">
        <v>50</v>
      </c>
      <c r="B190" s="5">
        <v>0</v>
      </c>
      <c r="C190" s="5">
        <v>0</v>
      </c>
      <c r="D190" s="5">
        <v>1</v>
      </c>
      <c r="E190" s="5">
        <v>204</v>
      </c>
      <c r="F190" s="5">
        <f>ROUND(Source!R182,O190)</f>
        <v>1.84</v>
      </c>
      <c r="G190" s="5" t="s">
        <v>85</v>
      </c>
      <c r="H190" s="5" t="s">
        <v>86</v>
      </c>
      <c r="I190" s="5"/>
      <c r="J190" s="5"/>
      <c r="K190" s="5">
        <v>204</v>
      </c>
      <c r="L190" s="5">
        <v>7</v>
      </c>
      <c r="M190" s="5">
        <v>3</v>
      </c>
      <c r="N190" s="5" t="s">
        <v>3</v>
      </c>
      <c r="O190" s="5">
        <v>2</v>
      </c>
      <c r="P190" s="5">
        <f>ROUND(Source!BR182,O190)</f>
        <v>26.04</v>
      </c>
    </row>
    <row r="191" spans="1:255" x14ac:dyDescent="0.2">
      <c r="A191" s="5">
        <v>50</v>
      </c>
      <c r="B191" s="5">
        <v>0</v>
      </c>
      <c r="C191" s="5">
        <v>0</v>
      </c>
      <c r="D191" s="5">
        <v>1</v>
      </c>
      <c r="E191" s="5">
        <v>205</v>
      </c>
      <c r="F191" s="5">
        <f>ROUND(Source!S182,O191)</f>
        <v>491.65</v>
      </c>
      <c r="G191" s="5" t="s">
        <v>87</v>
      </c>
      <c r="H191" s="5" t="s">
        <v>88</v>
      </c>
      <c r="I191" s="5"/>
      <c r="J191" s="5"/>
      <c r="K191" s="5">
        <v>205</v>
      </c>
      <c r="L191" s="5">
        <v>8</v>
      </c>
      <c r="M191" s="5">
        <v>3</v>
      </c>
      <c r="N191" s="5" t="s">
        <v>3</v>
      </c>
      <c r="O191" s="5">
        <v>2</v>
      </c>
      <c r="P191" s="5">
        <f>ROUND(Source!BS182,O191)</f>
        <v>6971.55</v>
      </c>
    </row>
    <row r="192" spans="1:255" x14ac:dyDescent="0.2">
      <c r="A192" s="5">
        <v>50</v>
      </c>
      <c r="B192" s="5">
        <v>0</v>
      </c>
      <c r="C192" s="5">
        <v>0</v>
      </c>
      <c r="D192" s="5">
        <v>1</v>
      </c>
      <c r="E192" s="5">
        <v>214</v>
      </c>
      <c r="F192" s="5">
        <f>ROUND(Source!AS182,O192)</f>
        <v>3565.88</v>
      </c>
      <c r="G192" s="5" t="s">
        <v>89</v>
      </c>
      <c r="H192" s="5" t="s">
        <v>90</v>
      </c>
      <c r="I192" s="5"/>
      <c r="J192" s="5"/>
      <c r="K192" s="5">
        <v>214</v>
      </c>
      <c r="L192" s="5">
        <v>9</v>
      </c>
      <c r="M192" s="5">
        <v>3</v>
      </c>
      <c r="N192" s="5" t="s">
        <v>3</v>
      </c>
      <c r="O192" s="5">
        <v>2</v>
      </c>
      <c r="P192" s="5">
        <f>ROUND(Source!CS182,O192)</f>
        <v>22605.99</v>
      </c>
    </row>
    <row r="193" spans="1:255" x14ac:dyDescent="0.2">
      <c r="A193" s="5">
        <v>50</v>
      </c>
      <c r="B193" s="5">
        <v>0</v>
      </c>
      <c r="C193" s="5">
        <v>0</v>
      </c>
      <c r="D193" s="5">
        <v>1</v>
      </c>
      <c r="E193" s="5">
        <v>215</v>
      </c>
      <c r="F193" s="5">
        <f>ROUND(Source!AT182,O193)</f>
        <v>11252.27</v>
      </c>
      <c r="G193" s="5" t="s">
        <v>91</v>
      </c>
      <c r="H193" s="5" t="s">
        <v>92</v>
      </c>
      <c r="I193" s="5"/>
      <c r="J193" s="5"/>
      <c r="K193" s="5">
        <v>215</v>
      </c>
      <c r="L193" s="5">
        <v>10</v>
      </c>
      <c r="M193" s="5">
        <v>3</v>
      </c>
      <c r="N193" s="5" t="s">
        <v>3</v>
      </c>
      <c r="O193" s="5">
        <v>2</v>
      </c>
      <c r="P193" s="5">
        <f>ROUND(Source!CT182,O193)</f>
        <v>14981.23</v>
      </c>
    </row>
    <row r="194" spans="1:255" x14ac:dyDescent="0.2">
      <c r="A194" s="5">
        <v>50</v>
      </c>
      <c r="B194" s="5">
        <v>0</v>
      </c>
      <c r="C194" s="5">
        <v>0</v>
      </c>
      <c r="D194" s="5">
        <v>1</v>
      </c>
      <c r="E194" s="5">
        <v>217</v>
      </c>
      <c r="F194" s="5">
        <f>ROUND(Source!AU182,O194)</f>
        <v>0</v>
      </c>
      <c r="G194" s="5" t="s">
        <v>93</v>
      </c>
      <c r="H194" s="5" t="s">
        <v>94</v>
      </c>
      <c r="I194" s="5"/>
      <c r="J194" s="5"/>
      <c r="K194" s="5">
        <v>217</v>
      </c>
      <c r="L194" s="5">
        <v>11</v>
      </c>
      <c r="M194" s="5">
        <v>3</v>
      </c>
      <c r="N194" s="5" t="s">
        <v>3</v>
      </c>
      <c r="O194" s="5">
        <v>2</v>
      </c>
      <c r="P194" s="5">
        <f>ROUND(Source!CU182,O194)</f>
        <v>0</v>
      </c>
    </row>
    <row r="195" spans="1:255" x14ac:dyDescent="0.2">
      <c r="A195" s="5">
        <v>50</v>
      </c>
      <c r="B195" s="5">
        <v>0</v>
      </c>
      <c r="C195" s="5">
        <v>0</v>
      </c>
      <c r="D195" s="5">
        <v>1</v>
      </c>
      <c r="E195" s="5">
        <v>206</v>
      </c>
      <c r="F195" s="5">
        <f>ROUND(Source!T182,O195)</f>
        <v>0</v>
      </c>
      <c r="G195" s="5" t="s">
        <v>95</v>
      </c>
      <c r="H195" s="5" t="s">
        <v>96</v>
      </c>
      <c r="I195" s="5"/>
      <c r="J195" s="5"/>
      <c r="K195" s="5">
        <v>206</v>
      </c>
      <c r="L195" s="5">
        <v>12</v>
      </c>
      <c r="M195" s="5">
        <v>3</v>
      </c>
      <c r="N195" s="5" t="s">
        <v>3</v>
      </c>
      <c r="O195" s="5">
        <v>2</v>
      </c>
      <c r="P195" s="5">
        <f>ROUND(Source!BT182,O195)</f>
        <v>0</v>
      </c>
    </row>
    <row r="196" spans="1:255" x14ac:dyDescent="0.2">
      <c r="A196" s="5">
        <v>50</v>
      </c>
      <c r="B196" s="5">
        <v>0</v>
      </c>
      <c r="C196" s="5">
        <v>0</v>
      </c>
      <c r="D196" s="5">
        <v>1</v>
      </c>
      <c r="E196" s="5">
        <v>207</v>
      </c>
      <c r="F196" s="5">
        <f>Source!U182</f>
        <v>40.456399999999995</v>
      </c>
      <c r="G196" s="5" t="s">
        <v>97</v>
      </c>
      <c r="H196" s="5" t="s">
        <v>98</v>
      </c>
      <c r="I196" s="5"/>
      <c r="J196" s="5"/>
      <c r="K196" s="5">
        <v>207</v>
      </c>
      <c r="L196" s="5">
        <v>13</v>
      </c>
      <c r="M196" s="5">
        <v>3</v>
      </c>
      <c r="N196" s="5" t="s">
        <v>3</v>
      </c>
      <c r="O196" s="5">
        <v>-1</v>
      </c>
      <c r="P196" s="5">
        <f>Source!BU182</f>
        <v>40.456399999999995</v>
      </c>
    </row>
    <row r="197" spans="1:255" x14ac:dyDescent="0.2">
      <c r="A197" s="5">
        <v>50</v>
      </c>
      <c r="B197" s="5">
        <v>0</v>
      </c>
      <c r="C197" s="5">
        <v>0</v>
      </c>
      <c r="D197" s="5">
        <v>1</v>
      </c>
      <c r="E197" s="5">
        <v>208</v>
      </c>
      <c r="F197" s="5">
        <f>Source!V182</f>
        <v>0</v>
      </c>
      <c r="G197" s="5" t="s">
        <v>99</v>
      </c>
      <c r="H197" s="5" t="s">
        <v>100</v>
      </c>
      <c r="I197" s="5"/>
      <c r="J197" s="5"/>
      <c r="K197" s="5">
        <v>208</v>
      </c>
      <c r="L197" s="5">
        <v>14</v>
      </c>
      <c r="M197" s="5">
        <v>3</v>
      </c>
      <c r="N197" s="5" t="s">
        <v>3</v>
      </c>
      <c r="O197" s="5">
        <v>-1</v>
      </c>
      <c r="P197" s="5">
        <f>Source!BV182</f>
        <v>0</v>
      </c>
    </row>
    <row r="198" spans="1:255" x14ac:dyDescent="0.2">
      <c r="A198" s="5">
        <v>50</v>
      </c>
      <c r="B198" s="5">
        <v>0</v>
      </c>
      <c r="C198" s="5">
        <v>0</v>
      </c>
      <c r="D198" s="5">
        <v>1</v>
      </c>
      <c r="E198" s="5">
        <v>209</v>
      </c>
      <c r="F198" s="5">
        <f>ROUND(Source!W182,O198)</f>
        <v>0</v>
      </c>
      <c r="G198" s="5" t="s">
        <v>101</v>
      </c>
      <c r="H198" s="5" t="s">
        <v>102</v>
      </c>
      <c r="I198" s="5"/>
      <c r="J198" s="5"/>
      <c r="K198" s="5">
        <v>209</v>
      </c>
      <c r="L198" s="5">
        <v>15</v>
      </c>
      <c r="M198" s="5">
        <v>3</v>
      </c>
      <c r="N198" s="5" t="s">
        <v>3</v>
      </c>
      <c r="O198" s="5">
        <v>2</v>
      </c>
      <c r="P198" s="5">
        <f>ROUND(Source!BW182,O198)</f>
        <v>0</v>
      </c>
    </row>
    <row r="199" spans="1:255" x14ac:dyDescent="0.2">
      <c r="A199" s="5">
        <v>50</v>
      </c>
      <c r="B199" s="5">
        <v>0</v>
      </c>
      <c r="C199" s="5">
        <v>0</v>
      </c>
      <c r="D199" s="5">
        <v>1</v>
      </c>
      <c r="E199" s="5">
        <v>210</v>
      </c>
      <c r="F199" s="5">
        <f>ROUND(Source!X182,O199)</f>
        <v>508.55</v>
      </c>
      <c r="G199" s="5" t="s">
        <v>103</v>
      </c>
      <c r="H199" s="5" t="s">
        <v>104</v>
      </c>
      <c r="I199" s="5"/>
      <c r="J199" s="5"/>
      <c r="K199" s="5">
        <v>210</v>
      </c>
      <c r="L199" s="5">
        <v>16</v>
      </c>
      <c r="M199" s="5">
        <v>3</v>
      </c>
      <c r="N199" s="5" t="s">
        <v>3</v>
      </c>
      <c r="O199" s="5">
        <v>2</v>
      </c>
      <c r="P199" s="5">
        <f>ROUND(Source!BX182,O199)</f>
        <v>5857.34</v>
      </c>
    </row>
    <row r="200" spans="1:255" x14ac:dyDescent="0.2">
      <c r="A200" s="5">
        <v>50</v>
      </c>
      <c r="B200" s="5">
        <v>0</v>
      </c>
      <c r="C200" s="5">
        <v>0</v>
      </c>
      <c r="D200" s="5">
        <v>1</v>
      </c>
      <c r="E200" s="5">
        <v>211</v>
      </c>
      <c r="F200" s="5">
        <f>ROUND(Source!Y182,O200)</f>
        <v>318.27999999999997</v>
      </c>
      <c r="G200" s="5" t="s">
        <v>105</v>
      </c>
      <c r="H200" s="5" t="s">
        <v>106</v>
      </c>
      <c r="I200" s="5"/>
      <c r="J200" s="5"/>
      <c r="K200" s="5">
        <v>211</v>
      </c>
      <c r="L200" s="5">
        <v>17</v>
      </c>
      <c r="M200" s="5">
        <v>3</v>
      </c>
      <c r="N200" s="5" t="s">
        <v>3</v>
      </c>
      <c r="O200" s="5">
        <v>2</v>
      </c>
      <c r="P200" s="5">
        <f>ROUND(Source!BY182,O200)</f>
        <v>3067.48</v>
      </c>
    </row>
    <row r="201" spans="1:255" x14ac:dyDescent="0.2">
      <c r="A201" s="5">
        <v>50</v>
      </c>
      <c r="B201" s="5">
        <v>0</v>
      </c>
      <c r="C201" s="5">
        <v>0</v>
      </c>
      <c r="D201" s="5">
        <v>1</v>
      </c>
      <c r="E201" s="5">
        <v>224</v>
      </c>
      <c r="F201" s="5">
        <f>ROUND(Source!AR182,O201)</f>
        <v>14818.15</v>
      </c>
      <c r="G201" s="5" t="s">
        <v>107</v>
      </c>
      <c r="H201" s="5" t="s">
        <v>108</v>
      </c>
      <c r="I201" s="5"/>
      <c r="J201" s="5"/>
      <c r="K201" s="5">
        <v>224</v>
      </c>
      <c r="L201" s="5">
        <v>18</v>
      </c>
      <c r="M201" s="5">
        <v>3</v>
      </c>
      <c r="N201" s="5" t="s">
        <v>3</v>
      </c>
      <c r="O201" s="5">
        <v>2</v>
      </c>
      <c r="P201" s="5">
        <f>ROUND(Source!CR182,O201)</f>
        <v>37587.22</v>
      </c>
    </row>
    <row r="202" spans="1:255" x14ac:dyDescent="0.2">
      <c r="A202" s="5">
        <v>50</v>
      </c>
      <c r="B202" s="5">
        <v>1</v>
      </c>
      <c r="C202" s="5">
        <v>0</v>
      </c>
      <c r="D202" s="5">
        <v>2</v>
      </c>
      <c r="E202" s="5">
        <v>0</v>
      </c>
      <c r="F202" s="5">
        <f>ROUND(F184+F199+F200+F190*1.67,O202)</f>
        <v>14818</v>
      </c>
      <c r="G202" s="5" t="s">
        <v>109</v>
      </c>
      <c r="H202" s="5" t="s">
        <v>110</v>
      </c>
      <c r="I202" s="5"/>
      <c r="J202" s="5"/>
      <c r="K202" s="5">
        <v>212</v>
      </c>
      <c r="L202" s="5">
        <v>19</v>
      </c>
      <c r="M202" s="5">
        <v>0</v>
      </c>
      <c r="N202" s="5" t="s">
        <v>3</v>
      </c>
      <c r="O202" s="5">
        <v>2</v>
      </c>
      <c r="P202" s="5">
        <f>ROUND(P184+P199+P200+P190*1.67,O202)</f>
        <v>37586.71</v>
      </c>
    </row>
    <row r="204" spans="1:255" x14ac:dyDescent="0.2">
      <c r="A204" s="1">
        <v>4</v>
      </c>
      <c r="B204" s="1">
        <v>1</v>
      </c>
      <c r="C204" s="1"/>
      <c r="D204" s="1">
        <f>ROW(A233)</f>
        <v>233</v>
      </c>
      <c r="E204" s="1"/>
      <c r="F204" s="1" t="s">
        <v>237</v>
      </c>
      <c r="G204" s="1" t="s">
        <v>238</v>
      </c>
      <c r="H204" s="1" t="s">
        <v>3</v>
      </c>
      <c r="I204" s="1">
        <v>0</v>
      </c>
      <c r="J204" s="1"/>
      <c r="K204" s="1">
        <v>-1</v>
      </c>
      <c r="L204" s="1"/>
      <c r="M204" s="1"/>
      <c r="N204" s="1"/>
      <c r="O204" s="1"/>
      <c r="P204" s="1"/>
      <c r="Q204" s="1"/>
      <c r="R204" s="1"/>
      <c r="S204" s="1"/>
      <c r="T204" s="1"/>
      <c r="U204" s="1" t="s">
        <v>3</v>
      </c>
      <c r="V204" s="1">
        <v>0</v>
      </c>
      <c r="W204" s="1"/>
      <c r="X204" s="1"/>
      <c r="Y204" s="1"/>
      <c r="Z204" s="1"/>
      <c r="AA204" s="1"/>
      <c r="AB204" s="1" t="s">
        <v>3</v>
      </c>
      <c r="AC204" s="1" t="s">
        <v>3</v>
      </c>
      <c r="AD204" s="1" t="s">
        <v>3</v>
      </c>
      <c r="AE204" s="1" t="s">
        <v>3</v>
      </c>
      <c r="AF204" s="1" t="s">
        <v>3</v>
      </c>
      <c r="AG204" s="1" t="s">
        <v>3</v>
      </c>
      <c r="AH204" s="1"/>
      <c r="AI204" s="1"/>
      <c r="AJ204" s="1"/>
      <c r="AK204" s="1"/>
      <c r="AL204" s="1"/>
      <c r="AM204" s="1"/>
      <c r="AN204" s="1"/>
      <c r="AO204" s="1"/>
      <c r="AP204" s="1" t="s">
        <v>3</v>
      </c>
      <c r="AQ204" s="1" t="s">
        <v>3</v>
      </c>
      <c r="AR204" s="1" t="s">
        <v>3</v>
      </c>
      <c r="AS204" s="1"/>
      <c r="AT204" s="1"/>
      <c r="AU204" s="1"/>
      <c r="AV204" s="1"/>
      <c r="AW204" s="1"/>
      <c r="AX204" s="1"/>
      <c r="AY204" s="1"/>
      <c r="AZ204" s="1" t="s">
        <v>3</v>
      </c>
      <c r="BA204" s="1"/>
      <c r="BB204" s="1" t="s">
        <v>3</v>
      </c>
      <c r="BC204" s="1" t="s">
        <v>3</v>
      </c>
      <c r="BD204" s="1" t="s">
        <v>3</v>
      </c>
      <c r="BE204" s="1" t="s">
        <v>3</v>
      </c>
      <c r="BF204" s="1" t="s">
        <v>3</v>
      </c>
      <c r="BG204" s="1" t="s">
        <v>3</v>
      </c>
      <c r="BH204" s="1" t="s">
        <v>3</v>
      </c>
      <c r="BI204" s="1" t="s">
        <v>3</v>
      </c>
      <c r="BJ204" s="1" t="s">
        <v>3</v>
      </c>
      <c r="BK204" s="1" t="s">
        <v>3</v>
      </c>
      <c r="BL204" s="1" t="s">
        <v>3</v>
      </c>
      <c r="BM204" s="1" t="s">
        <v>3</v>
      </c>
      <c r="BN204" s="1" t="s">
        <v>3</v>
      </c>
      <c r="BO204" s="1" t="s">
        <v>3</v>
      </c>
      <c r="BP204" s="1" t="s">
        <v>3</v>
      </c>
      <c r="BQ204" s="1"/>
      <c r="BR204" s="1"/>
      <c r="BS204" s="1"/>
      <c r="BT204" s="1"/>
      <c r="BU204" s="1"/>
      <c r="BV204" s="1"/>
      <c r="BW204" s="1"/>
      <c r="BX204" s="1">
        <v>0</v>
      </c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>
        <v>0</v>
      </c>
    </row>
    <row r="206" spans="1:255" x14ac:dyDescent="0.2">
      <c r="A206" s="3">
        <v>52</v>
      </c>
      <c r="B206" s="3">
        <f t="shared" ref="B206:G206" si="188">B233</f>
        <v>1</v>
      </c>
      <c r="C206" s="3">
        <f t="shared" si="188"/>
        <v>4</v>
      </c>
      <c r="D206" s="3">
        <f t="shared" si="188"/>
        <v>204</v>
      </c>
      <c r="E206" s="3">
        <f t="shared" si="188"/>
        <v>0</v>
      </c>
      <c r="F206" s="3" t="str">
        <f t="shared" si="188"/>
        <v>РАЗДЕЛ 5.</v>
      </c>
      <c r="G206" s="3" t="str">
        <f t="shared" si="188"/>
        <v>ПОЛЫ</v>
      </c>
      <c r="H206" s="3"/>
      <c r="I206" s="3"/>
      <c r="J206" s="3"/>
      <c r="K206" s="3"/>
      <c r="L206" s="3"/>
      <c r="M206" s="3"/>
      <c r="N206" s="3"/>
      <c r="O206" s="3">
        <f t="shared" ref="O206:AT206" si="189">O233</f>
        <v>16894.27</v>
      </c>
      <c r="P206" s="3">
        <f t="shared" si="189"/>
        <v>16757</v>
      </c>
      <c r="Q206" s="3">
        <f t="shared" si="189"/>
        <v>16.22</v>
      </c>
      <c r="R206" s="3">
        <f t="shared" si="189"/>
        <v>2.4900000000000002</v>
      </c>
      <c r="S206" s="3">
        <f t="shared" si="189"/>
        <v>121.05</v>
      </c>
      <c r="T206" s="3">
        <f t="shared" si="189"/>
        <v>0</v>
      </c>
      <c r="U206" s="3">
        <f t="shared" si="189"/>
        <v>10.669331999999999</v>
      </c>
      <c r="V206" s="3">
        <f t="shared" si="189"/>
        <v>0</v>
      </c>
      <c r="W206" s="3">
        <f t="shared" si="189"/>
        <v>0</v>
      </c>
      <c r="X206" s="3">
        <f t="shared" si="189"/>
        <v>124.65</v>
      </c>
      <c r="Y206" s="3">
        <f t="shared" si="189"/>
        <v>84.74</v>
      </c>
      <c r="Z206" s="3">
        <f t="shared" si="189"/>
        <v>0</v>
      </c>
      <c r="AA206" s="3">
        <f t="shared" si="189"/>
        <v>0</v>
      </c>
      <c r="AB206" s="3">
        <f t="shared" si="189"/>
        <v>16894.27</v>
      </c>
      <c r="AC206" s="3">
        <f t="shared" si="189"/>
        <v>16757</v>
      </c>
      <c r="AD206" s="3">
        <f t="shared" si="189"/>
        <v>16.22</v>
      </c>
      <c r="AE206" s="3">
        <f t="shared" si="189"/>
        <v>2.4900000000000002</v>
      </c>
      <c r="AF206" s="3">
        <f t="shared" si="189"/>
        <v>121.05</v>
      </c>
      <c r="AG206" s="3">
        <f t="shared" si="189"/>
        <v>0</v>
      </c>
      <c r="AH206" s="3">
        <f t="shared" si="189"/>
        <v>10.669331999999999</v>
      </c>
      <c r="AI206" s="3">
        <f t="shared" si="189"/>
        <v>0</v>
      </c>
      <c r="AJ206" s="3">
        <f t="shared" si="189"/>
        <v>0</v>
      </c>
      <c r="AK206" s="3">
        <f t="shared" si="189"/>
        <v>124.65</v>
      </c>
      <c r="AL206" s="3">
        <f t="shared" si="189"/>
        <v>84.74</v>
      </c>
      <c r="AM206" s="3">
        <f t="shared" si="189"/>
        <v>0</v>
      </c>
      <c r="AN206" s="3">
        <f t="shared" si="189"/>
        <v>0</v>
      </c>
      <c r="AO206" s="3">
        <f t="shared" si="189"/>
        <v>0</v>
      </c>
      <c r="AP206" s="3">
        <f t="shared" si="189"/>
        <v>0</v>
      </c>
      <c r="AQ206" s="3">
        <f t="shared" si="189"/>
        <v>0</v>
      </c>
      <c r="AR206" s="3">
        <f t="shared" si="189"/>
        <v>17108.04</v>
      </c>
      <c r="AS206" s="3">
        <f t="shared" si="189"/>
        <v>17108.04</v>
      </c>
      <c r="AT206" s="3">
        <f t="shared" si="189"/>
        <v>0</v>
      </c>
      <c r="AU206" s="3">
        <f t="shared" ref="AU206:BZ206" si="190">AU233</f>
        <v>0</v>
      </c>
      <c r="AV206" s="3">
        <f t="shared" si="190"/>
        <v>0</v>
      </c>
      <c r="AW206" s="3">
        <f t="shared" si="190"/>
        <v>0</v>
      </c>
      <c r="AX206" s="3">
        <f t="shared" si="190"/>
        <v>0</v>
      </c>
      <c r="AY206" s="3">
        <f t="shared" si="190"/>
        <v>0</v>
      </c>
      <c r="AZ206" s="3">
        <f t="shared" si="190"/>
        <v>0</v>
      </c>
      <c r="BA206" s="3">
        <f t="shared" si="190"/>
        <v>0</v>
      </c>
      <c r="BB206" s="3">
        <f t="shared" si="190"/>
        <v>0</v>
      </c>
      <c r="BC206" s="3">
        <f t="shared" si="190"/>
        <v>0</v>
      </c>
      <c r="BD206" s="3">
        <f t="shared" si="190"/>
        <v>0</v>
      </c>
      <c r="BE206" s="3">
        <f t="shared" si="190"/>
        <v>17108.04</v>
      </c>
      <c r="BF206" s="3">
        <f t="shared" si="190"/>
        <v>17108.04</v>
      </c>
      <c r="BG206" s="3">
        <f t="shared" si="190"/>
        <v>0</v>
      </c>
      <c r="BH206" s="3">
        <f t="shared" si="190"/>
        <v>0</v>
      </c>
      <c r="BI206" s="3">
        <f t="shared" si="190"/>
        <v>0</v>
      </c>
      <c r="BJ206" s="3">
        <f t="shared" si="190"/>
        <v>0</v>
      </c>
      <c r="BK206" s="3">
        <f t="shared" si="190"/>
        <v>0</v>
      </c>
      <c r="BL206" s="3">
        <f t="shared" si="190"/>
        <v>0</v>
      </c>
      <c r="BM206" s="3">
        <f t="shared" si="190"/>
        <v>0</v>
      </c>
      <c r="BN206" s="3">
        <f t="shared" si="190"/>
        <v>0</v>
      </c>
      <c r="BO206" s="4">
        <f t="shared" si="190"/>
        <v>21023.15</v>
      </c>
      <c r="BP206" s="4">
        <f t="shared" si="190"/>
        <v>19228.75</v>
      </c>
      <c r="BQ206" s="4">
        <f t="shared" si="190"/>
        <v>77.95</v>
      </c>
      <c r="BR206" s="4">
        <f t="shared" si="190"/>
        <v>35.29</v>
      </c>
      <c r="BS206" s="4">
        <f t="shared" si="190"/>
        <v>1716.45</v>
      </c>
      <c r="BT206" s="4">
        <f t="shared" si="190"/>
        <v>0</v>
      </c>
      <c r="BU206" s="4">
        <f t="shared" si="190"/>
        <v>10.669331999999999</v>
      </c>
      <c r="BV206" s="4">
        <f t="shared" si="190"/>
        <v>0</v>
      </c>
      <c r="BW206" s="4">
        <f t="shared" si="190"/>
        <v>0</v>
      </c>
      <c r="BX206" s="4">
        <f t="shared" si="190"/>
        <v>1511.88</v>
      </c>
      <c r="BY206" s="4">
        <f t="shared" si="190"/>
        <v>755.24</v>
      </c>
      <c r="BZ206" s="4">
        <f t="shared" si="190"/>
        <v>0</v>
      </c>
      <c r="CA206" s="4">
        <f t="shared" ref="CA206:DF206" si="191">CA233</f>
        <v>0</v>
      </c>
      <c r="CB206" s="4">
        <f t="shared" si="191"/>
        <v>21023.15</v>
      </c>
      <c r="CC206" s="4">
        <f t="shared" si="191"/>
        <v>19228.75</v>
      </c>
      <c r="CD206" s="4">
        <f t="shared" si="191"/>
        <v>77.95</v>
      </c>
      <c r="CE206" s="4">
        <f t="shared" si="191"/>
        <v>35.29</v>
      </c>
      <c r="CF206" s="4">
        <f t="shared" si="191"/>
        <v>1716.45</v>
      </c>
      <c r="CG206" s="4">
        <f t="shared" si="191"/>
        <v>0</v>
      </c>
      <c r="CH206" s="4">
        <f t="shared" si="191"/>
        <v>10.669331999999999</v>
      </c>
      <c r="CI206" s="4">
        <f t="shared" si="191"/>
        <v>0</v>
      </c>
      <c r="CJ206" s="4">
        <f t="shared" si="191"/>
        <v>0</v>
      </c>
      <c r="CK206" s="4">
        <f t="shared" si="191"/>
        <v>1511.88</v>
      </c>
      <c r="CL206" s="4">
        <f t="shared" si="191"/>
        <v>755.24</v>
      </c>
      <c r="CM206" s="4">
        <f t="shared" si="191"/>
        <v>0</v>
      </c>
      <c r="CN206" s="4">
        <f t="shared" si="191"/>
        <v>0</v>
      </c>
      <c r="CO206" s="4">
        <f t="shared" si="191"/>
        <v>0</v>
      </c>
      <c r="CP206" s="4">
        <f t="shared" si="191"/>
        <v>0</v>
      </c>
      <c r="CQ206" s="4">
        <f t="shared" si="191"/>
        <v>0</v>
      </c>
      <c r="CR206" s="4">
        <f t="shared" si="191"/>
        <v>23349.919999999998</v>
      </c>
      <c r="CS206" s="4">
        <f t="shared" si="191"/>
        <v>23349.919999999998</v>
      </c>
      <c r="CT206" s="4">
        <f t="shared" si="191"/>
        <v>0</v>
      </c>
      <c r="CU206" s="4">
        <f t="shared" si="191"/>
        <v>0</v>
      </c>
      <c r="CV206" s="4">
        <f t="shared" si="191"/>
        <v>0</v>
      </c>
      <c r="CW206" s="4">
        <f t="shared" si="191"/>
        <v>0</v>
      </c>
      <c r="CX206" s="4">
        <f t="shared" si="191"/>
        <v>0</v>
      </c>
      <c r="CY206" s="4">
        <f t="shared" si="191"/>
        <v>0</v>
      </c>
      <c r="CZ206" s="4">
        <f t="shared" si="191"/>
        <v>0</v>
      </c>
      <c r="DA206" s="4">
        <f t="shared" si="191"/>
        <v>0</v>
      </c>
      <c r="DB206" s="4">
        <f t="shared" si="191"/>
        <v>0</v>
      </c>
      <c r="DC206" s="4">
        <f t="shared" si="191"/>
        <v>0</v>
      </c>
      <c r="DD206" s="4">
        <f t="shared" si="191"/>
        <v>0</v>
      </c>
      <c r="DE206" s="4">
        <f t="shared" si="191"/>
        <v>23349.919999999998</v>
      </c>
      <c r="DF206" s="4">
        <f t="shared" si="191"/>
        <v>23349.919999999998</v>
      </c>
      <c r="DG206" s="4">
        <f t="shared" ref="DG206:DN206" si="192">DG233</f>
        <v>0</v>
      </c>
      <c r="DH206" s="4">
        <f t="shared" si="192"/>
        <v>0</v>
      </c>
      <c r="DI206" s="4">
        <f t="shared" si="192"/>
        <v>0</v>
      </c>
      <c r="DJ206" s="4">
        <f t="shared" si="192"/>
        <v>0</v>
      </c>
      <c r="DK206" s="4">
        <f t="shared" si="192"/>
        <v>0</v>
      </c>
      <c r="DL206" s="4">
        <f t="shared" si="192"/>
        <v>0</v>
      </c>
      <c r="DM206" s="4">
        <f t="shared" si="192"/>
        <v>0</v>
      </c>
      <c r="DN206" s="4">
        <f t="shared" si="192"/>
        <v>0</v>
      </c>
    </row>
    <row r="208" spans="1:255" x14ac:dyDescent="0.2">
      <c r="A208" s="2">
        <v>17</v>
      </c>
      <c r="B208" s="2">
        <v>1</v>
      </c>
      <c r="C208" s="2">
        <f>ROW(SmtRes!A156)</f>
        <v>156</v>
      </c>
      <c r="D208" s="2">
        <f>ROW(EtalonRes!A158)</f>
        <v>158</v>
      </c>
      <c r="E208" s="2" t="s">
        <v>239</v>
      </c>
      <c r="F208" s="2" t="s">
        <v>240</v>
      </c>
      <c r="G208" s="2" t="s">
        <v>241</v>
      </c>
      <c r="H208" s="2" t="s">
        <v>31</v>
      </c>
      <c r="I208" s="2">
        <v>0.154</v>
      </c>
      <c r="J208" s="2">
        <v>0</v>
      </c>
      <c r="K208" s="2"/>
      <c r="L208" s="2"/>
      <c r="M208" s="2"/>
      <c r="N208" s="2"/>
      <c r="O208" s="2">
        <f t="shared" ref="O208:O231" si="193">ROUND(CP208,2)</f>
        <v>49.24</v>
      </c>
      <c r="P208" s="2">
        <f t="shared" ref="P208:P231" si="194">ROUND(CQ208*I208,2)</f>
        <v>3.81</v>
      </c>
      <c r="Q208" s="2">
        <f t="shared" ref="Q208:Q231" si="195">ROUND(CR208*I208,2)</f>
        <v>2.42</v>
      </c>
      <c r="R208" s="2">
        <f t="shared" ref="R208:R231" si="196">ROUND(CS208*I208,2)</f>
        <v>0.06</v>
      </c>
      <c r="S208" s="2">
        <f t="shared" ref="S208:S231" si="197">ROUND(CT208*I208,2)</f>
        <v>43.01</v>
      </c>
      <c r="T208" s="2">
        <f t="shared" ref="T208:T231" si="198">ROUND(CU208*I208,2)</f>
        <v>0</v>
      </c>
      <c r="U208" s="2">
        <f t="shared" ref="U208:U231" si="199">CV208*I208</f>
        <v>4.1317429999999993</v>
      </c>
      <c r="V208" s="2">
        <f t="shared" ref="V208:V231" si="200">CW208*I208</f>
        <v>0</v>
      </c>
      <c r="W208" s="2">
        <f t="shared" ref="W208:W231" si="201">ROUND(CX208*I208,2)</f>
        <v>0</v>
      </c>
      <c r="X208" s="2">
        <f t="shared" ref="X208:X231" si="202">ROUND(CY208,2)</f>
        <v>44.73</v>
      </c>
      <c r="Y208" s="2">
        <f t="shared" ref="Y208:Y231" si="203">ROUND(CZ208,2)</f>
        <v>30.11</v>
      </c>
      <c r="Z208" s="2"/>
      <c r="AA208" s="2">
        <v>22529512</v>
      </c>
      <c r="AB208" s="2">
        <f t="shared" ref="AB208:AB231" si="204">ROUND((AC208+AD208+AF208),6)</f>
        <v>319.78800000000001</v>
      </c>
      <c r="AC208" s="2">
        <f t="shared" ref="AC208:AC215" si="205">ROUND((ES208),6)</f>
        <v>24.75</v>
      </c>
      <c r="AD208" s="2">
        <f>ROUND(((((ET208*1.25))-((EU208*1.25)))+AE208),6)</f>
        <v>15.737500000000001</v>
      </c>
      <c r="AE208" s="2">
        <f>ROUND(((EU208*1.25)),6)</f>
        <v>0.38750000000000001</v>
      </c>
      <c r="AF208" s="2">
        <f>ROUND(((EV208*1.15)),6)</f>
        <v>279.3005</v>
      </c>
      <c r="AG208" s="2">
        <f t="shared" ref="AG208:AG231" si="206">ROUND((AP208),6)</f>
        <v>0</v>
      </c>
      <c r="AH208" s="2">
        <f>((EW208*1.15))</f>
        <v>26.829499999999996</v>
      </c>
      <c r="AI208" s="2">
        <f>((EX208*1.25))</f>
        <v>0</v>
      </c>
      <c r="AJ208" s="2">
        <f t="shared" ref="AJ208:AJ231" si="207">ROUND((AS208),6)</f>
        <v>0</v>
      </c>
      <c r="AK208" s="2">
        <v>280.20999999999998</v>
      </c>
      <c r="AL208" s="2">
        <v>24.75</v>
      </c>
      <c r="AM208" s="2">
        <v>12.59</v>
      </c>
      <c r="AN208" s="2">
        <v>0.31</v>
      </c>
      <c r="AO208" s="2">
        <v>242.87</v>
      </c>
      <c r="AP208" s="2">
        <v>0</v>
      </c>
      <c r="AQ208" s="2">
        <v>23.33</v>
      </c>
      <c r="AR208" s="2">
        <v>0</v>
      </c>
      <c r="AS208" s="2">
        <v>0</v>
      </c>
      <c r="AT208" s="2">
        <v>104</v>
      </c>
      <c r="AU208" s="2">
        <v>70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3</v>
      </c>
      <c r="BE208" s="2" t="s">
        <v>3</v>
      </c>
      <c r="BF208" s="2" t="s">
        <v>3</v>
      </c>
      <c r="BG208" s="2" t="s">
        <v>3</v>
      </c>
      <c r="BH208" s="2">
        <v>0</v>
      </c>
      <c r="BI208" s="2">
        <v>1</v>
      </c>
      <c r="BJ208" s="2" t="s">
        <v>242</v>
      </c>
      <c r="BK208" s="2"/>
      <c r="BL208" s="2"/>
      <c r="BM208" s="2">
        <v>89</v>
      </c>
      <c r="BN208" s="2">
        <v>0</v>
      </c>
      <c r="BO208" s="2" t="s">
        <v>3</v>
      </c>
      <c r="BP208" s="2">
        <v>0</v>
      </c>
      <c r="BQ208" s="2">
        <v>30</v>
      </c>
      <c r="BR208" s="2"/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3</v>
      </c>
      <c r="BZ208" s="2">
        <v>104</v>
      </c>
      <c r="CA208" s="2">
        <v>70</v>
      </c>
      <c r="CB208" s="2"/>
      <c r="CC208" s="2"/>
      <c r="CD208" s="2"/>
      <c r="CE208" s="2"/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3</v>
      </c>
      <c r="CO208" s="2">
        <v>0</v>
      </c>
      <c r="CP208" s="2">
        <f t="shared" ref="CP208:CP231" si="208">(P208+Q208+S208)</f>
        <v>49.239999999999995</v>
      </c>
      <c r="CQ208" s="2">
        <f t="shared" ref="CQ208:CQ231" si="209">((AC208*AW208))*BC208</f>
        <v>24.75</v>
      </c>
      <c r="CR208" s="2">
        <f t="shared" ref="CR208:CR231" si="210">((AD208*AV208))*BB208</f>
        <v>15.737500000000001</v>
      </c>
      <c r="CS208" s="2">
        <f t="shared" ref="CS208:CS231" si="211">((AE208*AV208))*BS208</f>
        <v>0.38750000000000001</v>
      </c>
      <c r="CT208" s="2">
        <f t="shared" ref="CT208:CT231" si="212">((AF208*AV208))*BA208</f>
        <v>279.3005</v>
      </c>
      <c r="CU208" s="2">
        <f t="shared" ref="CU208:CU231" si="213">AG208</f>
        <v>0</v>
      </c>
      <c r="CV208" s="2">
        <f t="shared" ref="CV208:CV231" si="214">(AH208*AV208)</f>
        <v>26.829499999999996</v>
      </c>
      <c r="CW208" s="2">
        <f t="shared" ref="CW208:CW231" si="215">AI208</f>
        <v>0</v>
      </c>
      <c r="CX208" s="2">
        <f t="shared" ref="CX208:CX231" si="216">AJ208</f>
        <v>0</v>
      </c>
      <c r="CY208" s="2">
        <f>((S208*BZ208)/100)</f>
        <v>44.730400000000003</v>
      </c>
      <c r="CZ208" s="2">
        <f>((S208*CA208)/100)</f>
        <v>30.106999999999999</v>
      </c>
      <c r="DA208" s="2"/>
      <c r="DB208" s="2"/>
      <c r="DC208" s="2" t="s">
        <v>3</v>
      </c>
      <c r="DD208" s="2" t="s">
        <v>3</v>
      </c>
      <c r="DE208" s="2" t="s">
        <v>117</v>
      </c>
      <c r="DF208" s="2" t="s">
        <v>117</v>
      </c>
      <c r="DG208" s="2" t="s">
        <v>118</v>
      </c>
      <c r="DH208" s="2" t="s">
        <v>3</v>
      </c>
      <c r="DI208" s="2" t="s">
        <v>118</v>
      </c>
      <c r="DJ208" s="2" t="s">
        <v>117</v>
      </c>
      <c r="DK208" s="2" t="s">
        <v>3</v>
      </c>
      <c r="DL208" s="2" t="s">
        <v>3</v>
      </c>
      <c r="DM208" s="2" t="s">
        <v>3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1005</v>
      </c>
      <c r="DV208" s="2" t="s">
        <v>31</v>
      </c>
      <c r="DW208" s="2" t="s">
        <v>31</v>
      </c>
      <c r="DX208" s="2">
        <v>100</v>
      </c>
      <c r="DY208" s="2"/>
      <c r="DZ208" s="2"/>
      <c r="EA208" s="2"/>
      <c r="EB208" s="2"/>
      <c r="EC208" s="2"/>
      <c r="ED208" s="2"/>
      <c r="EE208" s="2">
        <v>21120779</v>
      </c>
      <c r="EF208" s="2">
        <v>30</v>
      </c>
      <c r="EG208" s="2" t="s">
        <v>119</v>
      </c>
      <c r="EH208" s="2">
        <v>0</v>
      </c>
      <c r="EI208" s="2" t="s">
        <v>3</v>
      </c>
      <c r="EJ208" s="2">
        <v>1</v>
      </c>
      <c r="EK208" s="2">
        <v>89</v>
      </c>
      <c r="EL208" s="2" t="s">
        <v>120</v>
      </c>
      <c r="EM208" s="2" t="s">
        <v>121</v>
      </c>
      <c r="EN208" s="2"/>
      <c r="EO208" s="2" t="s">
        <v>3</v>
      </c>
      <c r="EP208" s="2"/>
      <c r="EQ208" s="2">
        <v>0</v>
      </c>
      <c r="ER208" s="2">
        <v>280.20999999999998</v>
      </c>
      <c r="ES208" s="2">
        <v>24.75</v>
      </c>
      <c r="ET208" s="2">
        <v>12.59</v>
      </c>
      <c r="EU208" s="2">
        <v>0.31</v>
      </c>
      <c r="EV208" s="2">
        <v>242.87</v>
      </c>
      <c r="EW208" s="2">
        <v>23.33</v>
      </c>
      <c r="EX208" s="2">
        <v>0</v>
      </c>
      <c r="EY208" s="2">
        <v>0</v>
      </c>
      <c r="EZ208" s="2">
        <v>0</v>
      </c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ref="FR208:FR231" si="217">ROUND(IF(AND(BH208=3,BI208=3),P208,0),2)</f>
        <v>0</v>
      </c>
      <c r="FS208" s="2">
        <v>0</v>
      </c>
      <c r="FT208" s="2"/>
      <c r="FU208" s="2"/>
      <c r="FV208" s="2"/>
      <c r="FW208" s="2"/>
      <c r="FX208" s="2">
        <v>104</v>
      </c>
      <c r="FY208" s="2">
        <v>70</v>
      </c>
      <c r="FZ208" s="2"/>
      <c r="GA208" s="2" t="s">
        <v>3</v>
      </c>
      <c r="GB208" s="2"/>
      <c r="GC208" s="2"/>
      <c r="GD208" s="2"/>
      <c r="GE208" s="2"/>
      <c r="GF208" s="2"/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0.11</v>
      </c>
      <c r="GL208" s="2">
        <f t="shared" ref="GL208:GL231" si="218">ROUND(IF(AND(BH208=3,BI208=3,FS208&lt;&gt;0),P208,0),2)</f>
        <v>0</v>
      </c>
      <c r="GM208" s="2">
        <f t="shared" ref="GM208:GM231" si="219">O208+X208+Y208+GK208</f>
        <v>124.19</v>
      </c>
      <c r="GN208" s="2">
        <f t="shared" ref="GN208:GN231" si="220">ROUND(IF(OR(BI208=0,BI208=1),O208+X208+Y208+GK208,0),2)</f>
        <v>124.19</v>
      </c>
      <c r="GO208" s="2">
        <f t="shared" ref="GO208:GO231" si="221">ROUND(IF(BI208=2,O208+X208+Y208+GK208,0),2)</f>
        <v>0</v>
      </c>
      <c r="GP208" s="2">
        <f t="shared" ref="GP208:GP231" si="222">ROUND(IF(BI208=4,O208+X208+Y208+GK208,0),2)</f>
        <v>0</v>
      </c>
      <c r="GQ208" s="2"/>
      <c r="GR208" s="2">
        <v>0</v>
      </c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17</v>
      </c>
      <c r="B209">
        <v>1</v>
      </c>
      <c r="C209">
        <f>ROW(SmtRes!A160)</f>
        <v>160</v>
      </c>
      <c r="D209">
        <f>ROW(EtalonRes!A162)</f>
        <v>162</v>
      </c>
      <c r="E209" t="s">
        <v>239</v>
      </c>
      <c r="F209" t="str">
        <f>F208</f>
        <v>3.11-10-1</v>
      </c>
      <c r="G209" t="str">
        <f>G208</f>
        <v>УСТРОЙСТВО СТЯЖЕК ЦЕМЕНТНЫХ ТОЛЩИНОЙ 20 ММ</v>
      </c>
      <c r="H209" t="str">
        <f>H208</f>
        <v>100 м2</v>
      </c>
      <c r="I209">
        <f>I208</f>
        <v>0.154</v>
      </c>
      <c r="J209">
        <f>J208</f>
        <v>0</v>
      </c>
      <c r="O209">
        <f t="shared" si="193"/>
        <v>626.66</v>
      </c>
      <c r="P209">
        <f t="shared" si="194"/>
        <v>13.72</v>
      </c>
      <c r="Q209">
        <f t="shared" si="195"/>
        <v>3.03</v>
      </c>
      <c r="R209">
        <f t="shared" si="196"/>
        <v>0.85</v>
      </c>
      <c r="S209">
        <f t="shared" si="197"/>
        <v>609.91</v>
      </c>
      <c r="T209">
        <f t="shared" si="198"/>
        <v>0</v>
      </c>
      <c r="U209">
        <f t="shared" si="199"/>
        <v>4.1317429999999993</v>
      </c>
      <c r="V209">
        <f t="shared" si="200"/>
        <v>0</v>
      </c>
      <c r="W209">
        <f t="shared" si="201"/>
        <v>0</v>
      </c>
      <c r="X209">
        <f t="shared" si="202"/>
        <v>542.82000000000005</v>
      </c>
      <c r="Y209">
        <f t="shared" si="203"/>
        <v>268.36</v>
      </c>
      <c r="AA209">
        <v>22529510</v>
      </c>
      <c r="AB209">
        <f t="shared" si="204"/>
        <v>319.78800000000001</v>
      </c>
      <c r="AC209">
        <f t="shared" si="205"/>
        <v>24.75</v>
      </c>
      <c r="AD209">
        <f>ROUND(((((ET209*1.25))-((EU209*1.25)))+AE209),6)</f>
        <v>15.737500000000001</v>
      </c>
      <c r="AE209">
        <f>ROUND(((EU209*1.25)),6)</f>
        <v>0.38750000000000001</v>
      </c>
      <c r="AF209">
        <f>ROUND(((EV209*1.15)),6)</f>
        <v>279.3005</v>
      </c>
      <c r="AG209">
        <f t="shared" si="206"/>
        <v>0</v>
      </c>
      <c r="AH209">
        <f>((EW209*1.15))</f>
        <v>26.829499999999996</v>
      </c>
      <c r="AI209">
        <f>((EX209*1.25))</f>
        <v>0</v>
      </c>
      <c r="AJ209">
        <f t="shared" si="207"/>
        <v>0</v>
      </c>
      <c r="AK209">
        <v>280.20999999999998</v>
      </c>
      <c r="AL209">
        <v>24.75</v>
      </c>
      <c r="AM209">
        <v>12.59</v>
      </c>
      <c r="AN209">
        <v>0.31</v>
      </c>
      <c r="AO209">
        <v>242.87</v>
      </c>
      <c r="AP209">
        <v>0</v>
      </c>
      <c r="AQ209">
        <v>23.33</v>
      </c>
      <c r="AR209">
        <v>0</v>
      </c>
      <c r="AS209">
        <v>0</v>
      </c>
      <c r="AT209">
        <v>89</v>
      </c>
      <c r="AU209">
        <v>44</v>
      </c>
      <c r="AV209">
        <v>1</v>
      </c>
      <c r="AW209">
        <v>1</v>
      </c>
      <c r="AZ209">
        <v>1</v>
      </c>
      <c r="BA209">
        <v>14.18</v>
      </c>
      <c r="BB209">
        <v>1.25</v>
      </c>
      <c r="BC209">
        <v>3.6</v>
      </c>
      <c r="BD209" t="s">
        <v>3</v>
      </c>
      <c r="BE209" t="s">
        <v>3</v>
      </c>
      <c r="BF209" t="s">
        <v>3</v>
      </c>
      <c r="BG209" t="s">
        <v>3</v>
      </c>
      <c r="BH209">
        <v>0</v>
      </c>
      <c r="BI209">
        <v>1</v>
      </c>
      <c r="BJ209" t="str">
        <f>BJ208</f>
        <v>ТСН-2001.3. Доп.11. Сб.11, т.10, поз.1</v>
      </c>
      <c r="BM209">
        <v>89</v>
      </c>
      <c r="BN209">
        <v>0</v>
      </c>
      <c r="BO209" t="s">
        <v>240</v>
      </c>
      <c r="BP209">
        <v>1</v>
      </c>
      <c r="BQ209">
        <v>30</v>
      </c>
      <c r="BS209">
        <v>14.18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3</v>
      </c>
      <c r="BZ209">
        <v>89</v>
      </c>
      <c r="CA209">
        <v>44</v>
      </c>
      <c r="CF209">
        <v>0</v>
      </c>
      <c r="CG209">
        <v>0</v>
      </c>
      <c r="CM209">
        <v>0</v>
      </c>
      <c r="CN209" t="s">
        <v>3</v>
      </c>
      <c r="CO209">
        <v>0</v>
      </c>
      <c r="CP209">
        <f t="shared" si="208"/>
        <v>626.66</v>
      </c>
      <c r="CQ209">
        <f t="shared" si="209"/>
        <v>89.100000000000009</v>
      </c>
      <c r="CR209">
        <f t="shared" si="210"/>
        <v>19.671875</v>
      </c>
      <c r="CS209">
        <f t="shared" si="211"/>
        <v>5.4947499999999998</v>
      </c>
      <c r="CT209">
        <f t="shared" si="212"/>
        <v>3960.4810899999998</v>
      </c>
      <c r="CU209">
        <f t="shared" si="213"/>
        <v>0</v>
      </c>
      <c r="CV209">
        <f t="shared" si="214"/>
        <v>26.829499999999996</v>
      </c>
      <c r="CW209">
        <f t="shared" si="215"/>
        <v>0</v>
      </c>
      <c r="CX209">
        <f t="shared" si="216"/>
        <v>0</v>
      </c>
      <c r="CY209">
        <f>S209*(BZ209/100)</f>
        <v>542.81989999999996</v>
      </c>
      <c r="CZ209">
        <f>S209*(CA209/100)</f>
        <v>268.36039999999997</v>
      </c>
      <c r="DC209" t="s">
        <v>3</v>
      </c>
      <c r="DD209" t="s">
        <v>3</v>
      </c>
      <c r="DE209" t="s">
        <v>117</v>
      </c>
      <c r="DF209" t="s">
        <v>117</v>
      </c>
      <c r="DG209" t="s">
        <v>118</v>
      </c>
      <c r="DH209" t="s">
        <v>3</v>
      </c>
      <c r="DI209" t="s">
        <v>118</v>
      </c>
      <c r="DJ209" t="s">
        <v>117</v>
      </c>
      <c r="DK209" t="s">
        <v>3</v>
      </c>
      <c r="DL209" t="s">
        <v>3</v>
      </c>
      <c r="DM209" t="s">
        <v>3</v>
      </c>
      <c r="DN209">
        <v>104</v>
      </c>
      <c r="DO209">
        <v>70</v>
      </c>
      <c r="DP209">
        <v>1.0469999999999999</v>
      </c>
      <c r="DQ209">
        <v>1</v>
      </c>
      <c r="DU209">
        <f t="shared" ref="DU209:EM209" si="223">DU208</f>
        <v>1005</v>
      </c>
      <c r="DV209" t="str">
        <f t="shared" si="223"/>
        <v>100 м2</v>
      </c>
      <c r="DW209" t="str">
        <f t="shared" si="223"/>
        <v>100 м2</v>
      </c>
      <c r="DX209">
        <f t="shared" si="223"/>
        <v>100</v>
      </c>
      <c r="DY209">
        <f t="shared" si="223"/>
        <v>0</v>
      </c>
      <c r="DZ209">
        <f t="shared" si="223"/>
        <v>0</v>
      </c>
      <c r="EA209">
        <f t="shared" si="223"/>
        <v>0</v>
      </c>
      <c r="EB209">
        <f t="shared" si="223"/>
        <v>0</v>
      </c>
      <c r="EC209">
        <f t="shared" si="223"/>
        <v>0</v>
      </c>
      <c r="ED209">
        <f t="shared" si="223"/>
        <v>0</v>
      </c>
      <c r="EE209">
        <f t="shared" si="223"/>
        <v>21120779</v>
      </c>
      <c r="EF209">
        <f t="shared" si="223"/>
        <v>30</v>
      </c>
      <c r="EG209" t="str">
        <f t="shared" si="223"/>
        <v>Строительные работы</v>
      </c>
      <c r="EH209">
        <f t="shared" si="223"/>
        <v>0</v>
      </c>
      <c r="EI209" t="str">
        <f t="shared" si="223"/>
        <v/>
      </c>
      <c r="EJ209">
        <f t="shared" si="223"/>
        <v>1</v>
      </c>
      <c r="EK209">
        <f t="shared" si="223"/>
        <v>89</v>
      </c>
      <c r="EL209" t="str">
        <f t="shared" si="223"/>
        <v>ТСН-2001.3-11. 11-4...11-11 (доп. 11)</v>
      </c>
      <c r="EM209" t="str">
        <f t="shared" si="223"/>
        <v>ТСН-2001.3-11-2</v>
      </c>
      <c r="EO209" t="s">
        <v>3</v>
      </c>
      <c r="EQ209">
        <v>0</v>
      </c>
      <c r="ER209">
        <v>280.20999999999998</v>
      </c>
      <c r="ES209">
        <v>24.75</v>
      </c>
      <c r="ET209">
        <v>12.59</v>
      </c>
      <c r="EU209">
        <v>0.31</v>
      </c>
      <c r="EV209">
        <v>242.87</v>
      </c>
      <c r="EW209">
        <v>23.33</v>
      </c>
      <c r="EX209">
        <v>0</v>
      </c>
      <c r="EY209">
        <v>0</v>
      </c>
      <c r="FQ209">
        <v>0</v>
      </c>
      <c r="FR209">
        <f t="shared" si="217"/>
        <v>0</v>
      </c>
      <c r="FS209">
        <v>0</v>
      </c>
      <c r="FX209">
        <v>89</v>
      </c>
      <c r="FY209">
        <v>44</v>
      </c>
      <c r="GA209" t="s">
        <v>3</v>
      </c>
      <c r="GG209">
        <v>2</v>
      </c>
      <c r="GH209">
        <v>1</v>
      </c>
      <c r="GI209">
        <v>2</v>
      </c>
      <c r="GJ209">
        <v>0</v>
      </c>
      <c r="GK209">
        <f>ROUND(R209*(S12)/100,2)</f>
        <v>1.44</v>
      </c>
      <c r="GL209">
        <f t="shared" si="218"/>
        <v>0</v>
      </c>
      <c r="GM209">
        <f t="shared" si="219"/>
        <v>1439.2800000000002</v>
      </c>
      <c r="GN209">
        <f t="shared" si="220"/>
        <v>1439.28</v>
      </c>
      <c r="GO209">
        <f t="shared" si="221"/>
        <v>0</v>
      </c>
      <c r="GP209">
        <f t="shared" si="222"/>
        <v>0</v>
      </c>
      <c r="GR209">
        <v>0</v>
      </c>
    </row>
    <row r="210" spans="1:255" x14ac:dyDescent="0.2">
      <c r="A210" s="2">
        <v>18</v>
      </c>
      <c r="B210" s="2">
        <v>1</v>
      </c>
      <c r="C210" s="2">
        <v>156</v>
      </c>
      <c r="D210" s="2"/>
      <c r="E210" s="2" t="s">
        <v>243</v>
      </c>
      <c r="F210" s="2" t="s">
        <v>244</v>
      </c>
      <c r="G210" s="2" t="s">
        <v>245</v>
      </c>
      <c r="H210" s="2" t="s">
        <v>246</v>
      </c>
      <c r="I210" s="2">
        <f>I209*J210</f>
        <v>0.31415999999999999</v>
      </c>
      <c r="J210" s="2">
        <v>2.04</v>
      </c>
      <c r="K210" s="2"/>
      <c r="L210" s="2"/>
      <c r="M210" s="2"/>
      <c r="N210" s="2"/>
      <c r="O210" s="2">
        <f t="shared" si="193"/>
        <v>150.47</v>
      </c>
      <c r="P210" s="2">
        <f t="shared" si="194"/>
        <v>150.47</v>
      </c>
      <c r="Q210" s="2">
        <f t="shared" si="195"/>
        <v>0</v>
      </c>
      <c r="R210" s="2">
        <f t="shared" si="196"/>
        <v>0</v>
      </c>
      <c r="S210" s="2">
        <f t="shared" si="197"/>
        <v>0</v>
      </c>
      <c r="T210" s="2">
        <f t="shared" si="198"/>
        <v>0</v>
      </c>
      <c r="U210" s="2">
        <f t="shared" si="199"/>
        <v>0</v>
      </c>
      <c r="V210" s="2">
        <f t="shared" si="200"/>
        <v>0</v>
      </c>
      <c r="W210" s="2">
        <f t="shared" si="201"/>
        <v>0</v>
      </c>
      <c r="X210" s="2">
        <f t="shared" si="202"/>
        <v>0</v>
      </c>
      <c r="Y210" s="2">
        <f t="shared" si="203"/>
        <v>0</v>
      </c>
      <c r="Z210" s="2"/>
      <c r="AA210" s="2">
        <v>22529512</v>
      </c>
      <c r="AB210" s="2">
        <f t="shared" si="204"/>
        <v>478.96</v>
      </c>
      <c r="AC210" s="2">
        <f t="shared" si="205"/>
        <v>478.96</v>
      </c>
      <c r="AD210" s="2">
        <f>ROUND((((ET210)-(EU210))+AE210),6)</f>
        <v>0</v>
      </c>
      <c r="AE210" s="2">
        <f>ROUND((EU210),6)</f>
        <v>0</v>
      </c>
      <c r="AF210" s="2">
        <f>ROUND((EV210),6)</f>
        <v>0</v>
      </c>
      <c r="AG210" s="2">
        <f t="shared" si="206"/>
        <v>0</v>
      </c>
      <c r="AH210" s="2">
        <f>(EW210)</f>
        <v>0</v>
      </c>
      <c r="AI210" s="2">
        <f>(EX210)</f>
        <v>0</v>
      </c>
      <c r="AJ210" s="2">
        <f t="shared" si="207"/>
        <v>0</v>
      </c>
      <c r="AK210" s="2">
        <v>478.96</v>
      </c>
      <c r="AL210" s="2">
        <v>478.96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104</v>
      </c>
      <c r="AU210" s="2">
        <v>70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3</v>
      </c>
      <c r="BE210" s="2" t="s">
        <v>3</v>
      </c>
      <c r="BF210" s="2" t="s">
        <v>3</v>
      </c>
      <c r="BG210" s="2" t="s">
        <v>3</v>
      </c>
      <c r="BH210" s="2">
        <v>3</v>
      </c>
      <c r="BI210" s="2">
        <v>1</v>
      </c>
      <c r="BJ210" s="2" t="s">
        <v>247</v>
      </c>
      <c r="BK210" s="2"/>
      <c r="BL210" s="2"/>
      <c r="BM210" s="2">
        <v>89</v>
      </c>
      <c r="BN210" s="2">
        <v>0</v>
      </c>
      <c r="BO210" s="2" t="s">
        <v>3</v>
      </c>
      <c r="BP210" s="2">
        <v>0</v>
      </c>
      <c r="BQ210" s="2">
        <v>30</v>
      </c>
      <c r="BR210" s="2"/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3</v>
      </c>
      <c r="BZ210" s="2">
        <v>104</v>
      </c>
      <c r="CA210" s="2">
        <v>70</v>
      </c>
      <c r="CB210" s="2"/>
      <c r="CC210" s="2"/>
      <c r="CD210" s="2"/>
      <c r="CE210" s="2"/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3</v>
      </c>
      <c r="CO210" s="2">
        <v>0</v>
      </c>
      <c r="CP210" s="2">
        <f t="shared" si="208"/>
        <v>150.47</v>
      </c>
      <c r="CQ210" s="2">
        <f t="shared" si="209"/>
        <v>478.96</v>
      </c>
      <c r="CR210" s="2">
        <f t="shared" si="210"/>
        <v>0</v>
      </c>
      <c r="CS210" s="2">
        <f t="shared" si="211"/>
        <v>0</v>
      </c>
      <c r="CT210" s="2">
        <f t="shared" si="212"/>
        <v>0</v>
      </c>
      <c r="CU210" s="2">
        <f t="shared" si="213"/>
        <v>0</v>
      </c>
      <c r="CV210" s="2">
        <f t="shared" si="214"/>
        <v>0</v>
      </c>
      <c r="CW210" s="2">
        <f t="shared" si="215"/>
        <v>0</v>
      </c>
      <c r="CX210" s="2">
        <f t="shared" si="216"/>
        <v>0</v>
      </c>
      <c r="CY210" s="2">
        <f>((S210*BZ210)/100)</f>
        <v>0</v>
      </c>
      <c r="CZ210" s="2">
        <f>((S210*CA210)/100)</f>
        <v>0</v>
      </c>
      <c r="DA210" s="2"/>
      <c r="DB210" s="2"/>
      <c r="DC210" s="2" t="s">
        <v>3</v>
      </c>
      <c r="DD210" s="2" t="s">
        <v>3</v>
      </c>
      <c r="DE210" s="2" t="s">
        <v>3</v>
      </c>
      <c r="DF210" s="2" t="s">
        <v>3</v>
      </c>
      <c r="DG210" s="2" t="s">
        <v>3</v>
      </c>
      <c r="DH210" s="2" t="s">
        <v>3</v>
      </c>
      <c r="DI210" s="2" t="s">
        <v>3</v>
      </c>
      <c r="DJ210" s="2" t="s">
        <v>3</v>
      </c>
      <c r="DK210" s="2" t="s">
        <v>3</v>
      </c>
      <c r="DL210" s="2" t="s">
        <v>3</v>
      </c>
      <c r="DM210" s="2" t="s">
        <v>3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1007</v>
      </c>
      <c r="DV210" s="2" t="s">
        <v>246</v>
      </c>
      <c r="DW210" s="2" t="s">
        <v>246</v>
      </c>
      <c r="DX210" s="2">
        <v>1</v>
      </c>
      <c r="DY210" s="2"/>
      <c r="DZ210" s="2"/>
      <c r="EA210" s="2"/>
      <c r="EB210" s="2"/>
      <c r="EC210" s="2"/>
      <c r="ED210" s="2"/>
      <c r="EE210" s="2">
        <v>21120779</v>
      </c>
      <c r="EF210" s="2">
        <v>30</v>
      </c>
      <c r="EG210" s="2" t="s">
        <v>119</v>
      </c>
      <c r="EH210" s="2">
        <v>0</v>
      </c>
      <c r="EI210" s="2" t="s">
        <v>3</v>
      </c>
      <c r="EJ210" s="2">
        <v>1</v>
      </c>
      <c r="EK210" s="2">
        <v>89</v>
      </c>
      <c r="EL210" s="2" t="s">
        <v>120</v>
      </c>
      <c r="EM210" s="2" t="s">
        <v>121</v>
      </c>
      <c r="EN210" s="2"/>
      <c r="EO210" s="2" t="s">
        <v>3</v>
      </c>
      <c r="EP210" s="2"/>
      <c r="EQ210" s="2">
        <v>0</v>
      </c>
      <c r="ER210" s="2">
        <v>478.96</v>
      </c>
      <c r="ES210" s="2">
        <v>478.96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/>
      <c r="EZ210" s="2">
        <v>0</v>
      </c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217"/>
        <v>0</v>
      </c>
      <c r="FS210" s="2">
        <v>0</v>
      </c>
      <c r="FT210" s="2"/>
      <c r="FU210" s="2"/>
      <c r="FV210" s="2"/>
      <c r="FW210" s="2"/>
      <c r="FX210" s="2">
        <v>104</v>
      </c>
      <c r="FY210" s="2">
        <v>70</v>
      </c>
      <c r="FZ210" s="2"/>
      <c r="GA210" s="2" t="s">
        <v>3</v>
      </c>
      <c r="GB210" s="2"/>
      <c r="GC210" s="2"/>
      <c r="GD210" s="2"/>
      <c r="GE210" s="2"/>
      <c r="GF210" s="2"/>
      <c r="GG210" s="2">
        <v>2</v>
      </c>
      <c r="GH210" s="2">
        <v>1</v>
      </c>
      <c r="GI210" s="2">
        <v>-2</v>
      </c>
      <c r="GJ210" s="2">
        <v>0</v>
      </c>
      <c r="GK210" s="2">
        <f>ROUND(R210*(R12)/100,2)</f>
        <v>0</v>
      </c>
      <c r="GL210" s="2">
        <f t="shared" si="218"/>
        <v>0</v>
      </c>
      <c r="GM210" s="2">
        <f t="shared" si="219"/>
        <v>150.47</v>
      </c>
      <c r="GN210" s="2">
        <f t="shared" si="220"/>
        <v>150.47</v>
      </c>
      <c r="GO210" s="2">
        <f t="shared" si="221"/>
        <v>0</v>
      </c>
      <c r="GP210" s="2">
        <f t="shared" si="222"/>
        <v>0</v>
      </c>
      <c r="GQ210" s="2"/>
      <c r="GR210" s="2">
        <v>0</v>
      </c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18</v>
      </c>
      <c r="B211">
        <v>1</v>
      </c>
      <c r="C211">
        <v>160</v>
      </c>
      <c r="E211" t="s">
        <v>243</v>
      </c>
      <c r="F211" t="str">
        <f>F210</f>
        <v>1.3-2-6</v>
      </c>
      <c r="G211" t="str">
        <f>G210</f>
        <v>РАСТВОРЫ ЦЕМЕНТНЫЕ, МАРКА 150</v>
      </c>
      <c r="H211" t="str">
        <f>H210</f>
        <v>м3</v>
      </c>
      <c r="I211">
        <f>I209*J211</f>
        <v>0.31415999999999999</v>
      </c>
      <c r="J211">
        <f>J210</f>
        <v>2.04</v>
      </c>
      <c r="O211">
        <f t="shared" si="193"/>
        <v>857.68</v>
      </c>
      <c r="P211">
        <f t="shared" si="194"/>
        <v>857.68</v>
      </c>
      <c r="Q211">
        <f t="shared" si="195"/>
        <v>0</v>
      </c>
      <c r="R211">
        <f t="shared" si="196"/>
        <v>0</v>
      </c>
      <c r="S211">
        <f t="shared" si="197"/>
        <v>0</v>
      </c>
      <c r="T211">
        <f t="shared" si="198"/>
        <v>0</v>
      </c>
      <c r="U211">
        <f t="shared" si="199"/>
        <v>0</v>
      </c>
      <c r="V211">
        <f t="shared" si="200"/>
        <v>0</v>
      </c>
      <c r="W211">
        <f t="shared" si="201"/>
        <v>0</v>
      </c>
      <c r="X211">
        <f t="shared" si="202"/>
        <v>0</v>
      </c>
      <c r="Y211">
        <f t="shared" si="203"/>
        <v>0</v>
      </c>
      <c r="AA211">
        <v>22529510</v>
      </c>
      <c r="AB211">
        <f t="shared" si="204"/>
        <v>478.96</v>
      </c>
      <c r="AC211">
        <f t="shared" si="205"/>
        <v>478.96</v>
      </c>
      <c r="AD211">
        <f>ROUND((((ET211)-(EU211))+AE211),6)</f>
        <v>0</v>
      </c>
      <c r="AE211">
        <f>ROUND((EU211),6)</f>
        <v>0</v>
      </c>
      <c r="AF211">
        <f>ROUND((EV211),6)</f>
        <v>0</v>
      </c>
      <c r="AG211">
        <f t="shared" si="206"/>
        <v>0</v>
      </c>
      <c r="AH211">
        <f>(EW211)</f>
        <v>0</v>
      </c>
      <c r="AI211">
        <f>(EX211)</f>
        <v>0</v>
      </c>
      <c r="AJ211">
        <f t="shared" si="207"/>
        <v>0</v>
      </c>
      <c r="AK211">
        <v>478.96</v>
      </c>
      <c r="AL211">
        <v>478.96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1</v>
      </c>
      <c r="AW211">
        <v>1</v>
      </c>
      <c r="AZ211">
        <v>1</v>
      </c>
      <c r="BA211">
        <v>1</v>
      </c>
      <c r="BB211">
        <v>1</v>
      </c>
      <c r="BC211">
        <v>5.7</v>
      </c>
      <c r="BD211" t="s">
        <v>3</v>
      </c>
      <c r="BE211" t="s">
        <v>3</v>
      </c>
      <c r="BF211" t="s">
        <v>3</v>
      </c>
      <c r="BG211" t="s">
        <v>3</v>
      </c>
      <c r="BH211">
        <v>3</v>
      </c>
      <c r="BI211">
        <v>1</v>
      </c>
      <c r="BJ211" t="str">
        <f>BJ210</f>
        <v>ТСН-2001.1. Доп.14. Р.3, о.2, поз.6</v>
      </c>
      <c r="BM211">
        <v>89</v>
      </c>
      <c r="BN211">
        <v>0</v>
      </c>
      <c r="BO211" t="s">
        <v>244</v>
      </c>
      <c r="BP211">
        <v>1</v>
      </c>
      <c r="BQ211">
        <v>30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3</v>
      </c>
      <c r="BZ211">
        <v>0</v>
      </c>
      <c r="CA211">
        <v>0</v>
      </c>
      <c r="CF211">
        <v>0</v>
      </c>
      <c r="CG211">
        <v>0</v>
      </c>
      <c r="CM211">
        <v>0</v>
      </c>
      <c r="CN211" t="s">
        <v>3</v>
      </c>
      <c r="CO211">
        <v>0</v>
      </c>
      <c r="CP211">
        <f t="shared" si="208"/>
        <v>857.68</v>
      </c>
      <c r="CQ211">
        <f t="shared" si="209"/>
        <v>2730.0720000000001</v>
      </c>
      <c r="CR211">
        <f t="shared" si="210"/>
        <v>0</v>
      </c>
      <c r="CS211">
        <f t="shared" si="211"/>
        <v>0</v>
      </c>
      <c r="CT211">
        <f t="shared" si="212"/>
        <v>0</v>
      </c>
      <c r="CU211">
        <f t="shared" si="213"/>
        <v>0</v>
      </c>
      <c r="CV211">
        <f t="shared" si="214"/>
        <v>0</v>
      </c>
      <c r="CW211">
        <f t="shared" si="215"/>
        <v>0</v>
      </c>
      <c r="CX211">
        <f t="shared" si="216"/>
        <v>0</v>
      </c>
      <c r="CY211">
        <f>S211*(BZ211/100)</f>
        <v>0</v>
      </c>
      <c r="CZ211">
        <f>S211*(CA211/100)</f>
        <v>0</v>
      </c>
      <c r="DC211" t="s">
        <v>3</v>
      </c>
      <c r="DD211" t="s">
        <v>3</v>
      </c>
      <c r="DE211" t="s">
        <v>3</v>
      </c>
      <c r="DF211" t="s">
        <v>3</v>
      </c>
      <c r="DG211" t="s">
        <v>3</v>
      </c>
      <c r="DH211" t="s">
        <v>3</v>
      </c>
      <c r="DI211" t="s">
        <v>3</v>
      </c>
      <c r="DJ211" t="s">
        <v>3</v>
      </c>
      <c r="DK211" t="s">
        <v>3</v>
      </c>
      <c r="DL211" t="s">
        <v>3</v>
      </c>
      <c r="DM211" t="s">
        <v>3</v>
      </c>
      <c r="DN211">
        <v>104</v>
      </c>
      <c r="DO211">
        <v>70</v>
      </c>
      <c r="DP211">
        <v>1.0469999999999999</v>
      </c>
      <c r="DQ211">
        <v>1</v>
      </c>
      <c r="DU211">
        <f t="shared" ref="DU211:EM211" si="224">DU210</f>
        <v>1007</v>
      </c>
      <c r="DV211" t="str">
        <f t="shared" si="224"/>
        <v>м3</v>
      </c>
      <c r="DW211" t="str">
        <f t="shared" si="224"/>
        <v>м3</v>
      </c>
      <c r="DX211">
        <f t="shared" si="224"/>
        <v>1</v>
      </c>
      <c r="DY211">
        <f t="shared" si="224"/>
        <v>0</v>
      </c>
      <c r="DZ211">
        <f t="shared" si="224"/>
        <v>0</v>
      </c>
      <c r="EA211">
        <f t="shared" si="224"/>
        <v>0</v>
      </c>
      <c r="EB211">
        <f t="shared" si="224"/>
        <v>0</v>
      </c>
      <c r="EC211">
        <f t="shared" si="224"/>
        <v>0</v>
      </c>
      <c r="ED211">
        <f t="shared" si="224"/>
        <v>0</v>
      </c>
      <c r="EE211">
        <f t="shared" si="224"/>
        <v>21120779</v>
      </c>
      <c r="EF211">
        <f t="shared" si="224"/>
        <v>30</v>
      </c>
      <c r="EG211" t="str">
        <f t="shared" si="224"/>
        <v>Строительные работы</v>
      </c>
      <c r="EH211">
        <f t="shared" si="224"/>
        <v>0</v>
      </c>
      <c r="EI211" t="str">
        <f t="shared" si="224"/>
        <v/>
      </c>
      <c r="EJ211">
        <f t="shared" si="224"/>
        <v>1</v>
      </c>
      <c r="EK211">
        <f t="shared" si="224"/>
        <v>89</v>
      </c>
      <c r="EL211" t="str">
        <f t="shared" si="224"/>
        <v>ТСН-2001.3-11. 11-4...11-11 (доп. 11)</v>
      </c>
      <c r="EM211" t="str">
        <f t="shared" si="224"/>
        <v>ТСН-2001.3-11-2</v>
      </c>
      <c r="EO211" t="s">
        <v>3</v>
      </c>
      <c r="EQ211">
        <v>0</v>
      </c>
      <c r="ER211">
        <v>478.96</v>
      </c>
      <c r="ES211">
        <v>478.96</v>
      </c>
      <c r="ET211">
        <v>0</v>
      </c>
      <c r="EU211">
        <v>0</v>
      </c>
      <c r="EV211">
        <v>0</v>
      </c>
      <c r="EW211">
        <v>0</v>
      </c>
      <c r="EX211">
        <v>0</v>
      </c>
      <c r="FQ211">
        <v>0</v>
      </c>
      <c r="FR211">
        <f t="shared" si="217"/>
        <v>0</v>
      </c>
      <c r="FS211">
        <v>0</v>
      </c>
      <c r="FX211">
        <v>0</v>
      </c>
      <c r="FY211">
        <v>0</v>
      </c>
      <c r="GA211" t="s">
        <v>3</v>
      </c>
      <c r="GG211">
        <v>2</v>
      </c>
      <c r="GH211">
        <v>1</v>
      </c>
      <c r="GI211">
        <v>2</v>
      </c>
      <c r="GJ211">
        <v>0</v>
      </c>
      <c r="GK211">
        <f>ROUND(R211*(S12)/100,2)</f>
        <v>0</v>
      </c>
      <c r="GL211">
        <f t="shared" si="218"/>
        <v>0</v>
      </c>
      <c r="GM211">
        <f t="shared" si="219"/>
        <v>857.68</v>
      </c>
      <c r="GN211">
        <f t="shared" si="220"/>
        <v>857.68</v>
      </c>
      <c r="GO211">
        <f t="shared" si="221"/>
        <v>0</v>
      </c>
      <c r="GP211">
        <f t="shared" si="222"/>
        <v>0</v>
      </c>
      <c r="GR211">
        <v>0</v>
      </c>
    </row>
    <row r="212" spans="1:255" x14ac:dyDescent="0.2">
      <c r="A212" s="2">
        <v>17</v>
      </c>
      <c r="B212" s="2">
        <v>1</v>
      </c>
      <c r="C212" s="2">
        <f>ROW(SmtRes!A165)</f>
        <v>165</v>
      </c>
      <c r="D212" s="2">
        <f>ROW(EtalonRes!A167)</f>
        <v>167</v>
      </c>
      <c r="E212" s="2" t="s">
        <v>248</v>
      </c>
      <c r="F212" s="2" t="s">
        <v>249</v>
      </c>
      <c r="G212" s="2" t="s">
        <v>250</v>
      </c>
      <c r="H212" s="2" t="s">
        <v>137</v>
      </c>
      <c r="I212" s="2">
        <v>4.2200000000000001E-2</v>
      </c>
      <c r="J212" s="2">
        <v>0</v>
      </c>
      <c r="K212" s="2"/>
      <c r="L212" s="2"/>
      <c r="M212" s="2"/>
      <c r="N212" s="2"/>
      <c r="O212" s="2">
        <f t="shared" si="193"/>
        <v>19.059999999999999</v>
      </c>
      <c r="P212" s="2">
        <f t="shared" si="194"/>
        <v>10.93</v>
      </c>
      <c r="Q212" s="2">
        <f t="shared" si="195"/>
        <v>1.59</v>
      </c>
      <c r="R212" s="2">
        <f t="shared" si="196"/>
        <v>0.42</v>
      </c>
      <c r="S212" s="2">
        <f t="shared" si="197"/>
        <v>6.54</v>
      </c>
      <c r="T212" s="2">
        <f t="shared" si="198"/>
        <v>0</v>
      </c>
      <c r="U212" s="2">
        <f t="shared" si="199"/>
        <v>0.56294799999999989</v>
      </c>
      <c r="V212" s="2">
        <f t="shared" si="200"/>
        <v>0</v>
      </c>
      <c r="W212" s="2">
        <f t="shared" si="201"/>
        <v>0</v>
      </c>
      <c r="X212" s="2">
        <f t="shared" si="202"/>
        <v>5.56</v>
      </c>
      <c r="Y212" s="2">
        <f t="shared" si="203"/>
        <v>4.58</v>
      </c>
      <c r="Z212" s="2"/>
      <c r="AA212" s="2">
        <v>22529512</v>
      </c>
      <c r="AB212" s="2">
        <f t="shared" si="204"/>
        <v>451.54199999999997</v>
      </c>
      <c r="AC212" s="2">
        <f t="shared" si="205"/>
        <v>258.91000000000003</v>
      </c>
      <c r="AD212" s="2">
        <f>ROUND(((((ET212*1.25))-((EU212*1.25)))+AE212),6)</f>
        <v>37.75</v>
      </c>
      <c r="AE212" s="2">
        <f>ROUND(((EU212*1.25)),6)</f>
        <v>10.025</v>
      </c>
      <c r="AF212" s="2">
        <f>ROUND(((EV212*1.15)),6)</f>
        <v>154.88200000000001</v>
      </c>
      <c r="AG212" s="2">
        <f t="shared" si="206"/>
        <v>0</v>
      </c>
      <c r="AH212" s="2">
        <f>((EW212*1.15))</f>
        <v>13.339999999999998</v>
      </c>
      <c r="AI212" s="2">
        <f>((EX212*1.25))</f>
        <v>0</v>
      </c>
      <c r="AJ212" s="2">
        <f t="shared" si="207"/>
        <v>0</v>
      </c>
      <c r="AK212" s="2">
        <v>423.79</v>
      </c>
      <c r="AL212" s="2">
        <v>258.91000000000003</v>
      </c>
      <c r="AM212" s="2">
        <v>30.2</v>
      </c>
      <c r="AN212" s="2">
        <v>8.02</v>
      </c>
      <c r="AO212" s="2">
        <v>134.68</v>
      </c>
      <c r="AP212" s="2">
        <v>0</v>
      </c>
      <c r="AQ212" s="2">
        <v>11.6</v>
      </c>
      <c r="AR212" s="2">
        <v>0</v>
      </c>
      <c r="AS212" s="2">
        <v>0</v>
      </c>
      <c r="AT212" s="2">
        <v>85</v>
      </c>
      <c r="AU212" s="2">
        <v>70</v>
      </c>
      <c r="AV212" s="2">
        <v>1</v>
      </c>
      <c r="AW212" s="2">
        <v>1</v>
      </c>
      <c r="AX212" s="2"/>
      <c r="AY212" s="2"/>
      <c r="AZ212" s="2">
        <v>1</v>
      </c>
      <c r="BA212" s="2">
        <v>1</v>
      </c>
      <c r="BB212" s="2">
        <v>1</v>
      </c>
      <c r="BC212" s="2">
        <v>1</v>
      </c>
      <c r="BD212" s="2" t="s">
        <v>3</v>
      </c>
      <c r="BE212" s="2" t="s">
        <v>3</v>
      </c>
      <c r="BF212" s="2" t="s">
        <v>3</v>
      </c>
      <c r="BG212" s="2" t="s">
        <v>3</v>
      </c>
      <c r="BH212" s="2">
        <v>0</v>
      </c>
      <c r="BI212" s="2">
        <v>1</v>
      </c>
      <c r="BJ212" s="2" t="s">
        <v>251</v>
      </c>
      <c r="BK212" s="2"/>
      <c r="BL212" s="2"/>
      <c r="BM212" s="2">
        <v>47</v>
      </c>
      <c r="BN212" s="2">
        <v>0</v>
      </c>
      <c r="BO212" s="2" t="s">
        <v>3</v>
      </c>
      <c r="BP212" s="2">
        <v>0</v>
      </c>
      <c r="BQ212" s="2">
        <v>30</v>
      </c>
      <c r="BR212" s="2"/>
      <c r="BS212" s="2">
        <v>1</v>
      </c>
      <c r="BT212" s="2">
        <v>1</v>
      </c>
      <c r="BU212" s="2">
        <v>1</v>
      </c>
      <c r="BV212" s="2">
        <v>1</v>
      </c>
      <c r="BW212" s="2">
        <v>1</v>
      </c>
      <c r="BX212" s="2">
        <v>1</v>
      </c>
      <c r="BY212" s="2" t="s">
        <v>3</v>
      </c>
      <c r="BZ212" s="2">
        <v>85</v>
      </c>
      <c r="CA212" s="2">
        <v>70</v>
      </c>
      <c r="CB212" s="2"/>
      <c r="CC212" s="2"/>
      <c r="CD212" s="2"/>
      <c r="CE212" s="2"/>
      <c r="CF212" s="2">
        <v>0</v>
      </c>
      <c r="CG212" s="2">
        <v>0</v>
      </c>
      <c r="CH212" s="2"/>
      <c r="CI212" s="2"/>
      <c r="CJ212" s="2"/>
      <c r="CK212" s="2"/>
      <c r="CL212" s="2"/>
      <c r="CM212" s="2">
        <v>0</v>
      </c>
      <c r="CN212" s="2" t="s">
        <v>3</v>
      </c>
      <c r="CO212" s="2">
        <v>0</v>
      </c>
      <c r="CP212" s="2">
        <f t="shared" si="208"/>
        <v>19.059999999999999</v>
      </c>
      <c r="CQ212" s="2">
        <f t="shared" si="209"/>
        <v>258.91000000000003</v>
      </c>
      <c r="CR212" s="2">
        <f t="shared" si="210"/>
        <v>37.75</v>
      </c>
      <c r="CS212" s="2">
        <f t="shared" si="211"/>
        <v>10.025</v>
      </c>
      <c r="CT212" s="2">
        <f t="shared" si="212"/>
        <v>154.88200000000001</v>
      </c>
      <c r="CU212" s="2">
        <f t="shared" si="213"/>
        <v>0</v>
      </c>
      <c r="CV212" s="2">
        <f t="shared" si="214"/>
        <v>13.339999999999998</v>
      </c>
      <c r="CW212" s="2">
        <f t="shared" si="215"/>
        <v>0</v>
      </c>
      <c r="CX212" s="2">
        <f t="shared" si="216"/>
        <v>0</v>
      </c>
      <c r="CY212" s="2">
        <f>((S212*BZ212)/100)</f>
        <v>5.5590000000000002</v>
      </c>
      <c r="CZ212" s="2">
        <f>((S212*CA212)/100)</f>
        <v>4.5780000000000003</v>
      </c>
      <c r="DA212" s="2"/>
      <c r="DB212" s="2"/>
      <c r="DC212" s="2" t="s">
        <v>3</v>
      </c>
      <c r="DD212" s="2" t="s">
        <v>3</v>
      </c>
      <c r="DE212" s="2" t="s">
        <v>117</v>
      </c>
      <c r="DF212" s="2" t="s">
        <v>117</v>
      </c>
      <c r="DG212" s="2" t="s">
        <v>118</v>
      </c>
      <c r="DH212" s="2" t="s">
        <v>3</v>
      </c>
      <c r="DI212" s="2" t="s">
        <v>118</v>
      </c>
      <c r="DJ212" s="2" t="s">
        <v>117</v>
      </c>
      <c r="DK212" s="2" t="s">
        <v>3</v>
      </c>
      <c r="DL212" s="2" t="s">
        <v>3</v>
      </c>
      <c r="DM212" s="2" t="s">
        <v>3</v>
      </c>
      <c r="DN212" s="2">
        <v>0</v>
      </c>
      <c r="DO212" s="2">
        <v>0</v>
      </c>
      <c r="DP212" s="2">
        <v>1</v>
      </c>
      <c r="DQ212" s="2">
        <v>1</v>
      </c>
      <c r="DR212" s="2"/>
      <c r="DS212" s="2"/>
      <c r="DT212" s="2"/>
      <c r="DU212" s="2">
        <v>1009</v>
      </c>
      <c r="DV212" s="2" t="s">
        <v>137</v>
      </c>
      <c r="DW212" s="2" t="s">
        <v>137</v>
      </c>
      <c r="DX212" s="2">
        <v>1000</v>
      </c>
      <c r="DY212" s="2"/>
      <c r="DZ212" s="2"/>
      <c r="EA212" s="2"/>
      <c r="EB212" s="2"/>
      <c r="EC212" s="2"/>
      <c r="ED212" s="2"/>
      <c r="EE212" s="2">
        <v>21120737</v>
      </c>
      <c r="EF212" s="2">
        <v>30</v>
      </c>
      <c r="EG212" s="2" t="s">
        <v>119</v>
      </c>
      <c r="EH212" s="2">
        <v>0</v>
      </c>
      <c r="EI212" s="2" t="s">
        <v>3</v>
      </c>
      <c r="EJ212" s="2">
        <v>1</v>
      </c>
      <c r="EK212" s="2">
        <v>47</v>
      </c>
      <c r="EL212" s="2" t="s">
        <v>252</v>
      </c>
      <c r="EM212" s="2" t="s">
        <v>253</v>
      </c>
      <c r="EN212" s="2"/>
      <c r="EO212" s="2" t="s">
        <v>3</v>
      </c>
      <c r="EP212" s="2"/>
      <c r="EQ212" s="2">
        <v>0</v>
      </c>
      <c r="ER212" s="2">
        <v>423.79</v>
      </c>
      <c r="ES212" s="2">
        <v>258.91000000000003</v>
      </c>
      <c r="ET212" s="2">
        <v>30.2</v>
      </c>
      <c r="EU212" s="2">
        <v>8.02</v>
      </c>
      <c r="EV212" s="2">
        <v>134.68</v>
      </c>
      <c r="EW212" s="2">
        <v>11.6</v>
      </c>
      <c r="EX212" s="2">
        <v>0</v>
      </c>
      <c r="EY212" s="2">
        <v>0</v>
      </c>
      <c r="EZ212" s="2">
        <v>0</v>
      </c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>
        <v>0</v>
      </c>
      <c r="FR212" s="2">
        <f t="shared" si="217"/>
        <v>0</v>
      </c>
      <c r="FS212" s="2">
        <v>0</v>
      </c>
      <c r="FT212" s="2"/>
      <c r="FU212" s="2"/>
      <c r="FV212" s="2"/>
      <c r="FW212" s="2"/>
      <c r="FX212" s="2">
        <v>85</v>
      </c>
      <c r="FY212" s="2">
        <v>70</v>
      </c>
      <c r="FZ212" s="2"/>
      <c r="GA212" s="2" t="s">
        <v>3</v>
      </c>
      <c r="GB212" s="2"/>
      <c r="GC212" s="2"/>
      <c r="GD212" s="2"/>
      <c r="GE212" s="2"/>
      <c r="GF212" s="2"/>
      <c r="GG212" s="2">
        <v>2</v>
      </c>
      <c r="GH212" s="2">
        <v>1</v>
      </c>
      <c r="GI212" s="2">
        <v>-2</v>
      </c>
      <c r="GJ212" s="2">
        <v>0</v>
      </c>
      <c r="GK212" s="2">
        <f>ROUND(R212*(R12)/100,2)</f>
        <v>0.74</v>
      </c>
      <c r="GL212" s="2">
        <f t="shared" si="218"/>
        <v>0</v>
      </c>
      <c r="GM212" s="2">
        <f t="shared" si="219"/>
        <v>29.939999999999994</v>
      </c>
      <c r="GN212" s="2">
        <f t="shared" si="220"/>
        <v>29.94</v>
      </c>
      <c r="GO212" s="2">
        <f t="shared" si="221"/>
        <v>0</v>
      </c>
      <c r="GP212" s="2">
        <f t="shared" si="222"/>
        <v>0</v>
      </c>
      <c r="GQ212" s="2"/>
      <c r="GR212" s="2">
        <v>0</v>
      </c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/>
      <c r="IP212" s="2"/>
      <c r="IQ212" s="2"/>
      <c r="IR212" s="2"/>
      <c r="IS212" s="2"/>
      <c r="IT212" s="2"/>
      <c r="IU212" s="2"/>
    </row>
    <row r="213" spans="1:255" x14ac:dyDescent="0.2">
      <c r="A213">
        <v>17</v>
      </c>
      <c r="B213">
        <v>1</v>
      </c>
      <c r="C213">
        <f>ROW(SmtRes!A170)</f>
        <v>170</v>
      </c>
      <c r="D213">
        <f>ROW(EtalonRes!A172)</f>
        <v>172</v>
      </c>
      <c r="E213" t="s">
        <v>248</v>
      </c>
      <c r="F213" t="str">
        <f>F212</f>
        <v>3.6-6-10</v>
      </c>
      <c r="G213" t="str">
        <f>G212</f>
        <v>АРМИРОВАНИЕ ПОДСТИЛАЮЩИХ СЛОЕВ И НАБЕТОНОК</v>
      </c>
      <c r="H213" t="str">
        <f>H212</f>
        <v>т</v>
      </c>
      <c r="I213">
        <f>I212</f>
        <v>4.2200000000000001E-2</v>
      </c>
      <c r="J213">
        <f>J212</f>
        <v>0</v>
      </c>
      <c r="O213">
        <f t="shared" si="193"/>
        <v>152.54</v>
      </c>
      <c r="P213">
        <f t="shared" si="194"/>
        <v>48.07</v>
      </c>
      <c r="Q213">
        <f t="shared" si="195"/>
        <v>11.79</v>
      </c>
      <c r="R213">
        <f t="shared" si="196"/>
        <v>6</v>
      </c>
      <c r="S213">
        <f t="shared" si="197"/>
        <v>92.68</v>
      </c>
      <c r="T213">
        <f t="shared" si="198"/>
        <v>0</v>
      </c>
      <c r="U213">
        <f t="shared" si="199"/>
        <v>0.56294799999999989</v>
      </c>
      <c r="V213">
        <f t="shared" si="200"/>
        <v>0</v>
      </c>
      <c r="W213">
        <f t="shared" si="201"/>
        <v>0</v>
      </c>
      <c r="X213">
        <f t="shared" si="202"/>
        <v>66.73</v>
      </c>
      <c r="Y213">
        <f t="shared" si="203"/>
        <v>40.78</v>
      </c>
      <c r="AA213">
        <v>22529510</v>
      </c>
      <c r="AB213">
        <f t="shared" si="204"/>
        <v>451.54199999999997</v>
      </c>
      <c r="AC213">
        <f t="shared" si="205"/>
        <v>258.91000000000003</v>
      </c>
      <c r="AD213">
        <f>ROUND(((((ET213*1.25))-((EU213*1.25)))+AE213),6)</f>
        <v>37.75</v>
      </c>
      <c r="AE213">
        <f>ROUND(((EU213*1.25)),6)</f>
        <v>10.025</v>
      </c>
      <c r="AF213">
        <f>ROUND(((EV213*1.15)),6)</f>
        <v>154.88200000000001</v>
      </c>
      <c r="AG213">
        <f t="shared" si="206"/>
        <v>0</v>
      </c>
      <c r="AH213">
        <f>((EW213*1.15))</f>
        <v>13.339999999999998</v>
      </c>
      <c r="AI213">
        <f>((EX213*1.25))</f>
        <v>0</v>
      </c>
      <c r="AJ213">
        <f t="shared" si="207"/>
        <v>0</v>
      </c>
      <c r="AK213">
        <v>423.79</v>
      </c>
      <c r="AL213">
        <v>258.91000000000003</v>
      </c>
      <c r="AM213">
        <v>30.2</v>
      </c>
      <c r="AN213">
        <v>8.02</v>
      </c>
      <c r="AO213">
        <v>134.68</v>
      </c>
      <c r="AP213">
        <v>0</v>
      </c>
      <c r="AQ213">
        <v>11.6</v>
      </c>
      <c r="AR213">
        <v>0</v>
      </c>
      <c r="AS213">
        <v>0</v>
      </c>
      <c r="AT213">
        <v>72</v>
      </c>
      <c r="AU213">
        <v>44</v>
      </c>
      <c r="AV213">
        <v>1</v>
      </c>
      <c r="AW213">
        <v>1</v>
      </c>
      <c r="AZ213">
        <v>1</v>
      </c>
      <c r="BA213">
        <v>14.18</v>
      </c>
      <c r="BB213">
        <v>7.4</v>
      </c>
      <c r="BC213">
        <v>4.4000000000000004</v>
      </c>
      <c r="BD213" t="s">
        <v>3</v>
      </c>
      <c r="BE213" t="s">
        <v>3</v>
      </c>
      <c r="BF213" t="s">
        <v>3</v>
      </c>
      <c r="BG213" t="s">
        <v>3</v>
      </c>
      <c r="BH213">
        <v>0</v>
      </c>
      <c r="BI213">
        <v>1</v>
      </c>
      <c r="BJ213" t="str">
        <f>BJ212</f>
        <v>ТСН-2001.3. База. Сб.6, т.6, поз.10</v>
      </c>
      <c r="BM213">
        <v>47</v>
      </c>
      <c r="BN213">
        <v>0</v>
      </c>
      <c r="BO213" t="s">
        <v>249</v>
      </c>
      <c r="BP213">
        <v>1</v>
      </c>
      <c r="BQ213">
        <v>30</v>
      </c>
      <c r="BS213">
        <v>14.18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3</v>
      </c>
      <c r="BZ213">
        <v>72</v>
      </c>
      <c r="CA213">
        <v>44</v>
      </c>
      <c r="CF213">
        <v>0</v>
      </c>
      <c r="CG213">
        <v>0</v>
      </c>
      <c r="CM213">
        <v>0</v>
      </c>
      <c r="CN213" t="s">
        <v>3</v>
      </c>
      <c r="CO213">
        <v>0</v>
      </c>
      <c r="CP213">
        <f t="shared" si="208"/>
        <v>152.54000000000002</v>
      </c>
      <c r="CQ213">
        <f t="shared" si="209"/>
        <v>1139.2040000000002</v>
      </c>
      <c r="CR213">
        <f t="shared" si="210"/>
        <v>279.35000000000002</v>
      </c>
      <c r="CS213">
        <f t="shared" si="211"/>
        <v>142.15450000000001</v>
      </c>
      <c r="CT213">
        <f t="shared" si="212"/>
        <v>2196.22676</v>
      </c>
      <c r="CU213">
        <f t="shared" si="213"/>
        <v>0</v>
      </c>
      <c r="CV213">
        <f t="shared" si="214"/>
        <v>13.339999999999998</v>
      </c>
      <c r="CW213">
        <f t="shared" si="215"/>
        <v>0</v>
      </c>
      <c r="CX213">
        <f t="shared" si="216"/>
        <v>0</v>
      </c>
      <c r="CY213">
        <f>S213*(BZ213/100)</f>
        <v>66.729600000000005</v>
      </c>
      <c r="CZ213">
        <f>S213*(CA213/100)</f>
        <v>40.779200000000003</v>
      </c>
      <c r="DC213" t="s">
        <v>3</v>
      </c>
      <c r="DD213" t="s">
        <v>3</v>
      </c>
      <c r="DE213" t="s">
        <v>117</v>
      </c>
      <c r="DF213" t="s">
        <v>117</v>
      </c>
      <c r="DG213" t="s">
        <v>118</v>
      </c>
      <c r="DH213" t="s">
        <v>3</v>
      </c>
      <c r="DI213" t="s">
        <v>118</v>
      </c>
      <c r="DJ213" t="s">
        <v>117</v>
      </c>
      <c r="DK213" t="s">
        <v>3</v>
      </c>
      <c r="DL213" t="s">
        <v>3</v>
      </c>
      <c r="DM213" t="s">
        <v>3</v>
      </c>
      <c r="DN213">
        <v>85</v>
      </c>
      <c r="DO213">
        <v>70</v>
      </c>
      <c r="DP213">
        <v>1.0469999999999999</v>
      </c>
      <c r="DQ213">
        <v>1.022</v>
      </c>
      <c r="DU213">
        <f t="shared" ref="DU213:EM213" si="225">DU212</f>
        <v>1009</v>
      </c>
      <c r="DV213" t="str">
        <f t="shared" si="225"/>
        <v>т</v>
      </c>
      <c r="DW213" t="str">
        <f t="shared" si="225"/>
        <v>т</v>
      </c>
      <c r="DX213">
        <f t="shared" si="225"/>
        <v>1000</v>
      </c>
      <c r="DY213">
        <f t="shared" si="225"/>
        <v>0</v>
      </c>
      <c r="DZ213">
        <f t="shared" si="225"/>
        <v>0</v>
      </c>
      <c r="EA213">
        <f t="shared" si="225"/>
        <v>0</v>
      </c>
      <c r="EB213">
        <f t="shared" si="225"/>
        <v>0</v>
      </c>
      <c r="EC213">
        <f t="shared" si="225"/>
        <v>0</v>
      </c>
      <c r="ED213">
        <f t="shared" si="225"/>
        <v>0</v>
      </c>
      <c r="EE213">
        <f t="shared" si="225"/>
        <v>21120737</v>
      </c>
      <c r="EF213">
        <f t="shared" si="225"/>
        <v>30</v>
      </c>
      <c r="EG213" t="str">
        <f t="shared" si="225"/>
        <v>Строительные работы</v>
      </c>
      <c r="EH213">
        <f t="shared" si="225"/>
        <v>0</v>
      </c>
      <c r="EI213" t="str">
        <f t="shared" si="225"/>
        <v/>
      </c>
      <c r="EJ213">
        <f t="shared" si="225"/>
        <v>1</v>
      </c>
      <c r="EK213">
        <f t="shared" si="225"/>
        <v>47</v>
      </c>
      <c r="EL213" t="str">
        <f t="shared" si="225"/>
        <v>ТСН-2001.3-6. 6-1...6-13</v>
      </c>
      <c r="EM213" t="str">
        <f t="shared" si="225"/>
        <v>ТСН-2001.3-6-1</v>
      </c>
      <c r="EO213" t="s">
        <v>3</v>
      </c>
      <c r="EQ213">
        <v>0</v>
      </c>
      <c r="ER213">
        <v>423.79</v>
      </c>
      <c r="ES213">
        <v>258.91000000000003</v>
      </c>
      <c r="ET213">
        <v>30.2</v>
      </c>
      <c r="EU213">
        <v>8.02</v>
      </c>
      <c r="EV213">
        <v>134.68</v>
      </c>
      <c r="EW213">
        <v>11.6</v>
      </c>
      <c r="EX213">
        <v>0</v>
      </c>
      <c r="EY213">
        <v>0</v>
      </c>
      <c r="FQ213">
        <v>0</v>
      </c>
      <c r="FR213">
        <f t="shared" si="217"/>
        <v>0</v>
      </c>
      <c r="FS213">
        <v>0</v>
      </c>
      <c r="FX213">
        <v>72</v>
      </c>
      <c r="FY213">
        <v>44</v>
      </c>
      <c r="GA213" t="s">
        <v>3</v>
      </c>
      <c r="GG213">
        <v>2</v>
      </c>
      <c r="GH213">
        <v>1</v>
      </c>
      <c r="GI213">
        <v>2</v>
      </c>
      <c r="GJ213">
        <v>0</v>
      </c>
      <c r="GK213">
        <f>ROUND(R213*(S12)/100,2)</f>
        <v>10.14</v>
      </c>
      <c r="GL213">
        <f t="shared" si="218"/>
        <v>0</v>
      </c>
      <c r="GM213">
        <f t="shared" si="219"/>
        <v>270.18999999999994</v>
      </c>
      <c r="GN213">
        <f t="shared" si="220"/>
        <v>270.19</v>
      </c>
      <c r="GO213">
        <f t="shared" si="221"/>
        <v>0</v>
      </c>
      <c r="GP213">
        <f t="shared" si="222"/>
        <v>0</v>
      </c>
      <c r="GR213">
        <v>0</v>
      </c>
    </row>
    <row r="214" spans="1:255" x14ac:dyDescent="0.2">
      <c r="A214" s="2">
        <v>18</v>
      </c>
      <c r="B214" s="2">
        <v>1</v>
      </c>
      <c r="C214" s="2">
        <v>165</v>
      </c>
      <c r="D214" s="2"/>
      <c r="E214" s="2" t="s">
        <v>254</v>
      </c>
      <c r="F214" s="2" t="s">
        <v>255</v>
      </c>
      <c r="G214" s="2" t="s">
        <v>256</v>
      </c>
      <c r="H214" s="2" t="s">
        <v>137</v>
      </c>
      <c r="I214" s="2">
        <f>I213*J214</f>
        <v>4.2200000000000001E-2</v>
      </c>
      <c r="J214" s="2">
        <v>1</v>
      </c>
      <c r="K214" s="2"/>
      <c r="L214" s="2"/>
      <c r="M214" s="2"/>
      <c r="N214" s="2"/>
      <c r="O214" s="2">
        <f t="shared" si="193"/>
        <v>410.75</v>
      </c>
      <c r="P214" s="2">
        <f t="shared" si="194"/>
        <v>410.75</v>
      </c>
      <c r="Q214" s="2">
        <f t="shared" si="195"/>
        <v>0</v>
      </c>
      <c r="R214" s="2">
        <f t="shared" si="196"/>
        <v>0</v>
      </c>
      <c r="S214" s="2">
        <f t="shared" si="197"/>
        <v>0</v>
      </c>
      <c r="T214" s="2">
        <f t="shared" si="198"/>
        <v>0</v>
      </c>
      <c r="U214" s="2">
        <f t="shared" si="199"/>
        <v>0</v>
      </c>
      <c r="V214" s="2">
        <f t="shared" si="200"/>
        <v>0</v>
      </c>
      <c r="W214" s="2">
        <f t="shared" si="201"/>
        <v>0</v>
      </c>
      <c r="X214" s="2">
        <f t="shared" si="202"/>
        <v>0</v>
      </c>
      <c r="Y214" s="2">
        <f t="shared" si="203"/>
        <v>0</v>
      </c>
      <c r="Z214" s="2"/>
      <c r="AA214" s="2">
        <v>22529512</v>
      </c>
      <c r="AB214" s="2">
        <f t="shared" si="204"/>
        <v>9733.52</v>
      </c>
      <c r="AC214" s="2">
        <f t="shared" si="205"/>
        <v>9733.52</v>
      </c>
      <c r="AD214" s="2">
        <f>ROUND((((ET214)-(EU214))+AE214),6)</f>
        <v>0</v>
      </c>
      <c r="AE214" s="2">
        <f>ROUND((EU214),6)</f>
        <v>0</v>
      </c>
      <c r="AF214" s="2">
        <f>ROUND((EV214),6)</f>
        <v>0</v>
      </c>
      <c r="AG214" s="2">
        <f t="shared" si="206"/>
        <v>0</v>
      </c>
      <c r="AH214" s="2">
        <f>(EW214)</f>
        <v>0</v>
      </c>
      <c r="AI214" s="2">
        <f>(EX214)</f>
        <v>0</v>
      </c>
      <c r="AJ214" s="2">
        <f t="shared" si="207"/>
        <v>0</v>
      </c>
      <c r="AK214" s="2">
        <v>9733.52</v>
      </c>
      <c r="AL214" s="2">
        <v>9733.52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85</v>
      </c>
      <c r="AU214" s="2">
        <v>70</v>
      </c>
      <c r="AV214" s="2">
        <v>1</v>
      </c>
      <c r="AW214" s="2">
        <v>1</v>
      </c>
      <c r="AX214" s="2"/>
      <c r="AY214" s="2"/>
      <c r="AZ214" s="2">
        <v>1</v>
      </c>
      <c r="BA214" s="2">
        <v>1</v>
      </c>
      <c r="BB214" s="2">
        <v>1</v>
      </c>
      <c r="BC214" s="2">
        <v>1</v>
      </c>
      <c r="BD214" s="2" t="s">
        <v>3</v>
      </c>
      <c r="BE214" s="2" t="s">
        <v>3</v>
      </c>
      <c r="BF214" s="2" t="s">
        <v>3</v>
      </c>
      <c r="BG214" s="2" t="s">
        <v>3</v>
      </c>
      <c r="BH214" s="2">
        <v>3</v>
      </c>
      <c r="BI214" s="2">
        <v>1</v>
      </c>
      <c r="BJ214" s="2" t="s">
        <v>257</v>
      </c>
      <c r="BK214" s="2"/>
      <c r="BL214" s="2"/>
      <c r="BM214" s="2">
        <v>47</v>
      </c>
      <c r="BN214" s="2">
        <v>0</v>
      </c>
      <c r="BO214" s="2" t="s">
        <v>3</v>
      </c>
      <c r="BP214" s="2">
        <v>0</v>
      </c>
      <c r="BQ214" s="2">
        <v>30</v>
      </c>
      <c r="BR214" s="2"/>
      <c r="BS214" s="2">
        <v>1</v>
      </c>
      <c r="BT214" s="2">
        <v>1</v>
      </c>
      <c r="BU214" s="2">
        <v>1</v>
      </c>
      <c r="BV214" s="2">
        <v>1</v>
      </c>
      <c r="BW214" s="2">
        <v>1</v>
      </c>
      <c r="BX214" s="2">
        <v>1</v>
      </c>
      <c r="BY214" s="2" t="s">
        <v>3</v>
      </c>
      <c r="BZ214" s="2">
        <v>85</v>
      </c>
      <c r="CA214" s="2">
        <v>70</v>
      </c>
      <c r="CB214" s="2"/>
      <c r="CC214" s="2"/>
      <c r="CD214" s="2"/>
      <c r="CE214" s="2"/>
      <c r="CF214" s="2">
        <v>0</v>
      </c>
      <c r="CG214" s="2">
        <v>0</v>
      </c>
      <c r="CH214" s="2"/>
      <c r="CI214" s="2"/>
      <c r="CJ214" s="2"/>
      <c r="CK214" s="2"/>
      <c r="CL214" s="2"/>
      <c r="CM214" s="2">
        <v>0</v>
      </c>
      <c r="CN214" s="2" t="s">
        <v>3</v>
      </c>
      <c r="CO214" s="2">
        <v>0</v>
      </c>
      <c r="CP214" s="2">
        <f t="shared" si="208"/>
        <v>410.75</v>
      </c>
      <c r="CQ214" s="2">
        <f t="shared" si="209"/>
        <v>9733.52</v>
      </c>
      <c r="CR214" s="2">
        <f t="shared" si="210"/>
        <v>0</v>
      </c>
      <c r="CS214" s="2">
        <f t="shared" si="211"/>
        <v>0</v>
      </c>
      <c r="CT214" s="2">
        <f t="shared" si="212"/>
        <v>0</v>
      </c>
      <c r="CU214" s="2">
        <f t="shared" si="213"/>
        <v>0</v>
      </c>
      <c r="CV214" s="2">
        <f t="shared" si="214"/>
        <v>0</v>
      </c>
      <c r="CW214" s="2">
        <f t="shared" si="215"/>
        <v>0</v>
      </c>
      <c r="CX214" s="2">
        <f t="shared" si="216"/>
        <v>0</v>
      </c>
      <c r="CY214" s="2">
        <f>((S214*BZ214)/100)</f>
        <v>0</v>
      </c>
      <c r="CZ214" s="2">
        <f>((S214*CA214)/100)</f>
        <v>0</v>
      </c>
      <c r="DA214" s="2"/>
      <c r="DB214" s="2"/>
      <c r="DC214" s="2" t="s">
        <v>3</v>
      </c>
      <c r="DD214" s="2" t="s">
        <v>3</v>
      </c>
      <c r="DE214" s="2" t="s">
        <v>3</v>
      </c>
      <c r="DF214" s="2" t="s">
        <v>3</v>
      </c>
      <c r="DG214" s="2" t="s">
        <v>3</v>
      </c>
      <c r="DH214" s="2" t="s">
        <v>3</v>
      </c>
      <c r="DI214" s="2" t="s">
        <v>3</v>
      </c>
      <c r="DJ214" s="2" t="s">
        <v>3</v>
      </c>
      <c r="DK214" s="2" t="s">
        <v>3</v>
      </c>
      <c r="DL214" s="2" t="s">
        <v>3</v>
      </c>
      <c r="DM214" s="2" t="s">
        <v>3</v>
      </c>
      <c r="DN214" s="2">
        <v>0</v>
      </c>
      <c r="DO214" s="2">
        <v>0</v>
      </c>
      <c r="DP214" s="2">
        <v>1</v>
      </c>
      <c r="DQ214" s="2">
        <v>1</v>
      </c>
      <c r="DR214" s="2"/>
      <c r="DS214" s="2"/>
      <c r="DT214" s="2"/>
      <c r="DU214" s="2">
        <v>1009</v>
      </c>
      <c r="DV214" s="2" t="s">
        <v>137</v>
      </c>
      <c r="DW214" s="2" t="s">
        <v>137</v>
      </c>
      <c r="DX214" s="2">
        <v>1000</v>
      </c>
      <c r="DY214" s="2"/>
      <c r="DZ214" s="2"/>
      <c r="EA214" s="2"/>
      <c r="EB214" s="2"/>
      <c r="EC214" s="2"/>
      <c r="ED214" s="2"/>
      <c r="EE214" s="2">
        <v>21120737</v>
      </c>
      <c r="EF214" s="2">
        <v>30</v>
      </c>
      <c r="EG214" s="2" t="s">
        <v>119</v>
      </c>
      <c r="EH214" s="2">
        <v>0</v>
      </c>
      <c r="EI214" s="2" t="s">
        <v>3</v>
      </c>
      <c r="EJ214" s="2">
        <v>1</v>
      </c>
      <c r="EK214" s="2">
        <v>47</v>
      </c>
      <c r="EL214" s="2" t="s">
        <v>252</v>
      </c>
      <c r="EM214" s="2" t="s">
        <v>253</v>
      </c>
      <c r="EN214" s="2"/>
      <c r="EO214" s="2" t="s">
        <v>3</v>
      </c>
      <c r="EP214" s="2"/>
      <c r="EQ214" s="2">
        <v>0</v>
      </c>
      <c r="ER214" s="2">
        <v>9733.52</v>
      </c>
      <c r="ES214" s="2">
        <v>9733.52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/>
      <c r="EZ214" s="2">
        <v>0</v>
      </c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>
        <v>0</v>
      </c>
      <c r="FR214" s="2">
        <f t="shared" si="217"/>
        <v>0</v>
      </c>
      <c r="FS214" s="2">
        <v>0</v>
      </c>
      <c r="FT214" s="2"/>
      <c r="FU214" s="2"/>
      <c r="FV214" s="2"/>
      <c r="FW214" s="2"/>
      <c r="FX214" s="2">
        <v>85</v>
      </c>
      <c r="FY214" s="2">
        <v>70</v>
      </c>
      <c r="FZ214" s="2"/>
      <c r="GA214" s="2" t="s">
        <v>3</v>
      </c>
      <c r="GB214" s="2"/>
      <c r="GC214" s="2"/>
      <c r="GD214" s="2"/>
      <c r="GE214" s="2"/>
      <c r="GF214" s="2"/>
      <c r="GG214" s="2">
        <v>2</v>
      </c>
      <c r="GH214" s="2">
        <v>1</v>
      </c>
      <c r="GI214" s="2">
        <v>-2</v>
      </c>
      <c r="GJ214" s="2">
        <v>0</v>
      </c>
      <c r="GK214" s="2">
        <f>ROUND(R214*(R12)/100,2)</f>
        <v>0</v>
      </c>
      <c r="GL214" s="2">
        <f t="shared" si="218"/>
        <v>0</v>
      </c>
      <c r="GM214" s="2">
        <f t="shared" si="219"/>
        <v>410.75</v>
      </c>
      <c r="GN214" s="2">
        <f t="shared" si="220"/>
        <v>410.75</v>
      </c>
      <c r="GO214" s="2">
        <f t="shared" si="221"/>
        <v>0</v>
      </c>
      <c r="GP214" s="2">
        <f t="shared" si="222"/>
        <v>0</v>
      </c>
      <c r="GQ214" s="2"/>
      <c r="GR214" s="2">
        <v>0</v>
      </c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  <c r="IS214" s="2"/>
      <c r="IT214" s="2"/>
      <c r="IU214" s="2"/>
    </row>
    <row r="215" spans="1:255" x14ac:dyDescent="0.2">
      <c r="A215">
        <v>18</v>
      </c>
      <c r="B215">
        <v>1</v>
      </c>
      <c r="C215">
        <v>170</v>
      </c>
      <c r="E215" t="s">
        <v>254</v>
      </c>
      <c r="F215" t="str">
        <f>F214</f>
        <v>1.3-4-74</v>
      </c>
      <c r="G215" t="str">
        <f>G214</f>
        <v>КАРКАСЫ И СЕТКИ АРМАТУРНЫЕ ПЛОСКИЕ, СОБРАННЫЕ И СВАРЕННЫЕ (СВЯЗАННЫЕ) В АРМАТУРНЫЕ ИЗДЕЛИЯ, КЛАСС ВР-I, ДИАМЕТР 4 ММ</v>
      </c>
      <c r="H215" t="str">
        <f>H214</f>
        <v>т</v>
      </c>
      <c r="I215">
        <f>I213*J215</f>
        <v>4.2200000000000001E-2</v>
      </c>
      <c r="J215">
        <f>J214</f>
        <v>1</v>
      </c>
      <c r="O215">
        <f t="shared" si="193"/>
        <v>1162.44</v>
      </c>
      <c r="P215">
        <f t="shared" si="194"/>
        <v>1162.44</v>
      </c>
      <c r="Q215">
        <f t="shared" si="195"/>
        <v>0</v>
      </c>
      <c r="R215">
        <f t="shared" si="196"/>
        <v>0</v>
      </c>
      <c r="S215">
        <f t="shared" si="197"/>
        <v>0</v>
      </c>
      <c r="T215">
        <f t="shared" si="198"/>
        <v>0</v>
      </c>
      <c r="U215">
        <f t="shared" si="199"/>
        <v>0</v>
      </c>
      <c r="V215">
        <f t="shared" si="200"/>
        <v>0</v>
      </c>
      <c r="W215">
        <f t="shared" si="201"/>
        <v>0</v>
      </c>
      <c r="X215">
        <f t="shared" si="202"/>
        <v>0</v>
      </c>
      <c r="Y215">
        <f t="shared" si="203"/>
        <v>0</v>
      </c>
      <c r="AA215">
        <v>22529510</v>
      </c>
      <c r="AB215">
        <f t="shared" si="204"/>
        <v>9733.52</v>
      </c>
      <c r="AC215">
        <f t="shared" si="205"/>
        <v>9733.52</v>
      </c>
      <c r="AD215">
        <f>ROUND((((ET215)-(EU215))+AE215),6)</f>
        <v>0</v>
      </c>
      <c r="AE215">
        <f>ROUND((EU215),6)</f>
        <v>0</v>
      </c>
      <c r="AF215">
        <f>ROUND((EV215),6)</f>
        <v>0</v>
      </c>
      <c r="AG215">
        <f t="shared" si="206"/>
        <v>0</v>
      </c>
      <c r="AH215">
        <f>(EW215)</f>
        <v>0</v>
      </c>
      <c r="AI215">
        <f>(EX215)</f>
        <v>0</v>
      </c>
      <c r="AJ215">
        <f t="shared" si="207"/>
        <v>0</v>
      </c>
      <c r="AK215">
        <v>9733.52</v>
      </c>
      <c r="AL215">
        <v>9733.52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1</v>
      </c>
      <c r="AW215">
        <v>1</v>
      </c>
      <c r="AZ215">
        <v>1</v>
      </c>
      <c r="BA215">
        <v>1</v>
      </c>
      <c r="BB215">
        <v>1</v>
      </c>
      <c r="BC215">
        <v>2.83</v>
      </c>
      <c r="BD215" t="s">
        <v>3</v>
      </c>
      <c r="BE215" t="s">
        <v>3</v>
      </c>
      <c r="BF215" t="s">
        <v>3</v>
      </c>
      <c r="BG215" t="s">
        <v>3</v>
      </c>
      <c r="BH215">
        <v>3</v>
      </c>
      <c r="BI215">
        <v>1</v>
      </c>
      <c r="BJ215" t="str">
        <f>BJ214</f>
        <v>ТСН-2001.1. База. Р.3, о.4, поз.74</v>
      </c>
      <c r="BM215">
        <v>47</v>
      </c>
      <c r="BN215">
        <v>0</v>
      </c>
      <c r="BO215" t="s">
        <v>255</v>
      </c>
      <c r="BP215">
        <v>1</v>
      </c>
      <c r="BQ215">
        <v>30</v>
      </c>
      <c r="BS215">
        <v>1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3</v>
      </c>
      <c r="BZ215">
        <v>0</v>
      </c>
      <c r="CA215">
        <v>0</v>
      </c>
      <c r="CF215">
        <v>0</v>
      </c>
      <c r="CG215">
        <v>0</v>
      </c>
      <c r="CM215">
        <v>0</v>
      </c>
      <c r="CN215" t="s">
        <v>3</v>
      </c>
      <c r="CO215">
        <v>0</v>
      </c>
      <c r="CP215">
        <f t="shared" si="208"/>
        <v>1162.44</v>
      </c>
      <c r="CQ215">
        <f t="shared" si="209"/>
        <v>27545.8616</v>
      </c>
      <c r="CR215">
        <f t="shared" si="210"/>
        <v>0</v>
      </c>
      <c r="CS215">
        <f t="shared" si="211"/>
        <v>0</v>
      </c>
      <c r="CT215">
        <f t="shared" si="212"/>
        <v>0</v>
      </c>
      <c r="CU215">
        <f t="shared" si="213"/>
        <v>0</v>
      </c>
      <c r="CV215">
        <f t="shared" si="214"/>
        <v>0</v>
      </c>
      <c r="CW215">
        <f t="shared" si="215"/>
        <v>0</v>
      </c>
      <c r="CX215">
        <f t="shared" si="216"/>
        <v>0</v>
      </c>
      <c r="CY215">
        <f>S215*(BZ215/100)</f>
        <v>0</v>
      </c>
      <c r="CZ215">
        <f>S215*(CA215/100)</f>
        <v>0</v>
      </c>
      <c r="DC215" t="s">
        <v>3</v>
      </c>
      <c r="DD215" t="s">
        <v>3</v>
      </c>
      <c r="DE215" t="s">
        <v>3</v>
      </c>
      <c r="DF215" t="s">
        <v>3</v>
      </c>
      <c r="DG215" t="s">
        <v>3</v>
      </c>
      <c r="DH215" t="s">
        <v>3</v>
      </c>
      <c r="DI215" t="s">
        <v>3</v>
      </c>
      <c r="DJ215" t="s">
        <v>3</v>
      </c>
      <c r="DK215" t="s">
        <v>3</v>
      </c>
      <c r="DL215" t="s">
        <v>3</v>
      </c>
      <c r="DM215" t="s">
        <v>3</v>
      </c>
      <c r="DN215">
        <v>85</v>
      </c>
      <c r="DO215">
        <v>70</v>
      </c>
      <c r="DP215">
        <v>1.0469999999999999</v>
      </c>
      <c r="DQ215">
        <v>1.022</v>
      </c>
      <c r="DU215">
        <f t="shared" ref="DU215:EM215" si="226">DU214</f>
        <v>1009</v>
      </c>
      <c r="DV215" t="str">
        <f t="shared" si="226"/>
        <v>т</v>
      </c>
      <c r="DW215" t="str">
        <f t="shared" si="226"/>
        <v>т</v>
      </c>
      <c r="DX215">
        <f t="shared" si="226"/>
        <v>1000</v>
      </c>
      <c r="DY215">
        <f t="shared" si="226"/>
        <v>0</v>
      </c>
      <c r="DZ215">
        <f t="shared" si="226"/>
        <v>0</v>
      </c>
      <c r="EA215">
        <f t="shared" si="226"/>
        <v>0</v>
      </c>
      <c r="EB215">
        <f t="shared" si="226"/>
        <v>0</v>
      </c>
      <c r="EC215">
        <f t="shared" si="226"/>
        <v>0</v>
      </c>
      <c r="ED215">
        <f t="shared" si="226"/>
        <v>0</v>
      </c>
      <c r="EE215">
        <f t="shared" si="226"/>
        <v>21120737</v>
      </c>
      <c r="EF215">
        <f t="shared" si="226"/>
        <v>30</v>
      </c>
      <c r="EG215" t="str">
        <f t="shared" si="226"/>
        <v>Строительные работы</v>
      </c>
      <c r="EH215">
        <f t="shared" si="226"/>
        <v>0</v>
      </c>
      <c r="EI215" t="str">
        <f t="shared" si="226"/>
        <v/>
      </c>
      <c r="EJ215">
        <f t="shared" si="226"/>
        <v>1</v>
      </c>
      <c r="EK215">
        <f t="shared" si="226"/>
        <v>47</v>
      </c>
      <c r="EL215" t="str">
        <f t="shared" si="226"/>
        <v>ТСН-2001.3-6. 6-1...6-13</v>
      </c>
      <c r="EM215" t="str">
        <f t="shared" si="226"/>
        <v>ТСН-2001.3-6-1</v>
      </c>
      <c r="EO215" t="s">
        <v>3</v>
      </c>
      <c r="EQ215">
        <v>0</v>
      </c>
      <c r="ER215">
        <v>9733.52</v>
      </c>
      <c r="ES215">
        <v>9733.52</v>
      </c>
      <c r="ET215">
        <v>0</v>
      </c>
      <c r="EU215">
        <v>0</v>
      </c>
      <c r="EV215">
        <v>0</v>
      </c>
      <c r="EW215">
        <v>0</v>
      </c>
      <c r="EX215">
        <v>0</v>
      </c>
      <c r="FQ215">
        <v>0</v>
      </c>
      <c r="FR215">
        <f t="shared" si="217"/>
        <v>0</v>
      </c>
      <c r="FS215">
        <v>0</v>
      </c>
      <c r="FX215">
        <v>0</v>
      </c>
      <c r="FY215">
        <v>0</v>
      </c>
      <c r="GA215" t="s">
        <v>3</v>
      </c>
      <c r="GG215">
        <v>2</v>
      </c>
      <c r="GH215">
        <v>1</v>
      </c>
      <c r="GI215">
        <v>2</v>
      </c>
      <c r="GJ215">
        <v>0</v>
      </c>
      <c r="GK215">
        <f>ROUND(R215*(S12)/100,2)</f>
        <v>0</v>
      </c>
      <c r="GL215">
        <f t="shared" si="218"/>
        <v>0</v>
      </c>
      <c r="GM215">
        <f t="shared" si="219"/>
        <v>1162.44</v>
      </c>
      <c r="GN215">
        <f t="shared" si="220"/>
        <v>1162.44</v>
      </c>
      <c r="GO215">
        <f t="shared" si="221"/>
        <v>0</v>
      </c>
      <c r="GP215">
        <f t="shared" si="222"/>
        <v>0</v>
      </c>
      <c r="GR215">
        <v>0</v>
      </c>
    </row>
    <row r="216" spans="1:255" x14ac:dyDescent="0.2">
      <c r="A216" s="2">
        <v>17</v>
      </c>
      <c r="B216" s="2">
        <v>1</v>
      </c>
      <c r="C216" s="2">
        <f>ROW(SmtRes!A173)</f>
        <v>173</v>
      </c>
      <c r="D216" s="2">
        <f>ROW(EtalonRes!A175)</f>
        <v>175</v>
      </c>
      <c r="E216" s="2" t="s">
        <v>258</v>
      </c>
      <c r="F216" s="2" t="s">
        <v>259</v>
      </c>
      <c r="G216" s="2" t="s">
        <v>260</v>
      </c>
      <c r="H216" s="2" t="s">
        <v>31</v>
      </c>
      <c r="I216" s="2">
        <v>0.154</v>
      </c>
      <c r="J216" s="2">
        <v>0</v>
      </c>
      <c r="K216" s="2"/>
      <c r="L216" s="2"/>
      <c r="M216" s="2"/>
      <c r="N216" s="2"/>
      <c r="O216" s="2">
        <f t="shared" si="193"/>
        <v>5.67</v>
      </c>
      <c r="P216" s="2">
        <f t="shared" si="194"/>
        <v>0</v>
      </c>
      <c r="Q216" s="2">
        <f t="shared" si="195"/>
        <v>2.48</v>
      </c>
      <c r="R216" s="2">
        <f t="shared" si="196"/>
        <v>0.06</v>
      </c>
      <c r="S216" s="2">
        <f t="shared" si="197"/>
        <v>3.19</v>
      </c>
      <c r="T216" s="2">
        <f t="shared" si="198"/>
        <v>0</v>
      </c>
      <c r="U216" s="2">
        <f t="shared" si="199"/>
        <v>0.31169599999999997</v>
      </c>
      <c r="V216" s="2">
        <f t="shared" si="200"/>
        <v>0</v>
      </c>
      <c r="W216" s="2">
        <f t="shared" si="201"/>
        <v>0</v>
      </c>
      <c r="X216" s="2">
        <f t="shared" si="202"/>
        <v>3.32</v>
      </c>
      <c r="Y216" s="2">
        <f t="shared" si="203"/>
        <v>2.23</v>
      </c>
      <c r="Z216" s="2"/>
      <c r="AA216" s="2">
        <v>22529512</v>
      </c>
      <c r="AB216" s="2">
        <f t="shared" si="204"/>
        <v>36.799999999999997</v>
      </c>
      <c r="AC216" s="2">
        <f>ROUND(((ES216*4)),6)</f>
        <v>0</v>
      </c>
      <c r="AD216" s="2">
        <f>ROUND(((((ET216*1.25*4))-((EU216*1.25*4)))+AE216),6)</f>
        <v>16.100000000000001</v>
      </c>
      <c r="AE216" s="2">
        <f>ROUND(((EU216*1.25*4)),6)</f>
        <v>0.4</v>
      </c>
      <c r="AF216" s="2">
        <f>ROUND(((EV216*1.15*4)),6)</f>
        <v>20.7</v>
      </c>
      <c r="AG216" s="2">
        <f t="shared" si="206"/>
        <v>0</v>
      </c>
      <c r="AH216" s="2">
        <f>((EW216*1.15*4))</f>
        <v>2.024</v>
      </c>
      <c r="AI216" s="2">
        <f>((EX216*1.25*4))</f>
        <v>0</v>
      </c>
      <c r="AJ216" s="2">
        <f t="shared" si="207"/>
        <v>0</v>
      </c>
      <c r="AK216" s="2">
        <v>7.72</v>
      </c>
      <c r="AL216" s="2">
        <v>0</v>
      </c>
      <c r="AM216" s="2">
        <v>3.22</v>
      </c>
      <c r="AN216" s="2">
        <v>0.08</v>
      </c>
      <c r="AO216" s="2">
        <v>4.5</v>
      </c>
      <c r="AP216" s="2">
        <v>0</v>
      </c>
      <c r="AQ216" s="2">
        <v>0.44</v>
      </c>
      <c r="AR216" s="2">
        <v>0</v>
      </c>
      <c r="AS216" s="2">
        <v>0</v>
      </c>
      <c r="AT216" s="2">
        <v>104</v>
      </c>
      <c r="AU216" s="2">
        <v>70</v>
      </c>
      <c r="AV216" s="2">
        <v>1</v>
      </c>
      <c r="AW216" s="2">
        <v>1</v>
      </c>
      <c r="AX216" s="2"/>
      <c r="AY216" s="2"/>
      <c r="AZ216" s="2">
        <v>1</v>
      </c>
      <c r="BA216" s="2">
        <v>1</v>
      </c>
      <c r="BB216" s="2">
        <v>1</v>
      </c>
      <c r="BC216" s="2">
        <v>1</v>
      </c>
      <c r="BD216" s="2" t="s">
        <v>3</v>
      </c>
      <c r="BE216" s="2" t="s">
        <v>3</v>
      </c>
      <c r="BF216" s="2" t="s">
        <v>3</v>
      </c>
      <c r="BG216" s="2" t="s">
        <v>3</v>
      </c>
      <c r="BH216" s="2">
        <v>0</v>
      </c>
      <c r="BI216" s="2">
        <v>1</v>
      </c>
      <c r="BJ216" s="2" t="s">
        <v>261</v>
      </c>
      <c r="BK216" s="2"/>
      <c r="BL216" s="2"/>
      <c r="BM216" s="2">
        <v>89</v>
      </c>
      <c r="BN216" s="2">
        <v>0</v>
      </c>
      <c r="BO216" s="2" t="s">
        <v>3</v>
      </c>
      <c r="BP216" s="2">
        <v>0</v>
      </c>
      <c r="BQ216" s="2">
        <v>30</v>
      </c>
      <c r="BR216" s="2"/>
      <c r="BS216" s="2">
        <v>1</v>
      </c>
      <c r="BT216" s="2">
        <v>1</v>
      </c>
      <c r="BU216" s="2">
        <v>1</v>
      </c>
      <c r="BV216" s="2">
        <v>1</v>
      </c>
      <c r="BW216" s="2">
        <v>1</v>
      </c>
      <c r="BX216" s="2">
        <v>1</v>
      </c>
      <c r="BY216" s="2" t="s">
        <v>3</v>
      </c>
      <c r="BZ216" s="2">
        <v>104</v>
      </c>
      <c r="CA216" s="2">
        <v>70</v>
      </c>
      <c r="CB216" s="2"/>
      <c r="CC216" s="2"/>
      <c r="CD216" s="2"/>
      <c r="CE216" s="2"/>
      <c r="CF216" s="2">
        <v>0</v>
      </c>
      <c r="CG216" s="2">
        <v>0</v>
      </c>
      <c r="CH216" s="2"/>
      <c r="CI216" s="2"/>
      <c r="CJ216" s="2"/>
      <c r="CK216" s="2"/>
      <c r="CL216" s="2"/>
      <c r="CM216" s="2">
        <v>0</v>
      </c>
      <c r="CN216" s="2" t="s">
        <v>3</v>
      </c>
      <c r="CO216" s="2">
        <v>0</v>
      </c>
      <c r="CP216" s="2">
        <f t="shared" si="208"/>
        <v>5.67</v>
      </c>
      <c r="CQ216" s="2">
        <f t="shared" si="209"/>
        <v>0</v>
      </c>
      <c r="CR216" s="2">
        <f t="shared" si="210"/>
        <v>16.100000000000001</v>
      </c>
      <c r="CS216" s="2">
        <f t="shared" si="211"/>
        <v>0.4</v>
      </c>
      <c r="CT216" s="2">
        <f t="shared" si="212"/>
        <v>20.7</v>
      </c>
      <c r="CU216" s="2">
        <f t="shared" si="213"/>
        <v>0</v>
      </c>
      <c r="CV216" s="2">
        <f t="shared" si="214"/>
        <v>2.024</v>
      </c>
      <c r="CW216" s="2">
        <f t="shared" si="215"/>
        <v>0</v>
      </c>
      <c r="CX216" s="2">
        <f t="shared" si="216"/>
        <v>0</v>
      </c>
      <c r="CY216" s="2">
        <f>((S216*BZ216)/100)</f>
        <v>3.3176000000000001</v>
      </c>
      <c r="CZ216" s="2">
        <f>((S216*CA216)/100)</f>
        <v>2.2329999999999997</v>
      </c>
      <c r="DA216" s="2"/>
      <c r="DB216" s="2"/>
      <c r="DC216" s="2" t="s">
        <v>3</v>
      </c>
      <c r="DD216" s="2" t="s">
        <v>262</v>
      </c>
      <c r="DE216" s="2" t="s">
        <v>263</v>
      </c>
      <c r="DF216" s="2" t="s">
        <v>263</v>
      </c>
      <c r="DG216" s="2" t="s">
        <v>264</v>
      </c>
      <c r="DH216" s="2" t="s">
        <v>3</v>
      </c>
      <c r="DI216" s="2" t="s">
        <v>264</v>
      </c>
      <c r="DJ216" s="2" t="s">
        <v>263</v>
      </c>
      <c r="DK216" s="2" t="s">
        <v>3</v>
      </c>
      <c r="DL216" s="2" t="s">
        <v>3</v>
      </c>
      <c r="DM216" s="2" t="s">
        <v>3</v>
      </c>
      <c r="DN216" s="2">
        <v>0</v>
      </c>
      <c r="DO216" s="2">
        <v>0</v>
      </c>
      <c r="DP216" s="2">
        <v>1</v>
      </c>
      <c r="DQ216" s="2">
        <v>1</v>
      </c>
      <c r="DR216" s="2"/>
      <c r="DS216" s="2"/>
      <c r="DT216" s="2"/>
      <c r="DU216" s="2">
        <v>1005</v>
      </c>
      <c r="DV216" s="2" t="s">
        <v>31</v>
      </c>
      <c r="DW216" s="2" t="s">
        <v>31</v>
      </c>
      <c r="DX216" s="2">
        <v>100</v>
      </c>
      <c r="DY216" s="2"/>
      <c r="DZ216" s="2"/>
      <c r="EA216" s="2"/>
      <c r="EB216" s="2"/>
      <c r="EC216" s="2"/>
      <c r="ED216" s="2"/>
      <c r="EE216" s="2">
        <v>21120779</v>
      </c>
      <c r="EF216" s="2">
        <v>30</v>
      </c>
      <c r="EG216" s="2" t="s">
        <v>119</v>
      </c>
      <c r="EH216" s="2">
        <v>0</v>
      </c>
      <c r="EI216" s="2" t="s">
        <v>3</v>
      </c>
      <c r="EJ216" s="2">
        <v>1</v>
      </c>
      <c r="EK216" s="2">
        <v>89</v>
      </c>
      <c r="EL216" s="2" t="s">
        <v>120</v>
      </c>
      <c r="EM216" s="2" t="s">
        <v>121</v>
      </c>
      <c r="EN216" s="2"/>
      <c r="EO216" s="2" t="s">
        <v>3</v>
      </c>
      <c r="EP216" s="2"/>
      <c r="EQ216" s="2">
        <v>0</v>
      </c>
      <c r="ER216" s="2">
        <v>7.72</v>
      </c>
      <c r="ES216" s="2">
        <v>0</v>
      </c>
      <c r="ET216" s="2">
        <v>3.22</v>
      </c>
      <c r="EU216" s="2">
        <v>0.08</v>
      </c>
      <c r="EV216" s="2">
        <v>4.5</v>
      </c>
      <c r="EW216" s="2">
        <v>0.44</v>
      </c>
      <c r="EX216" s="2">
        <v>0</v>
      </c>
      <c r="EY216" s="2">
        <v>0</v>
      </c>
      <c r="EZ216" s="2">
        <v>0</v>
      </c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>
        <v>0</v>
      </c>
      <c r="FR216" s="2">
        <f t="shared" si="217"/>
        <v>0</v>
      </c>
      <c r="FS216" s="2">
        <v>0</v>
      </c>
      <c r="FT216" s="2"/>
      <c r="FU216" s="2"/>
      <c r="FV216" s="2"/>
      <c r="FW216" s="2"/>
      <c r="FX216" s="2">
        <v>104</v>
      </c>
      <c r="FY216" s="2">
        <v>70</v>
      </c>
      <c r="FZ216" s="2"/>
      <c r="GA216" s="2" t="s">
        <v>3</v>
      </c>
      <c r="GB216" s="2"/>
      <c r="GC216" s="2"/>
      <c r="GD216" s="2"/>
      <c r="GE216" s="2"/>
      <c r="GF216" s="2"/>
      <c r="GG216" s="2">
        <v>2</v>
      </c>
      <c r="GH216" s="2">
        <v>1</v>
      </c>
      <c r="GI216" s="2">
        <v>-2</v>
      </c>
      <c r="GJ216" s="2">
        <v>0</v>
      </c>
      <c r="GK216" s="2">
        <f>ROUND(R216*(R12)/100,2)</f>
        <v>0.11</v>
      </c>
      <c r="GL216" s="2">
        <f t="shared" si="218"/>
        <v>0</v>
      </c>
      <c r="GM216" s="2">
        <f t="shared" si="219"/>
        <v>11.33</v>
      </c>
      <c r="GN216" s="2">
        <f t="shared" si="220"/>
        <v>11.33</v>
      </c>
      <c r="GO216" s="2">
        <f t="shared" si="221"/>
        <v>0</v>
      </c>
      <c r="GP216" s="2">
        <f t="shared" si="222"/>
        <v>0</v>
      </c>
      <c r="GQ216" s="2"/>
      <c r="GR216" s="2">
        <v>0</v>
      </c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/>
      <c r="IN216" s="2"/>
      <c r="IO216" s="2"/>
      <c r="IP216" s="2"/>
      <c r="IQ216" s="2"/>
      <c r="IR216" s="2"/>
      <c r="IS216" s="2"/>
      <c r="IT216" s="2"/>
      <c r="IU216" s="2"/>
    </row>
    <row r="217" spans="1:255" x14ac:dyDescent="0.2">
      <c r="A217">
        <v>17</v>
      </c>
      <c r="B217">
        <v>1</v>
      </c>
      <c r="C217">
        <f>ROW(SmtRes!A176)</f>
        <v>176</v>
      </c>
      <c r="D217">
        <f>ROW(EtalonRes!A178)</f>
        <v>178</v>
      </c>
      <c r="E217" t="s">
        <v>258</v>
      </c>
      <c r="F217" t="str">
        <f>F216</f>
        <v>3.11-10-2</v>
      </c>
      <c r="G217" t="str">
        <f>G216</f>
        <v>ДОБАВЛЯЕТСЯ ИЛИ ИСКЛЮЧАЕТСЯ НА КАЖДЫЕ 5 ММ ИЗМЕНЕНИЯ ТОЛЩИНЫ СТЯЖКИ К ПОЗ. 11-10-1</v>
      </c>
      <c r="H217" t="str">
        <f>H216</f>
        <v>100 м2</v>
      </c>
      <c r="I217">
        <f>I216</f>
        <v>0.154</v>
      </c>
      <c r="J217">
        <f>J216</f>
        <v>0</v>
      </c>
      <c r="O217">
        <f t="shared" si="193"/>
        <v>48.3</v>
      </c>
      <c r="P217">
        <f t="shared" si="194"/>
        <v>0</v>
      </c>
      <c r="Q217">
        <f t="shared" si="195"/>
        <v>3.1</v>
      </c>
      <c r="R217">
        <f t="shared" si="196"/>
        <v>0.87</v>
      </c>
      <c r="S217">
        <f t="shared" si="197"/>
        <v>45.2</v>
      </c>
      <c r="T217">
        <f t="shared" si="198"/>
        <v>0</v>
      </c>
      <c r="U217">
        <f t="shared" si="199"/>
        <v>0.31169599999999997</v>
      </c>
      <c r="V217">
        <f t="shared" si="200"/>
        <v>0</v>
      </c>
      <c r="W217">
        <f t="shared" si="201"/>
        <v>0</v>
      </c>
      <c r="X217">
        <f t="shared" si="202"/>
        <v>40.229999999999997</v>
      </c>
      <c r="Y217">
        <f t="shared" si="203"/>
        <v>19.89</v>
      </c>
      <c r="AA217">
        <v>22529510</v>
      </c>
      <c r="AB217">
        <f t="shared" si="204"/>
        <v>36.799999999999997</v>
      </c>
      <c r="AC217">
        <f>ROUND(((ES217*4)),6)</f>
        <v>0</v>
      </c>
      <c r="AD217">
        <f>ROUND(((((ET217*1.25*4))-((EU217*1.25*4)))+AE217),6)</f>
        <v>16.100000000000001</v>
      </c>
      <c r="AE217">
        <f>ROUND(((EU217*1.25*4)),6)</f>
        <v>0.4</v>
      </c>
      <c r="AF217">
        <f>ROUND(((EV217*1.15*4)),6)</f>
        <v>20.7</v>
      </c>
      <c r="AG217">
        <f t="shared" si="206"/>
        <v>0</v>
      </c>
      <c r="AH217">
        <f>((EW217*1.15*4))</f>
        <v>2.024</v>
      </c>
      <c r="AI217">
        <f>((EX217*1.25*4))</f>
        <v>0</v>
      </c>
      <c r="AJ217">
        <f t="shared" si="207"/>
        <v>0</v>
      </c>
      <c r="AK217">
        <v>7.72</v>
      </c>
      <c r="AL217">
        <v>0</v>
      </c>
      <c r="AM217">
        <v>3.22</v>
      </c>
      <c r="AN217">
        <v>0.08</v>
      </c>
      <c r="AO217">
        <v>4.5</v>
      </c>
      <c r="AP217">
        <v>0</v>
      </c>
      <c r="AQ217">
        <v>0.44</v>
      </c>
      <c r="AR217">
        <v>0</v>
      </c>
      <c r="AS217">
        <v>0</v>
      </c>
      <c r="AT217">
        <v>89</v>
      </c>
      <c r="AU217">
        <v>44</v>
      </c>
      <c r="AV217">
        <v>1</v>
      </c>
      <c r="AW217">
        <v>1</v>
      </c>
      <c r="AZ217">
        <v>1</v>
      </c>
      <c r="BA217">
        <v>14.18</v>
      </c>
      <c r="BB217">
        <v>1.25</v>
      </c>
      <c r="BC217">
        <v>1</v>
      </c>
      <c r="BD217" t="s">
        <v>3</v>
      </c>
      <c r="BE217" t="s">
        <v>3</v>
      </c>
      <c r="BF217" t="s">
        <v>3</v>
      </c>
      <c r="BG217" t="s">
        <v>3</v>
      </c>
      <c r="BH217">
        <v>0</v>
      </c>
      <c r="BI217">
        <v>1</v>
      </c>
      <c r="BJ217" t="str">
        <f>BJ216</f>
        <v>ТСН-2001.3. Доп.11. Сб.11, т.10, поз.2</v>
      </c>
      <c r="BM217">
        <v>89</v>
      </c>
      <c r="BN217">
        <v>0</v>
      </c>
      <c r="BO217" t="s">
        <v>259</v>
      </c>
      <c r="BP217">
        <v>1</v>
      </c>
      <c r="BQ217">
        <v>30</v>
      </c>
      <c r="BS217">
        <v>14.18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3</v>
      </c>
      <c r="BZ217">
        <v>89</v>
      </c>
      <c r="CA217">
        <v>44</v>
      </c>
      <c r="CF217">
        <v>0</v>
      </c>
      <c r="CG217">
        <v>0</v>
      </c>
      <c r="CM217">
        <v>0</v>
      </c>
      <c r="CN217" t="s">
        <v>3</v>
      </c>
      <c r="CO217">
        <v>0</v>
      </c>
      <c r="CP217">
        <f t="shared" si="208"/>
        <v>48.300000000000004</v>
      </c>
      <c r="CQ217">
        <f t="shared" si="209"/>
        <v>0</v>
      </c>
      <c r="CR217">
        <f t="shared" si="210"/>
        <v>20.125</v>
      </c>
      <c r="CS217">
        <f t="shared" si="211"/>
        <v>5.6720000000000006</v>
      </c>
      <c r="CT217">
        <f t="shared" si="212"/>
        <v>293.52600000000001</v>
      </c>
      <c r="CU217">
        <f t="shared" si="213"/>
        <v>0</v>
      </c>
      <c r="CV217">
        <f t="shared" si="214"/>
        <v>2.024</v>
      </c>
      <c r="CW217">
        <f t="shared" si="215"/>
        <v>0</v>
      </c>
      <c r="CX217">
        <f t="shared" si="216"/>
        <v>0</v>
      </c>
      <c r="CY217">
        <f>S217*(BZ217/100)</f>
        <v>40.228000000000002</v>
      </c>
      <c r="CZ217">
        <f>S217*(CA217/100)</f>
        <v>19.888000000000002</v>
      </c>
      <c r="DC217" t="s">
        <v>3</v>
      </c>
      <c r="DD217" t="s">
        <v>262</v>
      </c>
      <c r="DE217" t="s">
        <v>263</v>
      </c>
      <c r="DF217" t="s">
        <v>263</v>
      </c>
      <c r="DG217" t="s">
        <v>264</v>
      </c>
      <c r="DH217" t="s">
        <v>3</v>
      </c>
      <c r="DI217" t="s">
        <v>264</v>
      </c>
      <c r="DJ217" t="s">
        <v>263</v>
      </c>
      <c r="DK217" t="s">
        <v>3</v>
      </c>
      <c r="DL217" t="s">
        <v>3</v>
      </c>
      <c r="DM217" t="s">
        <v>3</v>
      </c>
      <c r="DN217">
        <v>104</v>
      </c>
      <c r="DO217">
        <v>70</v>
      </c>
      <c r="DP217">
        <v>1.0469999999999999</v>
      </c>
      <c r="DQ217">
        <v>1</v>
      </c>
      <c r="DU217">
        <f t="shared" ref="DU217:EM217" si="227">DU216</f>
        <v>1005</v>
      </c>
      <c r="DV217" t="str">
        <f t="shared" si="227"/>
        <v>100 м2</v>
      </c>
      <c r="DW217" t="str">
        <f t="shared" si="227"/>
        <v>100 м2</v>
      </c>
      <c r="DX217">
        <f t="shared" si="227"/>
        <v>100</v>
      </c>
      <c r="DY217">
        <f t="shared" si="227"/>
        <v>0</v>
      </c>
      <c r="DZ217">
        <f t="shared" si="227"/>
        <v>0</v>
      </c>
      <c r="EA217">
        <f t="shared" si="227"/>
        <v>0</v>
      </c>
      <c r="EB217">
        <f t="shared" si="227"/>
        <v>0</v>
      </c>
      <c r="EC217">
        <f t="shared" si="227"/>
        <v>0</v>
      </c>
      <c r="ED217">
        <f t="shared" si="227"/>
        <v>0</v>
      </c>
      <c r="EE217">
        <f t="shared" si="227"/>
        <v>21120779</v>
      </c>
      <c r="EF217">
        <f t="shared" si="227"/>
        <v>30</v>
      </c>
      <c r="EG217" t="str">
        <f t="shared" si="227"/>
        <v>Строительные работы</v>
      </c>
      <c r="EH217">
        <f t="shared" si="227"/>
        <v>0</v>
      </c>
      <c r="EI217" t="str">
        <f t="shared" si="227"/>
        <v/>
      </c>
      <c r="EJ217">
        <f t="shared" si="227"/>
        <v>1</v>
      </c>
      <c r="EK217">
        <f t="shared" si="227"/>
        <v>89</v>
      </c>
      <c r="EL217" t="str">
        <f t="shared" si="227"/>
        <v>ТСН-2001.3-11. 11-4...11-11 (доп. 11)</v>
      </c>
      <c r="EM217" t="str">
        <f t="shared" si="227"/>
        <v>ТСН-2001.3-11-2</v>
      </c>
      <c r="EO217" t="s">
        <v>3</v>
      </c>
      <c r="EQ217">
        <v>0</v>
      </c>
      <c r="ER217">
        <v>7.72</v>
      </c>
      <c r="ES217">
        <v>0</v>
      </c>
      <c r="ET217">
        <v>3.22</v>
      </c>
      <c r="EU217">
        <v>0.08</v>
      </c>
      <c r="EV217">
        <v>4.5</v>
      </c>
      <c r="EW217">
        <v>0.44</v>
      </c>
      <c r="EX217">
        <v>0</v>
      </c>
      <c r="EY217">
        <v>0</v>
      </c>
      <c r="FQ217">
        <v>0</v>
      </c>
      <c r="FR217">
        <f t="shared" si="217"/>
        <v>0</v>
      </c>
      <c r="FS217">
        <v>0</v>
      </c>
      <c r="FX217">
        <v>89</v>
      </c>
      <c r="FY217">
        <v>44</v>
      </c>
      <c r="GA217" t="s">
        <v>3</v>
      </c>
      <c r="GG217">
        <v>2</v>
      </c>
      <c r="GH217">
        <v>1</v>
      </c>
      <c r="GI217">
        <v>2</v>
      </c>
      <c r="GJ217">
        <v>0</v>
      </c>
      <c r="GK217">
        <f>ROUND(R217*(S12)/100,2)</f>
        <v>1.47</v>
      </c>
      <c r="GL217">
        <f t="shared" si="218"/>
        <v>0</v>
      </c>
      <c r="GM217">
        <f t="shared" si="219"/>
        <v>109.89</v>
      </c>
      <c r="GN217">
        <f t="shared" si="220"/>
        <v>109.89</v>
      </c>
      <c r="GO217">
        <f t="shared" si="221"/>
        <v>0</v>
      </c>
      <c r="GP217">
        <f t="shared" si="222"/>
        <v>0</v>
      </c>
      <c r="GR217">
        <v>0</v>
      </c>
    </row>
    <row r="218" spans="1:255" x14ac:dyDescent="0.2">
      <c r="A218" s="2">
        <v>18</v>
      </c>
      <c r="B218" s="2">
        <v>1</v>
      </c>
      <c r="C218" s="2">
        <v>173</v>
      </c>
      <c r="D218" s="2"/>
      <c r="E218" s="2" t="s">
        <v>265</v>
      </c>
      <c r="F218" s="2" t="s">
        <v>244</v>
      </c>
      <c r="G218" s="2" t="s">
        <v>245</v>
      </c>
      <c r="H218" s="2" t="s">
        <v>246</v>
      </c>
      <c r="I218" s="2">
        <f>I217*J218</f>
        <v>0.31415999999999999</v>
      </c>
      <c r="J218" s="2">
        <v>2.04</v>
      </c>
      <c r="K218" s="2"/>
      <c r="L218" s="2"/>
      <c r="M218" s="2"/>
      <c r="N218" s="2"/>
      <c r="O218" s="2">
        <f t="shared" si="193"/>
        <v>150.47</v>
      </c>
      <c r="P218" s="2">
        <f t="shared" si="194"/>
        <v>150.47</v>
      </c>
      <c r="Q218" s="2">
        <f t="shared" si="195"/>
        <v>0</v>
      </c>
      <c r="R218" s="2">
        <f t="shared" si="196"/>
        <v>0</v>
      </c>
      <c r="S218" s="2">
        <f t="shared" si="197"/>
        <v>0</v>
      </c>
      <c r="T218" s="2">
        <f t="shared" si="198"/>
        <v>0</v>
      </c>
      <c r="U218" s="2">
        <f t="shared" si="199"/>
        <v>0</v>
      </c>
      <c r="V218" s="2">
        <f t="shared" si="200"/>
        <v>0</v>
      </c>
      <c r="W218" s="2">
        <f t="shared" si="201"/>
        <v>0</v>
      </c>
      <c r="X218" s="2">
        <f t="shared" si="202"/>
        <v>0</v>
      </c>
      <c r="Y218" s="2">
        <f t="shared" si="203"/>
        <v>0</v>
      </c>
      <c r="Z218" s="2"/>
      <c r="AA218" s="2">
        <v>22529512</v>
      </c>
      <c r="AB218" s="2">
        <f t="shared" si="204"/>
        <v>478.96</v>
      </c>
      <c r="AC218" s="2">
        <f t="shared" ref="AC218:AC231" si="228">ROUND((ES218),6)</f>
        <v>478.96</v>
      </c>
      <c r="AD218" s="2">
        <f>ROUND((((ET218)-(EU218))+AE218),6)</f>
        <v>0</v>
      </c>
      <c r="AE218" s="2">
        <f>ROUND((EU218),6)</f>
        <v>0</v>
      </c>
      <c r="AF218" s="2">
        <f>ROUND((EV218),6)</f>
        <v>0</v>
      </c>
      <c r="AG218" s="2">
        <f t="shared" si="206"/>
        <v>0</v>
      </c>
      <c r="AH218" s="2">
        <f>(EW218)</f>
        <v>0</v>
      </c>
      <c r="AI218" s="2">
        <f>(EX218)</f>
        <v>0</v>
      </c>
      <c r="AJ218" s="2">
        <f t="shared" si="207"/>
        <v>0</v>
      </c>
      <c r="AK218" s="2">
        <v>478.96</v>
      </c>
      <c r="AL218" s="2">
        <v>478.96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104</v>
      </c>
      <c r="AU218" s="2">
        <v>70</v>
      </c>
      <c r="AV218" s="2">
        <v>1</v>
      </c>
      <c r="AW218" s="2">
        <v>1</v>
      </c>
      <c r="AX218" s="2"/>
      <c r="AY218" s="2"/>
      <c r="AZ218" s="2">
        <v>1</v>
      </c>
      <c r="BA218" s="2">
        <v>1</v>
      </c>
      <c r="BB218" s="2">
        <v>1</v>
      </c>
      <c r="BC218" s="2">
        <v>1</v>
      </c>
      <c r="BD218" s="2" t="s">
        <v>3</v>
      </c>
      <c r="BE218" s="2" t="s">
        <v>3</v>
      </c>
      <c r="BF218" s="2" t="s">
        <v>3</v>
      </c>
      <c r="BG218" s="2" t="s">
        <v>3</v>
      </c>
      <c r="BH218" s="2">
        <v>3</v>
      </c>
      <c r="BI218" s="2">
        <v>1</v>
      </c>
      <c r="BJ218" s="2" t="s">
        <v>247</v>
      </c>
      <c r="BK218" s="2"/>
      <c r="BL218" s="2"/>
      <c r="BM218" s="2">
        <v>89</v>
      </c>
      <c r="BN218" s="2">
        <v>0</v>
      </c>
      <c r="BO218" s="2" t="s">
        <v>3</v>
      </c>
      <c r="BP218" s="2">
        <v>0</v>
      </c>
      <c r="BQ218" s="2">
        <v>30</v>
      </c>
      <c r="BR218" s="2"/>
      <c r="BS218" s="2">
        <v>1</v>
      </c>
      <c r="BT218" s="2">
        <v>1</v>
      </c>
      <c r="BU218" s="2">
        <v>1</v>
      </c>
      <c r="BV218" s="2">
        <v>1</v>
      </c>
      <c r="BW218" s="2">
        <v>1</v>
      </c>
      <c r="BX218" s="2">
        <v>1</v>
      </c>
      <c r="BY218" s="2" t="s">
        <v>3</v>
      </c>
      <c r="BZ218" s="2">
        <v>104</v>
      </c>
      <c r="CA218" s="2">
        <v>70</v>
      </c>
      <c r="CB218" s="2"/>
      <c r="CC218" s="2"/>
      <c r="CD218" s="2"/>
      <c r="CE218" s="2"/>
      <c r="CF218" s="2">
        <v>0</v>
      </c>
      <c r="CG218" s="2">
        <v>0</v>
      </c>
      <c r="CH218" s="2"/>
      <c r="CI218" s="2"/>
      <c r="CJ218" s="2"/>
      <c r="CK218" s="2"/>
      <c r="CL218" s="2"/>
      <c r="CM218" s="2">
        <v>0</v>
      </c>
      <c r="CN218" s="2" t="s">
        <v>3</v>
      </c>
      <c r="CO218" s="2">
        <v>0</v>
      </c>
      <c r="CP218" s="2">
        <f t="shared" si="208"/>
        <v>150.47</v>
      </c>
      <c r="CQ218" s="2">
        <f t="shared" si="209"/>
        <v>478.96</v>
      </c>
      <c r="CR218" s="2">
        <f t="shared" si="210"/>
        <v>0</v>
      </c>
      <c r="CS218" s="2">
        <f t="shared" si="211"/>
        <v>0</v>
      </c>
      <c r="CT218" s="2">
        <f t="shared" si="212"/>
        <v>0</v>
      </c>
      <c r="CU218" s="2">
        <f t="shared" si="213"/>
        <v>0</v>
      </c>
      <c r="CV218" s="2">
        <f t="shared" si="214"/>
        <v>0</v>
      </c>
      <c r="CW218" s="2">
        <f t="shared" si="215"/>
        <v>0</v>
      </c>
      <c r="CX218" s="2">
        <f t="shared" si="216"/>
        <v>0</v>
      </c>
      <c r="CY218" s="2">
        <f>((S218*BZ218)/100)</f>
        <v>0</v>
      </c>
      <c r="CZ218" s="2">
        <f>((S218*CA218)/100)</f>
        <v>0</v>
      </c>
      <c r="DA218" s="2"/>
      <c r="DB218" s="2"/>
      <c r="DC218" s="2" t="s">
        <v>3</v>
      </c>
      <c r="DD218" s="2" t="s">
        <v>3</v>
      </c>
      <c r="DE218" s="2" t="s">
        <v>3</v>
      </c>
      <c r="DF218" s="2" t="s">
        <v>3</v>
      </c>
      <c r="DG218" s="2" t="s">
        <v>3</v>
      </c>
      <c r="DH218" s="2" t="s">
        <v>3</v>
      </c>
      <c r="DI218" s="2" t="s">
        <v>3</v>
      </c>
      <c r="DJ218" s="2" t="s">
        <v>3</v>
      </c>
      <c r="DK218" s="2" t="s">
        <v>3</v>
      </c>
      <c r="DL218" s="2" t="s">
        <v>3</v>
      </c>
      <c r="DM218" s="2" t="s">
        <v>3</v>
      </c>
      <c r="DN218" s="2">
        <v>0</v>
      </c>
      <c r="DO218" s="2">
        <v>0</v>
      </c>
      <c r="DP218" s="2">
        <v>1</v>
      </c>
      <c r="DQ218" s="2">
        <v>1</v>
      </c>
      <c r="DR218" s="2"/>
      <c r="DS218" s="2"/>
      <c r="DT218" s="2"/>
      <c r="DU218" s="2">
        <v>1007</v>
      </c>
      <c r="DV218" s="2" t="s">
        <v>246</v>
      </c>
      <c r="DW218" s="2" t="s">
        <v>246</v>
      </c>
      <c r="DX218" s="2">
        <v>1</v>
      </c>
      <c r="DY218" s="2"/>
      <c r="DZ218" s="2"/>
      <c r="EA218" s="2"/>
      <c r="EB218" s="2"/>
      <c r="EC218" s="2"/>
      <c r="ED218" s="2"/>
      <c r="EE218" s="2">
        <v>21120779</v>
      </c>
      <c r="EF218" s="2">
        <v>30</v>
      </c>
      <c r="EG218" s="2" t="s">
        <v>119</v>
      </c>
      <c r="EH218" s="2">
        <v>0</v>
      </c>
      <c r="EI218" s="2" t="s">
        <v>3</v>
      </c>
      <c r="EJ218" s="2">
        <v>1</v>
      </c>
      <c r="EK218" s="2">
        <v>89</v>
      </c>
      <c r="EL218" s="2" t="s">
        <v>120</v>
      </c>
      <c r="EM218" s="2" t="s">
        <v>121</v>
      </c>
      <c r="EN218" s="2"/>
      <c r="EO218" s="2" t="s">
        <v>3</v>
      </c>
      <c r="EP218" s="2"/>
      <c r="EQ218" s="2">
        <v>0</v>
      </c>
      <c r="ER218" s="2">
        <v>478.96</v>
      </c>
      <c r="ES218" s="2">
        <v>478.96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/>
      <c r="EZ218" s="2">
        <v>0</v>
      </c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>
        <v>0</v>
      </c>
      <c r="FR218" s="2">
        <f t="shared" si="217"/>
        <v>0</v>
      </c>
      <c r="FS218" s="2">
        <v>0</v>
      </c>
      <c r="FT218" s="2"/>
      <c r="FU218" s="2"/>
      <c r="FV218" s="2"/>
      <c r="FW218" s="2"/>
      <c r="FX218" s="2">
        <v>104</v>
      </c>
      <c r="FY218" s="2">
        <v>70</v>
      </c>
      <c r="FZ218" s="2"/>
      <c r="GA218" s="2" t="s">
        <v>3</v>
      </c>
      <c r="GB218" s="2"/>
      <c r="GC218" s="2"/>
      <c r="GD218" s="2"/>
      <c r="GE218" s="2"/>
      <c r="GF218" s="2"/>
      <c r="GG218" s="2">
        <v>2</v>
      </c>
      <c r="GH218" s="2">
        <v>1</v>
      </c>
      <c r="GI218" s="2">
        <v>-2</v>
      </c>
      <c r="GJ218" s="2">
        <v>0</v>
      </c>
      <c r="GK218" s="2">
        <f>ROUND(R218*(R12)/100,2)</f>
        <v>0</v>
      </c>
      <c r="GL218" s="2">
        <f t="shared" si="218"/>
        <v>0</v>
      </c>
      <c r="GM218" s="2">
        <f t="shared" si="219"/>
        <v>150.47</v>
      </c>
      <c r="GN218" s="2">
        <f t="shared" si="220"/>
        <v>150.47</v>
      </c>
      <c r="GO218" s="2">
        <f t="shared" si="221"/>
        <v>0</v>
      </c>
      <c r="GP218" s="2">
        <f t="shared" si="222"/>
        <v>0</v>
      </c>
      <c r="GQ218" s="2"/>
      <c r="GR218" s="2">
        <v>0</v>
      </c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  <c r="IN218" s="2"/>
      <c r="IO218" s="2"/>
      <c r="IP218" s="2"/>
      <c r="IQ218" s="2"/>
      <c r="IR218" s="2"/>
      <c r="IS218" s="2"/>
      <c r="IT218" s="2"/>
      <c r="IU218" s="2"/>
    </row>
    <row r="219" spans="1:255" x14ac:dyDescent="0.2">
      <c r="A219">
        <v>18</v>
      </c>
      <c r="B219">
        <v>1</v>
      </c>
      <c r="C219">
        <v>176</v>
      </c>
      <c r="E219" t="s">
        <v>265</v>
      </c>
      <c r="F219" t="str">
        <f>F218</f>
        <v>1.3-2-6</v>
      </c>
      <c r="G219" t="str">
        <f>G218</f>
        <v>РАСТВОРЫ ЦЕМЕНТНЫЕ, МАРКА 150</v>
      </c>
      <c r="H219" t="str">
        <f>H218</f>
        <v>м3</v>
      </c>
      <c r="I219">
        <f>I217*J219</f>
        <v>0.31415999999999999</v>
      </c>
      <c r="J219">
        <f>J218</f>
        <v>2.04</v>
      </c>
      <c r="O219">
        <f t="shared" si="193"/>
        <v>857.68</v>
      </c>
      <c r="P219">
        <f t="shared" si="194"/>
        <v>857.68</v>
      </c>
      <c r="Q219">
        <f t="shared" si="195"/>
        <v>0</v>
      </c>
      <c r="R219">
        <f t="shared" si="196"/>
        <v>0</v>
      </c>
      <c r="S219">
        <f t="shared" si="197"/>
        <v>0</v>
      </c>
      <c r="T219">
        <f t="shared" si="198"/>
        <v>0</v>
      </c>
      <c r="U219">
        <f t="shared" si="199"/>
        <v>0</v>
      </c>
      <c r="V219">
        <f t="shared" si="200"/>
        <v>0</v>
      </c>
      <c r="W219">
        <f t="shared" si="201"/>
        <v>0</v>
      </c>
      <c r="X219">
        <f t="shared" si="202"/>
        <v>0</v>
      </c>
      <c r="Y219">
        <f t="shared" si="203"/>
        <v>0</v>
      </c>
      <c r="AA219">
        <v>22529510</v>
      </c>
      <c r="AB219">
        <f t="shared" si="204"/>
        <v>478.96</v>
      </c>
      <c r="AC219">
        <f t="shared" si="228"/>
        <v>478.96</v>
      </c>
      <c r="AD219">
        <f>ROUND((((ET219)-(EU219))+AE219),6)</f>
        <v>0</v>
      </c>
      <c r="AE219">
        <f>ROUND((EU219),6)</f>
        <v>0</v>
      </c>
      <c r="AF219">
        <f>ROUND((EV219),6)</f>
        <v>0</v>
      </c>
      <c r="AG219">
        <f t="shared" si="206"/>
        <v>0</v>
      </c>
      <c r="AH219">
        <f>(EW219)</f>
        <v>0</v>
      </c>
      <c r="AI219">
        <f>(EX219)</f>
        <v>0</v>
      </c>
      <c r="AJ219">
        <f t="shared" si="207"/>
        <v>0</v>
      </c>
      <c r="AK219">
        <v>478.96</v>
      </c>
      <c r="AL219">
        <v>478.96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1</v>
      </c>
      <c r="AW219">
        <v>1</v>
      </c>
      <c r="AZ219">
        <v>1</v>
      </c>
      <c r="BA219">
        <v>1</v>
      </c>
      <c r="BB219">
        <v>1</v>
      </c>
      <c r="BC219">
        <v>5.7</v>
      </c>
      <c r="BD219" t="s">
        <v>3</v>
      </c>
      <c r="BE219" t="s">
        <v>3</v>
      </c>
      <c r="BF219" t="s">
        <v>3</v>
      </c>
      <c r="BG219" t="s">
        <v>3</v>
      </c>
      <c r="BH219">
        <v>3</v>
      </c>
      <c r="BI219">
        <v>1</v>
      </c>
      <c r="BJ219" t="str">
        <f>BJ218</f>
        <v>ТСН-2001.1. Доп.14. Р.3, о.2, поз.6</v>
      </c>
      <c r="BM219">
        <v>89</v>
      </c>
      <c r="BN219">
        <v>0</v>
      </c>
      <c r="BO219" t="s">
        <v>244</v>
      </c>
      <c r="BP219">
        <v>1</v>
      </c>
      <c r="BQ219">
        <v>30</v>
      </c>
      <c r="BS219">
        <v>1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3</v>
      </c>
      <c r="BZ219">
        <v>0</v>
      </c>
      <c r="CA219">
        <v>0</v>
      </c>
      <c r="CF219">
        <v>0</v>
      </c>
      <c r="CG219">
        <v>0</v>
      </c>
      <c r="CM219">
        <v>0</v>
      </c>
      <c r="CN219" t="s">
        <v>3</v>
      </c>
      <c r="CO219">
        <v>0</v>
      </c>
      <c r="CP219">
        <f t="shared" si="208"/>
        <v>857.68</v>
      </c>
      <c r="CQ219">
        <f t="shared" si="209"/>
        <v>2730.0720000000001</v>
      </c>
      <c r="CR219">
        <f t="shared" si="210"/>
        <v>0</v>
      </c>
      <c r="CS219">
        <f t="shared" si="211"/>
        <v>0</v>
      </c>
      <c r="CT219">
        <f t="shared" si="212"/>
        <v>0</v>
      </c>
      <c r="CU219">
        <f t="shared" si="213"/>
        <v>0</v>
      </c>
      <c r="CV219">
        <f t="shared" si="214"/>
        <v>0</v>
      </c>
      <c r="CW219">
        <f t="shared" si="215"/>
        <v>0</v>
      </c>
      <c r="CX219">
        <f t="shared" si="216"/>
        <v>0</v>
      </c>
      <c r="CY219">
        <f>S219*(BZ219/100)</f>
        <v>0</v>
      </c>
      <c r="CZ219">
        <f>S219*(CA219/100)</f>
        <v>0</v>
      </c>
      <c r="DC219" t="s">
        <v>3</v>
      </c>
      <c r="DD219" t="s">
        <v>3</v>
      </c>
      <c r="DE219" t="s">
        <v>3</v>
      </c>
      <c r="DF219" t="s">
        <v>3</v>
      </c>
      <c r="DG219" t="s">
        <v>3</v>
      </c>
      <c r="DH219" t="s">
        <v>3</v>
      </c>
      <c r="DI219" t="s">
        <v>3</v>
      </c>
      <c r="DJ219" t="s">
        <v>3</v>
      </c>
      <c r="DK219" t="s">
        <v>3</v>
      </c>
      <c r="DL219" t="s">
        <v>3</v>
      </c>
      <c r="DM219" t="s">
        <v>3</v>
      </c>
      <c r="DN219">
        <v>104</v>
      </c>
      <c r="DO219">
        <v>70</v>
      </c>
      <c r="DP219">
        <v>1.0469999999999999</v>
      </c>
      <c r="DQ219">
        <v>1</v>
      </c>
      <c r="DU219">
        <f t="shared" ref="DU219:EM219" si="229">DU218</f>
        <v>1007</v>
      </c>
      <c r="DV219" t="str">
        <f t="shared" si="229"/>
        <v>м3</v>
      </c>
      <c r="DW219" t="str">
        <f t="shared" si="229"/>
        <v>м3</v>
      </c>
      <c r="DX219">
        <f t="shared" si="229"/>
        <v>1</v>
      </c>
      <c r="DY219">
        <f t="shared" si="229"/>
        <v>0</v>
      </c>
      <c r="DZ219">
        <f t="shared" si="229"/>
        <v>0</v>
      </c>
      <c r="EA219">
        <f t="shared" si="229"/>
        <v>0</v>
      </c>
      <c r="EB219">
        <f t="shared" si="229"/>
        <v>0</v>
      </c>
      <c r="EC219">
        <f t="shared" si="229"/>
        <v>0</v>
      </c>
      <c r="ED219">
        <f t="shared" si="229"/>
        <v>0</v>
      </c>
      <c r="EE219">
        <f t="shared" si="229"/>
        <v>21120779</v>
      </c>
      <c r="EF219">
        <f t="shared" si="229"/>
        <v>30</v>
      </c>
      <c r="EG219" t="str">
        <f t="shared" si="229"/>
        <v>Строительные работы</v>
      </c>
      <c r="EH219">
        <f t="shared" si="229"/>
        <v>0</v>
      </c>
      <c r="EI219" t="str">
        <f t="shared" si="229"/>
        <v/>
      </c>
      <c r="EJ219">
        <f t="shared" si="229"/>
        <v>1</v>
      </c>
      <c r="EK219">
        <f t="shared" si="229"/>
        <v>89</v>
      </c>
      <c r="EL219" t="str">
        <f t="shared" si="229"/>
        <v>ТСН-2001.3-11. 11-4...11-11 (доп. 11)</v>
      </c>
      <c r="EM219" t="str">
        <f t="shared" si="229"/>
        <v>ТСН-2001.3-11-2</v>
      </c>
      <c r="EO219" t="s">
        <v>3</v>
      </c>
      <c r="EQ219">
        <v>0</v>
      </c>
      <c r="ER219">
        <v>478.96</v>
      </c>
      <c r="ES219">
        <v>478.96</v>
      </c>
      <c r="ET219">
        <v>0</v>
      </c>
      <c r="EU219">
        <v>0</v>
      </c>
      <c r="EV219">
        <v>0</v>
      </c>
      <c r="EW219">
        <v>0</v>
      </c>
      <c r="EX219">
        <v>0</v>
      </c>
      <c r="FQ219">
        <v>0</v>
      </c>
      <c r="FR219">
        <f t="shared" si="217"/>
        <v>0</v>
      </c>
      <c r="FS219">
        <v>0</v>
      </c>
      <c r="FX219">
        <v>0</v>
      </c>
      <c r="FY219">
        <v>0</v>
      </c>
      <c r="GA219" t="s">
        <v>3</v>
      </c>
      <c r="GG219">
        <v>2</v>
      </c>
      <c r="GH219">
        <v>1</v>
      </c>
      <c r="GI219">
        <v>2</v>
      </c>
      <c r="GJ219">
        <v>0</v>
      </c>
      <c r="GK219">
        <f>ROUND(R219*(S12)/100,2)</f>
        <v>0</v>
      </c>
      <c r="GL219">
        <f t="shared" si="218"/>
        <v>0</v>
      </c>
      <c r="GM219">
        <f t="shared" si="219"/>
        <v>857.68</v>
      </c>
      <c r="GN219">
        <f t="shared" si="220"/>
        <v>857.68</v>
      </c>
      <c r="GO219">
        <f t="shared" si="221"/>
        <v>0</v>
      </c>
      <c r="GP219">
        <f t="shared" si="222"/>
        <v>0</v>
      </c>
      <c r="GR219">
        <v>0</v>
      </c>
    </row>
    <row r="220" spans="1:255" x14ac:dyDescent="0.2">
      <c r="A220" s="2">
        <v>17</v>
      </c>
      <c r="B220" s="2">
        <v>1</v>
      </c>
      <c r="C220" s="2">
        <f>ROW(SmtRes!A182)</f>
        <v>182</v>
      </c>
      <c r="D220" s="2">
        <f>ROW(EtalonRes!A184)</f>
        <v>184</v>
      </c>
      <c r="E220" s="2" t="s">
        <v>266</v>
      </c>
      <c r="F220" s="2" t="s">
        <v>267</v>
      </c>
      <c r="G220" s="2" t="s">
        <v>268</v>
      </c>
      <c r="H220" s="2" t="s">
        <v>31</v>
      </c>
      <c r="I220" s="2">
        <v>0.154</v>
      </c>
      <c r="J220" s="2">
        <v>0</v>
      </c>
      <c r="K220" s="2"/>
      <c r="L220" s="2"/>
      <c r="M220" s="2"/>
      <c r="N220" s="2"/>
      <c r="O220" s="2">
        <f t="shared" si="193"/>
        <v>99.18</v>
      </c>
      <c r="P220" s="2">
        <f t="shared" si="194"/>
        <v>41.27</v>
      </c>
      <c r="Q220" s="2">
        <f t="shared" si="195"/>
        <v>8.3000000000000007</v>
      </c>
      <c r="R220" s="2">
        <f t="shared" si="196"/>
        <v>1.64</v>
      </c>
      <c r="S220" s="2">
        <f t="shared" si="197"/>
        <v>49.61</v>
      </c>
      <c r="T220" s="2">
        <f t="shared" si="198"/>
        <v>0</v>
      </c>
      <c r="U220" s="2">
        <f t="shared" si="199"/>
        <v>3.9936049999999996</v>
      </c>
      <c r="V220" s="2">
        <f t="shared" si="200"/>
        <v>0</v>
      </c>
      <c r="W220" s="2">
        <f t="shared" si="201"/>
        <v>0</v>
      </c>
      <c r="X220" s="2">
        <f t="shared" si="202"/>
        <v>51.59</v>
      </c>
      <c r="Y220" s="2">
        <f t="shared" si="203"/>
        <v>34.729999999999997</v>
      </c>
      <c r="Z220" s="2"/>
      <c r="AA220" s="2">
        <v>22529512</v>
      </c>
      <c r="AB220" s="2">
        <f t="shared" si="204"/>
        <v>644.01049999999998</v>
      </c>
      <c r="AC220" s="2">
        <f t="shared" si="228"/>
        <v>267.95999999999998</v>
      </c>
      <c r="AD220" s="2">
        <f>ROUND(((((ET220*1.25))-((EU220*1.25)))+AE220),6)</f>
        <v>53.912500000000001</v>
      </c>
      <c r="AE220" s="2">
        <f>ROUND(((EU220*1.25)),6)</f>
        <v>10.637499999999999</v>
      </c>
      <c r="AF220" s="2">
        <f>ROUND(((EV220*1.15)),6)</f>
        <v>322.13799999999998</v>
      </c>
      <c r="AG220" s="2">
        <f t="shared" si="206"/>
        <v>0</v>
      </c>
      <c r="AH220" s="2">
        <f>((EW220*1.15))</f>
        <v>25.932499999999997</v>
      </c>
      <c r="AI220" s="2">
        <f>((EX220*1.25))</f>
        <v>0</v>
      </c>
      <c r="AJ220" s="2">
        <f t="shared" si="207"/>
        <v>0</v>
      </c>
      <c r="AK220" s="2">
        <v>591.21</v>
      </c>
      <c r="AL220" s="2">
        <v>267.95999999999998</v>
      </c>
      <c r="AM220" s="2">
        <v>43.13</v>
      </c>
      <c r="AN220" s="2">
        <v>8.51</v>
      </c>
      <c r="AO220" s="2">
        <v>280.12</v>
      </c>
      <c r="AP220" s="2">
        <v>0</v>
      </c>
      <c r="AQ220" s="2">
        <v>22.55</v>
      </c>
      <c r="AR220" s="2">
        <v>0</v>
      </c>
      <c r="AS220" s="2">
        <v>0</v>
      </c>
      <c r="AT220" s="2">
        <v>104</v>
      </c>
      <c r="AU220" s="2">
        <v>70</v>
      </c>
      <c r="AV220" s="2">
        <v>1</v>
      </c>
      <c r="AW220" s="2">
        <v>1</v>
      </c>
      <c r="AX220" s="2"/>
      <c r="AY220" s="2"/>
      <c r="AZ220" s="2">
        <v>1</v>
      </c>
      <c r="BA220" s="2">
        <v>1</v>
      </c>
      <c r="BB220" s="2">
        <v>1</v>
      </c>
      <c r="BC220" s="2">
        <v>1</v>
      </c>
      <c r="BD220" s="2" t="s">
        <v>3</v>
      </c>
      <c r="BE220" s="2" t="s">
        <v>3</v>
      </c>
      <c r="BF220" s="2" t="s">
        <v>3</v>
      </c>
      <c r="BG220" s="2" t="s">
        <v>3</v>
      </c>
      <c r="BH220" s="2">
        <v>0</v>
      </c>
      <c r="BI220" s="2">
        <v>1</v>
      </c>
      <c r="BJ220" s="2" t="s">
        <v>269</v>
      </c>
      <c r="BK220" s="2"/>
      <c r="BL220" s="2"/>
      <c r="BM220" s="2">
        <v>93</v>
      </c>
      <c r="BN220" s="2">
        <v>0</v>
      </c>
      <c r="BO220" s="2" t="s">
        <v>3</v>
      </c>
      <c r="BP220" s="2">
        <v>0</v>
      </c>
      <c r="BQ220" s="2">
        <v>30</v>
      </c>
      <c r="BR220" s="2"/>
      <c r="BS220" s="2">
        <v>1</v>
      </c>
      <c r="BT220" s="2">
        <v>1</v>
      </c>
      <c r="BU220" s="2">
        <v>1</v>
      </c>
      <c r="BV220" s="2">
        <v>1</v>
      </c>
      <c r="BW220" s="2">
        <v>1</v>
      </c>
      <c r="BX220" s="2">
        <v>1</v>
      </c>
      <c r="BY220" s="2" t="s">
        <v>3</v>
      </c>
      <c r="BZ220" s="2">
        <v>104</v>
      </c>
      <c r="CA220" s="2">
        <v>70</v>
      </c>
      <c r="CB220" s="2"/>
      <c r="CC220" s="2"/>
      <c r="CD220" s="2"/>
      <c r="CE220" s="2"/>
      <c r="CF220" s="2">
        <v>0</v>
      </c>
      <c r="CG220" s="2">
        <v>0</v>
      </c>
      <c r="CH220" s="2"/>
      <c r="CI220" s="2"/>
      <c r="CJ220" s="2"/>
      <c r="CK220" s="2"/>
      <c r="CL220" s="2"/>
      <c r="CM220" s="2">
        <v>0</v>
      </c>
      <c r="CN220" s="2" t="s">
        <v>3</v>
      </c>
      <c r="CO220" s="2">
        <v>0</v>
      </c>
      <c r="CP220" s="2">
        <f t="shared" si="208"/>
        <v>99.18</v>
      </c>
      <c r="CQ220" s="2">
        <f t="shared" si="209"/>
        <v>267.95999999999998</v>
      </c>
      <c r="CR220" s="2">
        <f t="shared" si="210"/>
        <v>53.912500000000001</v>
      </c>
      <c r="CS220" s="2">
        <f t="shared" si="211"/>
        <v>10.637499999999999</v>
      </c>
      <c r="CT220" s="2">
        <f t="shared" si="212"/>
        <v>322.13799999999998</v>
      </c>
      <c r="CU220" s="2">
        <f t="shared" si="213"/>
        <v>0</v>
      </c>
      <c r="CV220" s="2">
        <f t="shared" si="214"/>
        <v>25.932499999999997</v>
      </c>
      <c r="CW220" s="2">
        <f t="shared" si="215"/>
        <v>0</v>
      </c>
      <c r="CX220" s="2">
        <f t="shared" si="216"/>
        <v>0</v>
      </c>
      <c r="CY220" s="2">
        <f>((S220*BZ220)/100)</f>
        <v>51.594399999999993</v>
      </c>
      <c r="CZ220" s="2">
        <f>((S220*CA220)/100)</f>
        <v>34.726999999999997</v>
      </c>
      <c r="DA220" s="2"/>
      <c r="DB220" s="2"/>
      <c r="DC220" s="2" t="s">
        <v>3</v>
      </c>
      <c r="DD220" s="2" t="s">
        <v>3</v>
      </c>
      <c r="DE220" s="2" t="s">
        <v>117</v>
      </c>
      <c r="DF220" s="2" t="s">
        <v>117</v>
      </c>
      <c r="DG220" s="2" t="s">
        <v>118</v>
      </c>
      <c r="DH220" s="2" t="s">
        <v>3</v>
      </c>
      <c r="DI220" s="2" t="s">
        <v>118</v>
      </c>
      <c r="DJ220" s="2" t="s">
        <v>117</v>
      </c>
      <c r="DK220" s="2" t="s">
        <v>3</v>
      </c>
      <c r="DL220" s="2" t="s">
        <v>3</v>
      </c>
      <c r="DM220" s="2" t="s">
        <v>3</v>
      </c>
      <c r="DN220" s="2">
        <v>0</v>
      </c>
      <c r="DO220" s="2">
        <v>0</v>
      </c>
      <c r="DP220" s="2">
        <v>1</v>
      </c>
      <c r="DQ220" s="2">
        <v>1</v>
      </c>
      <c r="DR220" s="2"/>
      <c r="DS220" s="2"/>
      <c r="DT220" s="2"/>
      <c r="DU220" s="2">
        <v>1005</v>
      </c>
      <c r="DV220" s="2" t="s">
        <v>31</v>
      </c>
      <c r="DW220" s="2" t="s">
        <v>31</v>
      </c>
      <c r="DX220" s="2">
        <v>100</v>
      </c>
      <c r="DY220" s="2"/>
      <c r="DZ220" s="2"/>
      <c r="EA220" s="2"/>
      <c r="EB220" s="2"/>
      <c r="EC220" s="2"/>
      <c r="ED220" s="2"/>
      <c r="EE220" s="2">
        <v>21120783</v>
      </c>
      <c r="EF220" s="2">
        <v>30</v>
      </c>
      <c r="EG220" s="2" t="s">
        <v>119</v>
      </c>
      <c r="EH220" s="2">
        <v>0</v>
      </c>
      <c r="EI220" s="2" t="s">
        <v>3</v>
      </c>
      <c r="EJ220" s="2">
        <v>1</v>
      </c>
      <c r="EK220" s="2">
        <v>93</v>
      </c>
      <c r="EL220" s="2" t="s">
        <v>270</v>
      </c>
      <c r="EM220" s="2" t="s">
        <v>271</v>
      </c>
      <c r="EN220" s="2"/>
      <c r="EO220" s="2" t="s">
        <v>3</v>
      </c>
      <c r="EP220" s="2"/>
      <c r="EQ220" s="2">
        <v>0</v>
      </c>
      <c r="ER220" s="2">
        <v>591.21</v>
      </c>
      <c r="ES220" s="2">
        <v>267.95999999999998</v>
      </c>
      <c r="ET220" s="2">
        <v>43.13</v>
      </c>
      <c r="EU220" s="2">
        <v>8.51</v>
      </c>
      <c r="EV220" s="2">
        <v>280.12</v>
      </c>
      <c r="EW220" s="2">
        <v>22.55</v>
      </c>
      <c r="EX220" s="2">
        <v>0</v>
      </c>
      <c r="EY220" s="2">
        <v>0</v>
      </c>
      <c r="EZ220" s="2">
        <v>0</v>
      </c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>
        <v>0</v>
      </c>
      <c r="FR220" s="2">
        <f t="shared" si="217"/>
        <v>0</v>
      </c>
      <c r="FS220" s="2">
        <v>0</v>
      </c>
      <c r="FT220" s="2"/>
      <c r="FU220" s="2"/>
      <c r="FV220" s="2"/>
      <c r="FW220" s="2"/>
      <c r="FX220" s="2">
        <v>104</v>
      </c>
      <c r="FY220" s="2">
        <v>70</v>
      </c>
      <c r="FZ220" s="2"/>
      <c r="GA220" s="2" t="s">
        <v>3</v>
      </c>
      <c r="GB220" s="2"/>
      <c r="GC220" s="2"/>
      <c r="GD220" s="2"/>
      <c r="GE220" s="2"/>
      <c r="GF220" s="2"/>
      <c r="GG220" s="2">
        <v>2</v>
      </c>
      <c r="GH220" s="2">
        <v>1</v>
      </c>
      <c r="GI220" s="2">
        <v>-2</v>
      </c>
      <c r="GJ220" s="2">
        <v>0</v>
      </c>
      <c r="GK220" s="2">
        <f>ROUND(R220*(R12)/100,2)</f>
        <v>2.87</v>
      </c>
      <c r="GL220" s="2">
        <f t="shared" si="218"/>
        <v>0</v>
      </c>
      <c r="GM220" s="2">
        <f t="shared" si="219"/>
        <v>188.37</v>
      </c>
      <c r="GN220" s="2">
        <f t="shared" si="220"/>
        <v>188.37</v>
      </c>
      <c r="GO220" s="2">
        <f t="shared" si="221"/>
        <v>0</v>
      </c>
      <c r="GP220" s="2">
        <f t="shared" si="222"/>
        <v>0</v>
      </c>
      <c r="GQ220" s="2"/>
      <c r="GR220" s="2">
        <v>0</v>
      </c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  <c r="IN220" s="2"/>
      <c r="IO220" s="2"/>
      <c r="IP220" s="2"/>
      <c r="IQ220" s="2"/>
      <c r="IR220" s="2"/>
      <c r="IS220" s="2"/>
      <c r="IT220" s="2"/>
      <c r="IU220" s="2"/>
    </row>
    <row r="221" spans="1:255" x14ac:dyDescent="0.2">
      <c r="A221">
        <v>17</v>
      </c>
      <c r="B221">
        <v>1</v>
      </c>
      <c r="C221">
        <f>ROW(SmtRes!A188)</f>
        <v>188</v>
      </c>
      <c r="D221">
        <f>ROW(EtalonRes!A190)</f>
        <v>190</v>
      </c>
      <c r="E221" t="s">
        <v>266</v>
      </c>
      <c r="F221" t="str">
        <f>F220</f>
        <v>3.11-37-1</v>
      </c>
      <c r="G221" t="str">
        <f>G220</f>
        <v>УСТРОЙСТВО ПОКРЫТИЯ ИЗ ЛАМИНАТ- ПАРКЕТА НА ОСНОВЕ ИЗНОСОСТОЙКОГО ПЛАСТИКА БЕСКЛЕЕВЫМ (ЗАМКОВЫМ) СПОСОБОМ</v>
      </c>
      <c r="H221" t="str">
        <f>H220</f>
        <v>100 м2</v>
      </c>
      <c r="I221">
        <f>I220</f>
        <v>0.154</v>
      </c>
      <c r="J221">
        <f>J220</f>
        <v>0</v>
      </c>
      <c r="O221">
        <f t="shared" si="193"/>
        <v>871.94</v>
      </c>
      <c r="P221">
        <f t="shared" si="194"/>
        <v>120.08</v>
      </c>
      <c r="Q221">
        <f t="shared" si="195"/>
        <v>48.4</v>
      </c>
      <c r="R221">
        <f t="shared" si="196"/>
        <v>23.23</v>
      </c>
      <c r="S221">
        <f t="shared" si="197"/>
        <v>703.46</v>
      </c>
      <c r="T221">
        <f t="shared" si="198"/>
        <v>0</v>
      </c>
      <c r="U221">
        <f t="shared" si="199"/>
        <v>3.9936049999999996</v>
      </c>
      <c r="V221">
        <f t="shared" si="200"/>
        <v>0</v>
      </c>
      <c r="W221">
        <f t="shared" si="201"/>
        <v>0</v>
      </c>
      <c r="X221">
        <f t="shared" si="202"/>
        <v>626.08000000000004</v>
      </c>
      <c r="Y221">
        <f t="shared" si="203"/>
        <v>309.52</v>
      </c>
      <c r="AA221">
        <v>22529510</v>
      </c>
      <c r="AB221">
        <f t="shared" si="204"/>
        <v>644.01049999999998</v>
      </c>
      <c r="AC221">
        <f t="shared" si="228"/>
        <v>267.95999999999998</v>
      </c>
      <c r="AD221">
        <f>ROUND(((((ET221*1.25))-((EU221*1.25)))+AE221),6)</f>
        <v>53.912500000000001</v>
      </c>
      <c r="AE221">
        <f>ROUND(((EU221*1.25)),6)</f>
        <v>10.637499999999999</v>
      </c>
      <c r="AF221">
        <f>ROUND(((EV221*1.15)),6)</f>
        <v>322.13799999999998</v>
      </c>
      <c r="AG221">
        <f t="shared" si="206"/>
        <v>0</v>
      </c>
      <c r="AH221">
        <f>((EW221*1.15))</f>
        <v>25.932499999999997</v>
      </c>
      <c r="AI221">
        <f>((EX221*1.25))</f>
        <v>0</v>
      </c>
      <c r="AJ221">
        <f t="shared" si="207"/>
        <v>0</v>
      </c>
      <c r="AK221">
        <v>591.21</v>
      </c>
      <c r="AL221">
        <v>267.95999999999998</v>
      </c>
      <c r="AM221">
        <v>43.13</v>
      </c>
      <c r="AN221">
        <v>8.51</v>
      </c>
      <c r="AO221">
        <v>280.12</v>
      </c>
      <c r="AP221">
        <v>0</v>
      </c>
      <c r="AQ221">
        <v>22.55</v>
      </c>
      <c r="AR221">
        <v>0</v>
      </c>
      <c r="AS221">
        <v>0</v>
      </c>
      <c r="AT221">
        <v>89</v>
      </c>
      <c r="AU221">
        <v>44</v>
      </c>
      <c r="AV221">
        <v>1</v>
      </c>
      <c r="AW221">
        <v>1</v>
      </c>
      <c r="AZ221">
        <v>1</v>
      </c>
      <c r="BA221">
        <v>14.18</v>
      </c>
      <c r="BB221">
        <v>5.83</v>
      </c>
      <c r="BC221">
        <v>2.91</v>
      </c>
      <c r="BD221" t="s">
        <v>3</v>
      </c>
      <c r="BE221" t="s">
        <v>3</v>
      </c>
      <c r="BF221" t="s">
        <v>3</v>
      </c>
      <c r="BG221" t="s">
        <v>3</v>
      </c>
      <c r="BH221">
        <v>0</v>
      </c>
      <c r="BI221">
        <v>1</v>
      </c>
      <c r="BJ221" t="str">
        <f>BJ220</f>
        <v>ТСН-2001.3. Доп.11. Сб.11, т.37, поз.1</v>
      </c>
      <c r="BM221">
        <v>93</v>
      </c>
      <c r="BN221">
        <v>0</v>
      </c>
      <c r="BO221" t="s">
        <v>267</v>
      </c>
      <c r="BP221">
        <v>1</v>
      </c>
      <c r="BQ221">
        <v>30</v>
      </c>
      <c r="BS221">
        <v>14.18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3</v>
      </c>
      <c r="BZ221">
        <v>89</v>
      </c>
      <c r="CA221">
        <v>44</v>
      </c>
      <c r="CF221">
        <v>0</v>
      </c>
      <c r="CG221">
        <v>0</v>
      </c>
      <c r="CM221">
        <v>0</v>
      </c>
      <c r="CN221" t="s">
        <v>3</v>
      </c>
      <c r="CO221">
        <v>0</v>
      </c>
      <c r="CP221">
        <f t="shared" si="208"/>
        <v>871.94</v>
      </c>
      <c r="CQ221">
        <f t="shared" si="209"/>
        <v>779.7636</v>
      </c>
      <c r="CR221">
        <f t="shared" si="210"/>
        <v>314.30987500000003</v>
      </c>
      <c r="CS221">
        <f t="shared" si="211"/>
        <v>150.83974999999998</v>
      </c>
      <c r="CT221">
        <f t="shared" si="212"/>
        <v>4567.9168399999999</v>
      </c>
      <c r="CU221">
        <f t="shared" si="213"/>
        <v>0</v>
      </c>
      <c r="CV221">
        <f t="shared" si="214"/>
        <v>25.932499999999997</v>
      </c>
      <c r="CW221">
        <f t="shared" si="215"/>
        <v>0</v>
      </c>
      <c r="CX221">
        <f t="shared" si="216"/>
        <v>0</v>
      </c>
      <c r="CY221">
        <f>S221*(BZ221/100)</f>
        <v>626.07940000000008</v>
      </c>
      <c r="CZ221">
        <f>S221*(CA221/100)</f>
        <v>309.5224</v>
      </c>
      <c r="DC221" t="s">
        <v>3</v>
      </c>
      <c r="DD221" t="s">
        <v>3</v>
      </c>
      <c r="DE221" t="s">
        <v>117</v>
      </c>
      <c r="DF221" t="s">
        <v>117</v>
      </c>
      <c r="DG221" t="s">
        <v>118</v>
      </c>
      <c r="DH221" t="s">
        <v>3</v>
      </c>
      <c r="DI221" t="s">
        <v>118</v>
      </c>
      <c r="DJ221" t="s">
        <v>117</v>
      </c>
      <c r="DK221" t="s">
        <v>3</v>
      </c>
      <c r="DL221" t="s">
        <v>3</v>
      </c>
      <c r="DM221" t="s">
        <v>3</v>
      </c>
      <c r="DN221">
        <v>104</v>
      </c>
      <c r="DO221">
        <v>70</v>
      </c>
      <c r="DP221">
        <v>1.0469999999999999</v>
      </c>
      <c r="DQ221">
        <v>1</v>
      </c>
      <c r="DU221">
        <f t="shared" ref="DU221:EM221" si="230">DU220</f>
        <v>1005</v>
      </c>
      <c r="DV221" t="str">
        <f t="shared" si="230"/>
        <v>100 м2</v>
      </c>
      <c r="DW221" t="str">
        <f t="shared" si="230"/>
        <v>100 м2</v>
      </c>
      <c r="DX221">
        <f t="shared" si="230"/>
        <v>100</v>
      </c>
      <c r="DY221">
        <f t="shared" si="230"/>
        <v>0</v>
      </c>
      <c r="DZ221">
        <f t="shared" si="230"/>
        <v>0</v>
      </c>
      <c r="EA221">
        <f t="shared" si="230"/>
        <v>0</v>
      </c>
      <c r="EB221">
        <f t="shared" si="230"/>
        <v>0</v>
      </c>
      <c r="EC221">
        <f t="shared" si="230"/>
        <v>0</v>
      </c>
      <c r="ED221">
        <f t="shared" si="230"/>
        <v>0</v>
      </c>
      <c r="EE221">
        <f t="shared" si="230"/>
        <v>21120783</v>
      </c>
      <c r="EF221">
        <f t="shared" si="230"/>
        <v>30</v>
      </c>
      <c r="EG221" t="str">
        <f t="shared" si="230"/>
        <v>Строительные работы</v>
      </c>
      <c r="EH221">
        <f t="shared" si="230"/>
        <v>0</v>
      </c>
      <c r="EI221" t="str">
        <f t="shared" si="230"/>
        <v/>
      </c>
      <c r="EJ221">
        <f t="shared" si="230"/>
        <v>1</v>
      </c>
      <c r="EK221">
        <f t="shared" si="230"/>
        <v>93</v>
      </c>
      <c r="EL221" t="str">
        <f t="shared" si="230"/>
        <v>ТСН-2001.3-11. 11-37, 11-38 (доп. 11)</v>
      </c>
      <c r="EM221" t="str">
        <f t="shared" si="230"/>
        <v>ТСН-2001.3-11-6</v>
      </c>
      <c r="EO221" t="s">
        <v>3</v>
      </c>
      <c r="EQ221">
        <v>0</v>
      </c>
      <c r="ER221">
        <v>591.21</v>
      </c>
      <c r="ES221">
        <v>267.95999999999998</v>
      </c>
      <c r="ET221">
        <v>43.13</v>
      </c>
      <c r="EU221">
        <v>8.51</v>
      </c>
      <c r="EV221">
        <v>280.12</v>
      </c>
      <c r="EW221">
        <v>22.55</v>
      </c>
      <c r="EX221">
        <v>0</v>
      </c>
      <c r="EY221">
        <v>0</v>
      </c>
      <c r="FQ221">
        <v>0</v>
      </c>
      <c r="FR221">
        <f t="shared" si="217"/>
        <v>0</v>
      </c>
      <c r="FS221">
        <v>0</v>
      </c>
      <c r="FX221">
        <v>89</v>
      </c>
      <c r="FY221">
        <v>44</v>
      </c>
      <c r="GA221" t="s">
        <v>3</v>
      </c>
      <c r="GG221">
        <v>2</v>
      </c>
      <c r="GH221">
        <v>1</v>
      </c>
      <c r="GI221">
        <v>2</v>
      </c>
      <c r="GJ221">
        <v>0</v>
      </c>
      <c r="GK221">
        <f>ROUND(R221*(S12)/100,2)</f>
        <v>39.26</v>
      </c>
      <c r="GL221">
        <f t="shared" si="218"/>
        <v>0</v>
      </c>
      <c r="GM221">
        <f t="shared" si="219"/>
        <v>1846.8</v>
      </c>
      <c r="GN221">
        <f t="shared" si="220"/>
        <v>1846.8</v>
      </c>
      <c r="GO221">
        <f t="shared" si="221"/>
        <v>0</v>
      </c>
      <c r="GP221">
        <f t="shared" si="222"/>
        <v>0</v>
      </c>
      <c r="GR221">
        <v>0</v>
      </c>
    </row>
    <row r="222" spans="1:255" x14ac:dyDescent="0.2">
      <c r="A222" s="2">
        <v>18</v>
      </c>
      <c r="B222" s="2">
        <v>1</v>
      </c>
      <c r="C222" s="2">
        <v>182</v>
      </c>
      <c r="D222" s="2"/>
      <c r="E222" s="2" t="s">
        <v>272</v>
      </c>
      <c r="F222" s="2" t="s">
        <v>123</v>
      </c>
      <c r="G222" s="2" t="s">
        <v>273</v>
      </c>
      <c r="H222" s="2" t="s">
        <v>125</v>
      </c>
      <c r="I222" s="2">
        <f>I221*J222</f>
        <v>15.785</v>
      </c>
      <c r="J222" s="2">
        <v>102.5</v>
      </c>
      <c r="K222" s="2"/>
      <c r="L222" s="2"/>
      <c r="M222" s="2"/>
      <c r="N222" s="2"/>
      <c r="O222" s="2">
        <f t="shared" si="193"/>
        <v>15469.3</v>
      </c>
      <c r="P222" s="2">
        <f t="shared" si="194"/>
        <v>15469.3</v>
      </c>
      <c r="Q222" s="2">
        <f t="shared" si="195"/>
        <v>0</v>
      </c>
      <c r="R222" s="2">
        <f t="shared" si="196"/>
        <v>0</v>
      </c>
      <c r="S222" s="2">
        <f t="shared" si="197"/>
        <v>0</v>
      </c>
      <c r="T222" s="2">
        <f t="shared" si="198"/>
        <v>0</v>
      </c>
      <c r="U222" s="2">
        <f t="shared" si="199"/>
        <v>0</v>
      </c>
      <c r="V222" s="2">
        <f t="shared" si="200"/>
        <v>0</v>
      </c>
      <c r="W222" s="2">
        <f t="shared" si="201"/>
        <v>0</v>
      </c>
      <c r="X222" s="2">
        <f t="shared" si="202"/>
        <v>0</v>
      </c>
      <c r="Y222" s="2">
        <f t="shared" si="203"/>
        <v>0</v>
      </c>
      <c r="Z222" s="2"/>
      <c r="AA222" s="2">
        <v>22529512</v>
      </c>
      <c r="AB222" s="2">
        <f t="shared" si="204"/>
        <v>980</v>
      </c>
      <c r="AC222" s="2">
        <f t="shared" si="228"/>
        <v>980</v>
      </c>
      <c r="AD222" s="2">
        <f>ROUND((((ET222)-(EU222))+AE222),6)</f>
        <v>0</v>
      </c>
      <c r="AE222" s="2">
        <f>ROUND((EU222),6)</f>
        <v>0</v>
      </c>
      <c r="AF222" s="2">
        <f>ROUND((EV222),6)</f>
        <v>0</v>
      </c>
      <c r="AG222" s="2">
        <f t="shared" si="206"/>
        <v>0</v>
      </c>
      <c r="AH222" s="2">
        <f>(EW222)</f>
        <v>0</v>
      </c>
      <c r="AI222" s="2">
        <f>(EX222)</f>
        <v>0</v>
      </c>
      <c r="AJ222" s="2">
        <f t="shared" si="207"/>
        <v>0</v>
      </c>
      <c r="AK222" s="2">
        <v>980</v>
      </c>
      <c r="AL222" s="2">
        <v>980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0</v>
      </c>
      <c r="AT222" s="2">
        <v>104</v>
      </c>
      <c r="AU222" s="2">
        <v>70</v>
      </c>
      <c r="AV222" s="2">
        <v>1</v>
      </c>
      <c r="AW222" s="2">
        <v>1</v>
      </c>
      <c r="AX222" s="2"/>
      <c r="AY222" s="2"/>
      <c r="AZ222" s="2">
        <v>1</v>
      </c>
      <c r="BA222" s="2">
        <v>1</v>
      </c>
      <c r="BB222" s="2">
        <v>1</v>
      </c>
      <c r="BC222" s="2">
        <v>1</v>
      </c>
      <c r="BD222" s="2" t="s">
        <v>3</v>
      </c>
      <c r="BE222" s="2" t="s">
        <v>3</v>
      </c>
      <c r="BF222" s="2" t="s">
        <v>3</v>
      </c>
      <c r="BG222" s="2" t="s">
        <v>3</v>
      </c>
      <c r="BH222" s="2">
        <v>3</v>
      </c>
      <c r="BI222" s="2">
        <v>1</v>
      </c>
      <c r="BJ222" s="2" t="s">
        <v>3</v>
      </c>
      <c r="BK222" s="2"/>
      <c r="BL222" s="2"/>
      <c r="BM222" s="2">
        <v>93</v>
      </c>
      <c r="BN222" s="2">
        <v>0</v>
      </c>
      <c r="BO222" s="2" t="s">
        <v>3</v>
      </c>
      <c r="BP222" s="2">
        <v>0</v>
      </c>
      <c r="BQ222" s="2">
        <v>30</v>
      </c>
      <c r="BR222" s="2"/>
      <c r="BS222" s="2">
        <v>1</v>
      </c>
      <c r="BT222" s="2">
        <v>1</v>
      </c>
      <c r="BU222" s="2">
        <v>1</v>
      </c>
      <c r="BV222" s="2">
        <v>1</v>
      </c>
      <c r="BW222" s="2">
        <v>1</v>
      </c>
      <c r="BX222" s="2">
        <v>1</v>
      </c>
      <c r="BY222" s="2" t="s">
        <v>3</v>
      </c>
      <c r="BZ222" s="2">
        <v>104</v>
      </c>
      <c r="CA222" s="2">
        <v>70</v>
      </c>
      <c r="CB222" s="2"/>
      <c r="CC222" s="2"/>
      <c r="CD222" s="2"/>
      <c r="CE222" s="2"/>
      <c r="CF222" s="2">
        <v>0</v>
      </c>
      <c r="CG222" s="2">
        <v>0</v>
      </c>
      <c r="CH222" s="2"/>
      <c r="CI222" s="2"/>
      <c r="CJ222" s="2"/>
      <c r="CK222" s="2"/>
      <c r="CL222" s="2"/>
      <c r="CM222" s="2">
        <v>0</v>
      </c>
      <c r="CN222" s="2" t="s">
        <v>3</v>
      </c>
      <c r="CO222" s="2">
        <v>0</v>
      </c>
      <c r="CP222" s="2">
        <f t="shared" si="208"/>
        <v>15469.3</v>
      </c>
      <c r="CQ222" s="2">
        <f t="shared" si="209"/>
        <v>980</v>
      </c>
      <c r="CR222" s="2">
        <f t="shared" si="210"/>
        <v>0</v>
      </c>
      <c r="CS222" s="2">
        <f t="shared" si="211"/>
        <v>0</v>
      </c>
      <c r="CT222" s="2">
        <f t="shared" si="212"/>
        <v>0</v>
      </c>
      <c r="CU222" s="2">
        <f t="shared" si="213"/>
        <v>0</v>
      </c>
      <c r="CV222" s="2">
        <f t="shared" si="214"/>
        <v>0</v>
      </c>
      <c r="CW222" s="2">
        <f t="shared" si="215"/>
        <v>0</v>
      </c>
      <c r="CX222" s="2">
        <f t="shared" si="216"/>
        <v>0</v>
      </c>
      <c r="CY222" s="2">
        <f>((S222*BZ222)/100)</f>
        <v>0</v>
      </c>
      <c r="CZ222" s="2">
        <f>((S222*CA222)/100)</f>
        <v>0</v>
      </c>
      <c r="DA222" s="2"/>
      <c r="DB222" s="2"/>
      <c r="DC222" s="2" t="s">
        <v>3</v>
      </c>
      <c r="DD222" s="2" t="s">
        <v>3</v>
      </c>
      <c r="DE222" s="2" t="s">
        <v>3</v>
      </c>
      <c r="DF222" s="2" t="s">
        <v>3</v>
      </c>
      <c r="DG222" s="2" t="s">
        <v>3</v>
      </c>
      <c r="DH222" s="2" t="s">
        <v>3</v>
      </c>
      <c r="DI222" s="2" t="s">
        <v>3</v>
      </c>
      <c r="DJ222" s="2" t="s">
        <v>3</v>
      </c>
      <c r="DK222" s="2" t="s">
        <v>3</v>
      </c>
      <c r="DL222" s="2" t="s">
        <v>3</v>
      </c>
      <c r="DM222" s="2" t="s">
        <v>3</v>
      </c>
      <c r="DN222" s="2">
        <v>0</v>
      </c>
      <c r="DO222" s="2">
        <v>0</v>
      </c>
      <c r="DP222" s="2">
        <v>1</v>
      </c>
      <c r="DQ222" s="2">
        <v>1</v>
      </c>
      <c r="DR222" s="2"/>
      <c r="DS222" s="2"/>
      <c r="DT222" s="2"/>
      <c r="DU222" s="2">
        <v>1005</v>
      </c>
      <c r="DV222" s="2" t="s">
        <v>125</v>
      </c>
      <c r="DW222" s="2" t="s">
        <v>125</v>
      </c>
      <c r="DX222" s="2">
        <v>1</v>
      </c>
      <c r="DY222" s="2"/>
      <c r="DZ222" s="2"/>
      <c r="EA222" s="2"/>
      <c r="EB222" s="2"/>
      <c r="EC222" s="2"/>
      <c r="ED222" s="2"/>
      <c r="EE222" s="2">
        <v>21120783</v>
      </c>
      <c r="EF222" s="2">
        <v>30</v>
      </c>
      <c r="EG222" s="2" t="s">
        <v>119</v>
      </c>
      <c r="EH222" s="2">
        <v>0</v>
      </c>
      <c r="EI222" s="2" t="s">
        <v>3</v>
      </c>
      <c r="EJ222" s="2">
        <v>1</v>
      </c>
      <c r="EK222" s="2">
        <v>93</v>
      </c>
      <c r="EL222" s="2" t="s">
        <v>270</v>
      </c>
      <c r="EM222" s="2" t="s">
        <v>271</v>
      </c>
      <c r="EN222" s="2"/>
      <c r="EO222" s="2" t="s">
        <v>3</v>
      </c>
      <c r="EP222" s="2"/>
      <c r="EQ222" s="2">
        <v>0</v>
      </c>
      <c r="ER222" s="2">
        <v>0</v>
      </c>
      <c r="ES222" s="2">
        <v>980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/>
      <c r="EZ222" s="2">
        <v>0</v>
      </c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>
        <v>0</v>
      </c>
      <c r="FR222" s="2">
        <f t="shared" si="217"/>
        <v>0</v>
      </c>
      <c r="FS222" s="2">
        <v>0</v>
      </c>
      <c r="FT222" s="2"/>
      <c r="FU222" s="2"/>
      <c r="FV222" s="2"/>
      <c r="FW222" s="2"/>
      <c r="FX222" s="2">
        <v>104</v>
      </c>
      <c r="FY222" s="2">
        <v>70</v>
      </c>
      <c r="FZ222" s="2"/>
      <c r="GA222" s="2" t="s">
        <v>126</v>
      </c>
      <c r="GB222" s="2"/>
      <c r="GC222" s="2"/>
      <c r="GD222" s="2"/>
      <c r="GE222" s="2"/>
      <c r="GF222" s="2"/>
      <c r="GG222" s="2">
        <v>2</v>
      </c>
      <c r="GH222" s="2">
        <v>0</v>
      </c>
      <c r="GI222" s="2">
        <v>-2</v>
      </c>
      <c r="GJ222" s="2">
        <v>0</v>
      </c>
      <c r="GK222" s="2">
        <f>ROUND(R222*(R12)/100,2)</f>
        <v>0</v>
      </c>
      <c r="GL222" s="2">
        <f t="shared" si="218"/>
        <v>0</v>
      </c>
      <c r="GM222" s="2">
        <f t="shared" si="219"/>
        <v>15469.3</v>
      </c>
      <c r="GN222" s="2">
        <f t="shared" si="220"/>
        <v>15469.3</v>
      </c>
      <c r="GO222" s="2">
        <f t="shared" si="221"/>
        <v>0</v>
      </c>
      <c r="GP222" s="2">
        <f t="shared" si="222"/>
        <v>0</v>
      </c>
      <c r="GQ222" s="2"/>
      <c r="GR222" s="2">
        <v>0</v>
      </c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  <c r="IM222" s="2"/>
      <c r="IN222" s="2"/>
      <c r="IO222" s="2"/>
      <c r="IP222" s="2"/>
      <c r="IQ222" s="2"/>
      <c r="IR222" s="2"/>
      <c r="IS222" s="2"/>
      <c r="IT222" s="2"/>
      <c r="IU222" s="2"/>
    </row>
    <row r="223" spans="1:255" x14ac:dyDescent="0.2">
      <c r="A223">
        <v>18</v>
      </c>
      <c r="B223">
        <v>1</v>
      </c>
      <c r="C223">
        <v>188</v>
      </c>
      <c r="E223" t="s">
        <v>272</v>
      </c>
      <c r="F223" t="str">
        <f>F222</f>
        <v>ПРАЙС-ЛИСТ</v>
      </c>
      <c r="G223" t="str">
        <f>G222</f>
        <v>ЛАМИНАТ КЛАСС 33</v>
      </c>
      <c r="H223" t="str">
        <f>H222</f>
        <v>м2</v>
      </c>
      <c r="I223">
        <f>I221*J223</f>
        <v>15.785</v>
      </c>
      <c r="J223">
        <f>J222</f>
        <v>102.5</v>
      </c>
      <c r="O223">
        <f t="shared" si="193"/>
        <v>15469.3</v>
      </c>
      <c r="P223">
        <f t="shared" si="194"/>
        <v>15469.3</v>
      </c>
      <c r="Q223">
        <f t="shared" si="195"/>
        <v>0</v>
      </c>
      <c r="R223">
        <f t="shared" si="196"/>
        <v>0</v>
      </c>
      <c r="S223">
        <f t="shared" si="197"/>
        <v>0</v>
      </c>
      <c r="T223">
        <f t="shared" si="198"/>
        <v>0</v>
      </c>
      <c r="U223">
        <f t="shared" si="199"/>
        <v>0</v>
      </c>
      <c r="V223">
        <f t="shared" si="200"/>
        <v>0</v>
      </c>
      <c r="W223">
        <f t="shared" si="201"/>
        <v>0</v>
      </c>
      <c r="X223">
        <f t="shared" si="202"/>
        <v>0</v>
      </c>
      <c r="Y223">
        <f t="shared" si="203"/>
        <v>0</v>
      </c>
      <c r="AA223">
        <v>22529510</v>
      </c>
      <c r="AB223">
        <f t="shared" si="204"/>
        <v>980</v>
      </c>
      <c r="AC223">
        <f t="shared" si="228"/>
        <v>980</v>
      </c>
      <c r="AD223">
        <f>ROUND((((ET223)-(EU223))+AE223),6)</f>
        <v>0</v>
      </c>
      <c r="AE223">
        <f>ROUND((EU223),6)</f>
        <v>0</v>
      </c>
      <c r="AF223">
        <f>ROUND((EV223),6)</f>
        <v>0</v>
      </c>
      <c r="AG223">
        <f t="shared" si="206"/>
        <v>0</v>
      </c>
      <c r="AH223">
        <f>(EW223)</f>
        <v>0</v>
      </c>
      <c r="AI223">
        <f>(EX223)</f>
        <v>0</v>
      </c>
      <c r="AJ223">
        <f t="shared" si="207"/>
        <v>0</v>
      </c>
      <c r="AK223">
        <v>980</v>
      </c>
      <c r="AL223">
        <v>980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1</v>
      </c>
      <c r="AW223">
        <v>1</v>
      </c>
      <c r="AZ223">
        <v>1</v>
      </c>
      <c r="BA223">
        <v>1</v>
      </c>
      <c r="BB223">
        <v>1</v>
      </c>
      <c r="BC223">
        <v>1</v>
      </c>
      <c r="BD223" t="s">
        <v>3</v>
      </c>
      <c r="BE223" t="s">
        <v>3</v>
      </c>
      <c r="BF223" t="s">
        <v>3</v>
      </c>
      <c r="BG223" t="s">
        <v>3</v>
      </c>
      <c r="BH223">
        <v>3</v>
      </c>
      <c r="BI223">
        <v>1</v>
      </c>
      <c r="BJ223" t="str">
        <f>BJ222</f>
        <v/>
      </c>
      <c r="BM223">
        <v>93</v>
      </c>
      <c r="BN223">
        <v>0</v>
      </c>
      <c r="BO223" t="s">
        <v>3</v>
      </c>
      <c r="BP223">
        <v>0</v>
      </c>
      <c r="BQ223">
        <v>30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3</v>
      </c>
      <c r="BZ223">
        <v>0</v>
      </c>
      <c r="CA223">
        <v>0</v>
      </c>
      <c r="CF223">
        <v>0</v>
      </c>
      <c r="CG223">
        <v>0</v>
      </c>
      <c r="CM223">
        <v>0</v>
      </c>
      <c r="CN223" t="s">
        <v>3</v>
      </c>
      <c r="CO223">
        <v>0</v>
      </c>
      <c r="CP223">
        <f t="shared" si="208"/>
        <v>15469.3</v>
      </c>
      <c r="CQ223">
        <f t="shared" si="209"/>
        <v>980</v>
      </c>
      <c r="CR223">
        <f t="shared" si="210"/>
        <v>0</v>
      </c>
      <c r="CS223">
        <f t="shared" si="211"/>
        <v>0</v>
      </c>
      <c r="CT223">
        <f t="shared" si="212"/>
        <v>0</v>
      </c>
      <c r="CU223">
        <f t="shared" si="213"/>
        <v>0</v>
      </c>
      <c r="CV223">
        <f t="shared" si="214"/>
        <v>0</v>
      </c>
      <c r="CW223">
        <f t="shared" si="215"/>
        <v>0</v>
      </c>
      <c r="CX223">
        <f t="shared" si="216"/>
        <v>0</v>
      </c>
      <c r="CY223">
        <f>S223*(BZ223/100)</f>
        <v>0</v>
      </c>
      <c r="CZ223">
        <f>S223*(CA223/100)</f>
        <v>0</v>
      </c>
      <c r="DC223" t="s">
        <v>3</v>
      </c>
      <c r="DD223" t="s">
        <v>3</v>
      </c>
      <c r="DE223" t="s">
        <v>3</v>
      </c>
      <c r="DF223" t="s">
        <v>3</v>
      </c>
      <c r="DG223" t="s">
        <v>3</v>
      </c>
      <c r="DH223" t="s">
        <v>3</v>
      </c>
      <c r="DI223" t="s">
        <v>3</v>
      </c>
      <c r="DJ223" t="s">
        <v>3</v>
      </c>
      <c r="DK223" t="s">
        <v>3</v>
      </c>
      <c r="DL223" t="s">
        <v>3</v>
      </c>
      <c r="DM223" t="s">
        <v>3</v>
      </c>
      <c r="DN223">
        <v>104</v>
      </c>
      <c r="DO223">
        <v>70</v>
      </c>
      <c r="DP223">
        <v>1.0469999999999999</v>
      </c>
      <c r="DQ223">
        <v>1</v>
      </c>
      <c r="DU223">
        <f t="shared" ref="DU223:EM223" si="231">DU222</f>
        <v>1005</v>
      </c>
      <c r="DV223" t="str">
        <f t="shared" si="231"/>
        <v>м2</v>
      </c>
      <c r="DW223" t="str">
        <f t="shared" si="231"/>
        <v>м2</v>
      </c>
      <c r="DX223">
        <f t="shared" si="231"/>
        <v>1</v>
      </c>
      <c r="DY223">
        <f t="shared" si="231"/>
        <v>0</v>
      </c>
      <c r="DZ223">
        <f t="shared" si="231"/>
        <v>0</v>
      </c>
      <c r="EA223">
        <f t="shared" si="231"/>
        <v>0</v>
      </c>
      <c r="EB223">
        <f t="shared" si="231"/>
        <v>0</v>
      </c>
      <c r="EC223">
        <f t="shared" si="231"/>
        <v>0</v>
      </c>
      <c r="ED223">
        <f t="shared" si="231"/>
        <v>0</v>
      </c>
      <c r="EE223">
        <f t="shared" si="231"/>
        <v>21120783</v>
      </c>
      <c r="EF223">
        <f t="shared" si="231"/>
        <v>30</v>
      </c>
      <c r="EG223" t="str">
        <f t="shared" si="231"/>
        <v>Строительные работы</v>
      </c>
      <c r="EH223">
        <f t="shared" si="231"/>
        <v>0</v>
      </c>
      <c r="EI223" t="str">
        <f t="shared" si="231"/>
        <v/>
      </c>
      <c r="EJ223">
        <f t="shared" si="231"/>
        <v>1</v>
      </c>
      <c r="EK223">
        <f t="shared" si="231"/>
        <v>93</v>
      </c>
      <c r="EL223" t="str">
        <f t="shared" si="231"/>
        <v>ТСН-2001.3-11. 11-37, 11-38 (доп. 11)</v>
      </c>
      <c r="EM223" t="str">
        <f t="shared" si="231"/>
        <v>ТСН-2001.3-11-6</v>
      </c>
      <c r="EO223" t="s">
        <v>3</v>
      </c>
      <c r="EQ223">
        <v>0</v>
      </c>
      <c r="ER223">
        <v>0</v>
      </c>
      <c r="ES223">
        <v>980</v>
      </c>
      <c r="ET223">
        <v>0</v>
      </c>
      <c r="EU223">
        <v>0</v>
      </c>
      <c r="EV223">
        <v>0</v>
      </c>
      <c r="EW223">
        <v>0</v>
      </c>
      <c r="EX223">
        <v>0</v>
      </c>
      <c r="FQ223">
        <v>0</v>
      </c>
      <c r="FR223">
        <f t="shared" si="217"/>
        <v>0</v>
      </c>
      <c r="FS223">
        <v>0</v>
      </c>
      <c r="FX223">
        <v>0</v>
      </c>
      <c r="FY223">
        <v>0</v>
      </c>
      <c r="GA223" t="s">
        <v>274</v>
      </c>
      <c r="GG223">
        <v>2</v>
      </c>
      <c r="GH223">
        <v>0</v>
      </c>
      <c r="GI223">
        <v>-2</v>
      </c>
      <c r="GJ223">
        <v>0</v>
      </c>
      <c r="GK223">
        <f>ROUND(R223*(S12)/100,2)</f>
        <v>0</v>
      </c>
      <c r="GL223">
        <f t="shared" si="218"/>
        <v>0</v>
      </c>
      <c r="GM223">
        <f t="shared" si="219"/>
        <v>15469.3</v>
      </c>
      <c r="GN223">
        <f t="shared" si="220"/>
        <v>15469.3</v>
      </c>
      <c r="GO223">
        <f t="shared" si="221"/>
        <v>0</v>
      </c>
      <c r="GP223">
        <f t="shared" si="222"/>
        <v>0</v>
      </c>
      <c r="GR223">
        <v>0</v>
      </c>
    </row>
    <row r="224" spans="1:255" x14ac:dyDescent="0.2">
      <c r="A224" s="2">
        <v>17</v>
      </c>
      <c r="B224" s="2">
        <v>1</v>
      </c>
      <c r="C224" s="2">
        <f>ROW(SmtRes!A193)</f>
        <v>193</v>
      </c>
      <c r="D224" s="2">
        <f>ROW(EtalonRes!A195)</f>
        <v>195</v>
      </c>
      <c r="E224" s="2" t="s">
        <v>275</v>
      </c>
      <c r="F224" s="2" t="s">
        <v>276</v>
      </c>
      <c r="G224" s="2" t="s">
        <v>277</v>
      </c>
      <c r="H224" s="2" t="s">
        <v>26</v>
      </c>
      <c r="I224" s="2">
        <v>0.16800000000000001</v>
      </c>
      <c r="J224" s="2">
        <v>0</v>
      </c>
      <c r="K224" s="2"/>
      <c r="L224" s="2"/>
      <c r="M224" s="2"/>
      <c r="N224" s="2"/>
      <c r="O224" s="2">
        <f t="shared" si="193"/>
        <v>18.579999999999998</v>
      </c>
      <c r="P224" s="2">
        <f t="shared" si="194"/>
        <v>0.81</v>
      </c>
      <c r="Q224" s="2">
        <f t="shared" si="195"/>
        <v>1.25</v>
      </c>
      <c r="R224" s="2">
        <f t="shared" si="196"/>
        <v>0.3</v>
      </c>
      <c r="S224" s="2">
        <f t="shared" si="197"/>
        <v>16.52</v>
      </c>
      <c r="T224" s="2">
        <f t="shared" si="198"/>
        <v>0</v>
      </c>
      <c r="U224" s="2">
        <f t="shared" si="199"/>
        <v>1.4779800000000001</v>
      </c>
      <c r="V224" s="2">
        <f t="shared" si="200"/>
        <v>0</v>
      </c>
      <c r="W224" s="2">
        <f t="shared" si="201"/>
        <v>0</v>
      </c>
      <c r="X224" s="2">
        <f t="shared" si="202"/>
        <v>17.18</v>
      </c>
      <c r="Y224" s="2">
        <f t="shared" si="203"/>
        <v>11.56</v>
      </c>
      <c r="Z224" s="2"/>
      <c r="AA224" s="2">
        <v>22529512</v>
      </c>
      <c r="AB224" s="2">
        <f t="shared" si="204"/>
        <v>110.6495</v>
      </c>
      <c r="AC224" s="2">
        <f t="shared" si="228"/>
        <v>4.84</v>
      </c>
      <c r="AD224" s="2">
        <f>ROUND(((((ET224*1.25))-((EU224*1.25)))+AE224),6)</f>
        <v>7.45</v>
      </c>
      <c r="AE224" s="2">
        <f>ROUND(((EU224*1.25)),6)</f>
        <v>1.7625</v>
      </c>
      <c r="AF224" s="2">
        <f>ROUND(((EV224*1.15)),6)</f>
        <v>98.359499999999997</v>
      </c>
      <c r="AG224" s="2">
        <f t="shared" si="206"/>
        <v>0</v>
      </c>
      <c r="AH224" s="2">
        <f>((EW224*1.15))</f>
        <v>8.7974999999999994</v>
      </c>
      <c r="AI224" s="2">
        <f>((EX224*1.25))</f>
        <v>0</v>
      </c>
      <c r="AJ224" s="2">
        <f t="shared" si="207"/>
        <v>0</v>
      </c>
      <c r="AK224" s="2">
        <v>96.33</v>
      </c>
      <c r="AL224" s="2">
        <v>4.84</v>
      </c>
      <c r="AM224" s="2">
        <v>5.96</v>
      </c>
      <c r="AN224" s="2">
        <v>1.41</v>
      </c>
      <c r="AO224" s="2">
        <v>85.53</v>
      </c>
      <c r="AP224" s="2">
        <v>0</v>
      </c>
      <c r="AQ224" s="2">
        <v>7.65</v>
      </c>
      <c r="AR224" s="2">
        <v>0</v>
      </c>
      <c r="AS224" s="2">
        <v>0</v>
      </c>
      <c r="AT224" s="2">
        <v>104</v>
      </c>
      <c r="AU224" s="2">
        <v>70</v>
      </c>
      <c r="AV224" s="2">
        <v>1</v>
      </c>
      <c r="AW224" s="2">
        <v>1</v>
      </c>
      <c r="AX224" s="2"/>
      <c r="AY224" s="2"/>
      <c r="AZ224" s="2">
        <v>1</v>
      </c>
      <c r="BA224" s="2">
        <v>1</v>
      </c>
      <c r="BB224" s="2">
        <v>1</v>
      </c>
      <c r="BC224" s="2">
        <v>1</v>
      </c>
      <c r="BD224" s="2" t="s">
        <v>3</v>
      </c>
      <c r="BE224" s="2" t="s">
        <v>3</v>
      </c>
      <c r="BF224" s="2" t="s">
        <v>3</v>
      </c>
      <c r="BG224" s="2" t="s">
        <v>3</v>
      </c>
      <c r="BH224" s="2">
        <v>0</v>
      </c>
      <c r="BI224" s="2">
        <v>1</v>
      </c>
      <c r="BJ224" s="2" t="s">
        <v>278</v>
      </c>
      <c r="BK224" s="2"/>
      <c r="BL224" s="2"/>
      <c r="BM224" s="2">
        <v>91</v>
      </c>
      <c r="BN224" s="2">
        <v>0</v>
      </c>
      <c r="BO224" s="2" t="s">
        <v>3</v>
      </c>
      <c r="BP224" s="2">
        <v>0</v>
      </c>
      <c r="BQ224" s="2">
        <v>30</v>
      </c>
      <c r="BR224" s="2"/>
      <c r="BS224" s="2">
        <v>1</v>
      </c>
      <c r="BT224" s="2">
        <v>1</v>
      </c>
      <c r="BU224" s="2">
        <v>1</v>
      </c>
      <c r="BV224" s="2">
        <v>1</v>
      </c>
      <c r="BW224" s="2">
        <v>1</v>
      </c>
      <c r="BX224" s="2">
        <v>1</v>
      </c>
      <c r="BY224" s="2" t="s">
        <v>3</v>
      </c>
      <c r="BZ224" s="2">
        <v>104</v>
      </c>
      <c r="CA224" s="2">
        <v>70</v>
      </c>
      <c r="CB224" s="2"/>
      <c r="CC224" s="2"/>
      <c r="CD224" s="2"/>
      <c r="CE224" s="2"/>
      <c r="CF224" s="2">
        <v>0</v>
      </c>
      <c r="CG224" s="2">
        <v>0</v>
      </c>
      <c r="CH224" s="2"/>
      <c r="CI224" s="2"/>
      <c r="CJ224" s="2"/>
      <c r="CK224" s="2"/>
      <c r="CL224" s="2"/>
      <c r="CM224" s="2">
        <v>0</v>
      </c>
      <c r="CN224" s="2" t="s">
        <v>3</v>
      </c>
      <c r="CO224" s="2">
        <v>0</v>
      </c>
      <c r="CP224" s="2">
        <f t="shared" si="208"/>
        <v>18.579999999999998</v>
      </c>
      <c r="CQ224" s="2">
        <f t="shared" si="209"/>
        <v>4.84</v>
      </c>
      <c r="CR224" s="2">
        <f t="shared" si="210"/>
        <v>7.45</v>
      </c>
      <c r="CS224" s="2">
        <f t="shared" si="211"/>
        <v>1.7625</v>
      </c>
      <c r="CT224" s="2">
        <f t="shared" si="212"/>
        <v>98.359499999999997</v>
      </c>
      <c r="CU224" s="2">
        <f t="shared" si="213"/>
        <v>0</v>
      </c>
      <c r="CV224" s="2">
        <f t="shared" si="214"/>
        <v>8.7974999999999994</v>
      </c>
      <c r="CW224" s="2">
        <f t="shared" si="215"/>
        <v>0</v>
      </c>
      <c r="CX224" s="2">
        <f t="shared" si="216"/>
        <v>0</v>
      </c>
      <c r="CY224" s="2">
        <f>((S224*BZ224)/100)</f>
        <v>17.180799999999998</v>
      </c>
      <c r="CZ224" s="2">
        <f>((S224*CA224)/100)</f>
        <v>11.563999999999998</v>
      </c>
      <c r="DA224" s="2"/>
      <c r="DB224" s="2"/>
      <c r="DC224" s="2" t="s">
        <v>3</v>
      </c>
      <c r="DD224" s="2" t="s">
        <v>3</v>
      </c>
      <c r="DE224" s="2" t="s">
        <v>117</v>
      </c>
      <c r="DF224" s="2" t="s">
        <v>117</v>
      </c>
      <c r="DG224" s="2" t="s">
        <v>118</v>
      </c>
      <c r="DH224" s="2" t="s">
        <v>3</v>
      </c>
      <c r="DI224" s="2" t="s">
        <v>118</v>
      </c>
      <c r="DJ224" s="2" t="s">
        <v>117</v>
      </c>
      <c r="DK224" s="2" t="s">
        <v>3</v>
      </c>
      <c r="DL224" s="2" t="s">
        <v>3</v>
      </c>
      <c r="DM224" s="2" t="s">
        <v>3</v>
      </c>
      <c r="DN224" s="2">
        <v>0</v>
      </c>
      <c r="DO224" s="2">
        <v>0</v>
      </c>
      <c r="DP224" s="2">
        <v>1</v>
      </c>
      <c r="DQ224" s="2">
        <v>1</v>
      </c>
      <c r="DR224" s="2"/>
      <c r="DS224" s="2"/>
      <c r="DT224" s="2"/>
      <c r="DU224" s="2">
        <v>1003</v>
      </c>
      <c r="DV224" s="2" t="s">
        <v>26</v>
      </c>
      <c r="DW224" s="2" t="s">
        <v>26</v>
      </c>
      <c r="DX224" s="2">
        <v>100</v>
      </c>
      <c r="DY224" s="2"/>
      <c r="DZ224" s="2"/>
      <c r="EA224" s="2"/>
      <c r="EB224" s="2"/>
      <c r="EC224" s="2"/>
      <c r="ED224" s="2"/>
      <c r="EE224" s="2">
        <v>21120781</v>
      </c>
      <c r="EF224" s="2">
        <v>30</v>
      </c>
      <c r="EG224" s="2" t="s">
        <v>119</v>
      </c>
      <c r="EH224" s="2">
        <v>0</v>
      </c>
      <c r="EI224" s="2" t="s">
        <v>3</v>
      </c>
      <c r="EJ224" s="2">
        <v>1</v>
      </c>
      <c r="EK224" s="2">
        <v>91</v>
      </c>
      <c r="EL224" s="2" t="s">
        <v>279</v>
      </c>
      <c r="EM224" s="2" t="s">
        <v>280</v>
      </c>
      <c r="EN224" s="2"/>
      <c r="EO224" s="2" t="s">
        <v>3</v>
      </c>
      <c r="EP224" s="2"/>
      <c r="EQ224" s="2">
        <v>0</v>
      </c>
      <c r="ER224" s="2">
        <v>96.33</v>
      </c>
      <c r="ES224" s="2">
        <v>4.84</v>
      </c>
      <c r="ET224" s="2">
        <v>5.96</v>
      </c>
      <c r="EU224" s="2">
        <v>1.41</v>
      </c>
      <c r="EV224" s="2">
        <v>85.53</v>
      </c>
      <c r="EW224" s="2">
        <v>7.65</v>
      </c>
      <c r="EX224" s="2">
        <v>0</v>
      </c>
      <c r="EY224" s="2">
        <v>0</v>
      </c>
      <c r="EZ224" s="2">
        <v>0</v>
      </c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>
        <v>0</v>
      </c>
      <c r="FR224" s="2">
        <f t="shared" si="217"/>
        <v>0</v>
      </c>
      <c r="FS224" s="2">
        <v>0</v>
      </c>
      <c r="FT224" s="2"/>
      <c r="FU224" s="2"/>
      <c r="FV224" s="2"/>
      <c r="FW224" s="2"/>
      <c r="FX224" s="2">
        <v>104</v>
      </c>
      <c r="FY224" s="2">
        <v>70</v>
      </c>
      <c r="FZ224" s="2"/>
      <c r="GA224" s="2" t="s">
        <v>3</v>
      </c>
      <c r="GB224" s="2"/>
      <c r="GC224" s="2"/>
      <c r="GD224" s="2"/>
      <c r="GE224" s="2"/>
      <c r="GF224" s="2"/>
      <c r="GG224" s="2">
        <v>2</v>
      </c>
      <c r="GH224" s="2">
        <v>1</v>
      </c>
      <c r="GI224" s="2">
        <v>-2</v>
      </c>
      <c r="GJ224" s="2">
        <v>0</v>
      </c>
      <c r="GK224" s="2">
        <f>ROUND(R224*(R12)/100,2)</f>
        <v>0.53</v>
      </c>
      <c r="GL224" s="2">
        <f t="shared" si="218"/>
        <v>0</v>
      </c>
      <c r="GM224" s="2">
        <f t="shared" si="219"/>
        <v>47.85</v>
      </c>
      <c r="GN224" s="2">
        <f t="shared" si="220"/>
        <v>47.85</v>
      </c>
      <c r="GO224" s="2">
        <f t="shared" si="221"/>
        <v>0</v>
      </c>
      <c r="GP224" s="2">
        <f t="shared" si="222"/>
        <v>0</v>
      </c>
      <c r="GQ224" s="2"/>
      <c r="GR224" s="2">
        <v>0</v>
      </c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  <c r="IM224" s="2"/>
      <c r="IN224" s="2"/>
      <c r="IO224" s="2"/>
      <c r="IP224" s="2"/>
      <c r="IQ224" s="2"/>
      <c r="IR224" s="2"/>
      <c r="IS224" s="2"/>
      <c r="IT224" s="2"/>
      <c r="IU224" s="2"/>
    </row>
    <row r="225" spans="1:255" x14ac:dyDescent="0.2">
      <c r="A225">
        <v>17</v>
      </c>
      <c r="B225">
        <v>1</v>
      </c>
      <c r="C225">
        <f>ROW(SmtRes!A198)</f>
        <v>198</v>
      </c>
      <c r="D225">
        <f>ROW(EtalonRes!A200)</f>
        <v>200</v>
      </c>
      <c r="E225" t="s">
        <v>275</v>
      </c>
      <c r="F225" t="str">
        <f>F224</f>
        <v>3.11-28-1</v>
      </c>
      <c r="G225" t="str">
        <f>G224</f>
        <v>УСТРОЙСТВО ПЛИНТУСОВ ПОЛИВИНИЛХЛОРИДНЫХ</v>
      </c>
      <c r="H225" t="str">
        <f>H224</f>
        <v>100 м</v>
      </c>
      <c r="I225">
        <f>I224</f>
        <v>0.16800000000000001</v>
      </c>
      <c r="J225">
        <f>J224</f>
        <v>0</v>
      </c>
      <c r="O225">
        <f t="shared" si="193"/>
        <v>248.25</v>
      </c>
      <c r="P225">
        <f t="shared" si="194"/>
        <v>3.89</v>
      </c>
      <c r="Q225">
        <f t="shared" si="195"/>
        <v>10.039999999999999</v>
      </c>
      <c r="R225">
        <f t="shared" si="196"/>
        <v>4.2</v>
      </c>
      <c r="S225">
        <f t="shared" si="197"/>
        <v>234.32</v>
      </c>
      <c r="T225">
        <f t="shared" si="198"/>
        <v>0</v>
      </c>
      <c r="U225">
        <f t="shared" si="199"/>
        <v>1.4779800000000001</v>
      </c>
      <c r="V225">
        <f t="shared" si="200"/>
        <v>0</v>
      </c>
      <c r="W225">
        <f t="shared" si="201"/>
        <v>0</v>
      </c>
      <c r="X225">
        <f t="shared" si="202"/>
        <v>208.54</v>
      </c>
      <c r="Y225">
        <f t="shared" si="203"/>
        <v>103.1</v>
      </c>
      <c r="AA225">
        <v>22529510</v>
      </c>
      <c r="AB225">
        <f t="shared" si="204"/>
        <v>110.6495</v>
      </c>
      <c r="AC225">
        <f t="shared" si="228"/>
        <v>4.84</v>
      </c>
      <c r="AD225">
        <f>ROUND(((((ET225*1.25))-((EU225*1.25)))+AE225),6)</f>
        <v>7.45</v>
      </c>
      <c r="AE225">
        <f>ROUND(((EU225*1.25)),6)</f>
        <v>1.7625</v>
      </c>
      <c r="AF225">
        <f>ROUND(((EV225*1.15)),6)</f>
        <v>98.359499999999997</v>
      </c>
      <c r="AG225">
        <f t="shared" si="206"/>
        <v>0</v>
      </c>
      <c r="AH225">
        <f>((EW225*1.15))</f>
        <v>8.7974999999999994</v>
      </c>
      <c r="AI225">
        <f>((EX225*1.25))</f>
        <v>0</v>
      </c>
      <c r="AJ225">
        <f t="shared" si="207"/>
        <v>0</v>
      </c>
      <c r="AK225">
        <v>96.33</v>
      </c>
      <c r="AL225">
        <v>4.84</v>
      </c>
      <c r="AM225">
        <v>5.96</v>
      </c>
      <c r="AN225">
        <v>1.41</v>
      </c>
      <c r="AO225">
        <v>85.53</v>
      </c>
      <c r="AP225">
        <v>0</v>
      </c>
      <c r="AQ225">
        <v>7.65</v>
      </c>
      <c r="AR225">
        <v>0</v>
      </c>
      <c r="AS225">
        <v>0</v>
      </c>
      <c r="AT225">
        <v>89</v>
      </c>
      <c r="AU225">
        <v>44</v>
      </c>
      <c r="AV225">
        <v>1</v>
      </c>
      <c r="AW225">
        <v>1</v>
      </c>
      <c r="AZ225">
        <v>1</v>
      </c>
      <c r="BA225">
        <v>14.18</v>
      </c>
      <c r="BB225">
        <v>8.02</v>
      </c>
      <c r="BC225">
        <v>4.79</v>
      </c>
      <c r="BD225" t="s">
        <v>3</v>
      </c>
      <c r="BE225" t="s">
        <v>3</v>
      </c>
      <c r="BF225" t="s">
        <v>3</v>
      </c>
      <c r="BG225" t="s">
        <v>3</v>
      </c>
      <c r="BH225">
        <v>0</v>
      </c>
      <c r="BI225">
        <v>1</v>
      </c>
      <c r="BJ225" t="str">
        <f>BJ224</f>
        <v>ТСН-2001.3. Доп.11. Сб.11, т.28, поз.1</v>
      </c>
      <c r="BM225">
        <v>91</v>
      </c>
      <c r="BN225">
        <v>0</v>
      </c>
      <c r="BO225" t="s">
        <v>276</v>
      </c>
      <c r="BP225">
        <v>1</v>
      </c>
      <c r="BQ225">
        <v>30</v>
      </c>
      <c r="BS225">
        <v>14.18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3</v>
      </c>
      <c r="BZ225">
        <v>89</v>
      </c>
      <c r="CA225">
        <v>44</v>
      </c>
      <c r="CF225">
        <v>0</v>
      </c>
      <c r="CG225">
        <v>0</v>
      </c>
      <c r="CM225">
        <v>0</v>
      </c>
      <c r="CN225" t="s">
        <v>3</v>
      </c>
      <c r="CO225">
        <v>0</v>
      </c>
      <c r="CP225">
        <f t="shared" si="208"/>
        <v>248.25</v>
      </c>
      <c r="CQ225">
        <f t="shared" si="209"/>
        <v>23.183599999999998</v>
      </c>
      <c r="CR225">
        <f t="shared" si="210"/>
        <v>59.748999999999995</v>
      </c>
      <c r="CS225">
        <f t="shared" si="211"/>
        <v>24.992249999999999</v>
      </c>
      <c r="CT225">
        <f t="shared" si="212"/>
        <v>1394.7377099999999</v>
      </c>
      <c r="CU225">
        <f t="shared" si="213"/>
        <v>0</v>
      </c>
      <c r="CV225">
        <f t="shared" si="214"/>
        <v>8.7974999999999994</v>
      </c>
      <c r="CW225">
        <f t="shared" si="215"/>
        <v>0</v>
      </c>
      <c r="CX225">
        <f t="shared" si="216"/>
        <v>0</v>
      </c>
      <c r="CY225">
        <f>S225*(BZ225/100)</f>
        <v>208.54480000000001</v>
      </c>
      <c r="CZ225">
        <f>S225*(CA225/100)</f>
        <v>103.10079999999999</v>
      </c>
      <c r="DC225" t="s">
        <v>3</v>
      </c>
      <c r="DD225" t="s">
        <v>3</v>
      </c>
      <c r="DE225" t="s">
        <v>117</v>
      </c>
      <c r="DF225" t="s">
        <v>117</v>
      </c>
      <c r="DG225" t="s">
        <v>118</v>
      </c>
      <c r="DH225" t="s">
        <v>3</v>
      </c>
      <c r="DI225" t="s">
        <v>118</v>
      </c>
      <c r="DJ225" t="s">
        <v>117</v>
      </c>
      <c r="DK225" t="s">
        <v>3</v>
      </c>
      <c r="DL225" t="s">
        <v>3</v>
      </c>
      <c r="DM225" t="s">
        <v>3</v>
      </c>
      <c r="DN225">
        <v>104</v>
      </c>
      <c r="DO225">
        <v>70</v>
      </c>
      <c r="DP225">
        <v>1.0469999999999999</v>
      </c>
      <c r="DQ225">
        <v>1</v>
      </c>
      <c r="DU225">
        <f t="shared" ref="DU225:EM225" si="232">DU224</f>
        <v>1003</v>
      </c>
      <c r="DV225" t="str">
        <f t="shared" si="232"/>
        <v>100 м</v>
      </c>
      <c r="DW225" t="str">
        <f t="shared" si="232"/>
        <v>100 м</v>
      </c>
      <c r="DX225">
        <f t="shared" si="232"/>
        <v>100</v>
      </c>
      <c r="DY225">
        <f t="shared" si="232"/>
        <v>0</v>
      </c>
      <c r="DZ225">
        <f t="shared" si="232"/>
        <v>0</v>
      </c>
      <c r="EA225">
        <f t="shared" si="232"/>
        <v>0</v>
      </c>
      <c r="EB225">
        <f t="shared" si="232"/>
        <v>0</v>
      </c>
      <c r="EC225">
        <f t="shared" si="232"/>
        <v>0</v>
      </c>
      <c r="ED225">
        <f t="shared" si="232"/>
        <v>0</v>
      </c>
      <c r="EE225">
        <f t="shared" si="232"/>
        <v>21120781</v>
      </c>
      <c r="EF225">
        <f t="shared" si="232"/>
        <v>30</v>
      </c>
      <c r="EG225" t="str">
        <f t="shared" si="232"/>
        <v>Строительные работы</v>
      </c>
      <c r="EH225">
        <f t="shared" si="232"/>
        <v>0</v>
      </c>
      <c r="EI225" t="str">
        <f t="shared" si="232"/>
        <v/>
      </c>
      <c r="EJ225">
        <f t="shared" si="232"/>
        <v>1</v>
      </c>
      <c r="EK225">
        <f t="shared" si="232"/>
        <v>91</v>
      </c>
      <c r="EL225" t="str">
        <f t="shared" si="232"/>
        <v>ТСН-2001.3-11. 11-13...11-35 (доп. 11)</v>
      </c>
      <c r="EM225" t="str">
        <f t="shared" si="232"/>
        <v>ТСН-2001.3-11-4</v>
      </c>
      <c r="EO225" t="s">
        <v>3</v>
      </c>
      <c r="EQ225">
        <v>0</v>
      </c>
      <c r="ER225">
        <v>96.33</v>
      </c>
      <c r="ES225">
        <v>4.84</v>
      </c>
      <c r="ET225">
        <v>5.96</v>
      </c>
      <c r="EU225">
        <v>1.41</v>
      </c>
      <c r="EV225">
        <v>85.53</v>
      </c>
      <c r="EW225">
        <v>7.65</v>
      </c>
      <c r="EX225">
        <v>0</v>
      </c>
      <c r="EY225">
        <v>0</v>
      </c>
      <c r="FQ225">
        <v>0</v>
      </c>
      <c r="FR225">
        <f t="shared" si="217"/>
        <v>0</v>
      </c>
      <c r="FS225">
        <v>0</v>
      </c>
      <c r="FX225">
        <v>89</v>
      </c>
      <c r="FY225">
        <v>44</v>
      </c>
      <c r="GA225" t="s">
        <v>3</v>
      </c>
      <c r="GG225">
        <v>2</v>
      </c>
      <c r="GH225">
        <v>1</v>
      </c>
      <c r="GI225">
        <v>2</v>
      </c>
      <c r="GJ225">
        <v>0</v>
      </c>
      <c r="GK225">
        <f>ROUND(R225*(S12)/100,2)</f>
        <v>7.1</v>
      </c>
      <c r="GL225">
        <f t="shared" si="218"/>
        <v>0</v>
      </c>
      <c r="GM225">
        <f t="shared" si="219"/>
        <v>566.99</v>
      </c>
      <c r="GN225">
        <f t="shared" si="220"/>
        <v>566.99</v>
      </c>
      <c r="GO225">
        <f t="shared" si="221"/>
        <v>0</v>
      </c>
      <c r="GP225">
        <f t="shared" si="222"/>
        <v>0</v>
      </c>
      <c r="GR225">
        <v>0</v>
      </c>
    </row>
    <row r="226" spans="1:255" x14ac:dyDescent="0.2">
      <c r="A226" s="2">
        <v>18</v>
      </c>
      <c r="B226" s="2">
        <v>1</v>
      </c>
      <c r="C226" s="2">
        <v>193</v>
      </c>
      <c r="D226" s="2"/>
      <c r="E226" s="2" t="s">
        <v>281</v>
      </c>
      <c r="F226" s="2" t="s">
        <v>282</v>
      </c>
      <c r="G226" s="2" t="s">
        <v>283</v>
      </c>
      <c r="H226" s="2" t="s">
        <v>284</v>
      </c>
      <c r="I226" s="2">
        <f>I225*J226</f>
        <v>16.968</v>
      </c>
      <c r="J226" s="2">
        <v>101</v>
      </c>
      <c r="K226" s="2"/>
      <c r="L226" s="2"/>
      <c r="M226" s="2"/>
      <c r="N226" s="2"/>
      <c r="O226" s="2">
        <f t="shared" si="193"/>
        <v>191.74</v>
      </c>
      <c r="P226" s="2">
        <f t="shared" si="194"/>
        <v>191.74</v>
      </c>
      <c r="Q226" s="2">
        <f t="shared" si="195"/>
        <v>0</v>
      </c>
      <c r="R226" s="2">
        <f t="shared" si="196"/>
        <v>0</v>
      </c>
      <c r="S226" s="2">
        <f t="shared" si="197"/>
        <v>0</v>
      </c>
      <c r="T226" s="2">
        <f t="shared" si="198"/>
        <v>0</v>
      </c>
      <c r="U226" s="2">
        <f t="shared" si="199"/>
        <v>0</v>
      </c>
      <c r="V226" s="2">
        <f t="shared" si="200"/>
        <v>0</v>
      </c>
      <c r="W226" s="2">
        <f t="shared" si="201"/>
        <v>0</v>
      </c>
      <c r="X226" s="2">
        <f t="shared" si="202"/>
        <v>0</v>
      </c>
      <c r="Y226" s="2">
        <f t="shared" si="203"/>
        <v>0</v>
      </c>
      <c r="Z226" s="2"/>
      <c r="AA226" s="2">
        <v>22529512</v>
      </c>
      <c r="AB226" s="2">
        <f t="shared" si="204"/>
        <v>11.3</v>
      </c>
      <c r="AC226" s="2">
        <f t="shared" si="228"/>
        <v>11.3</v>
      </c>
      <c r="AD226" s="2">
        <f>ROUND((((ET226)-(EU226))+AE226),6)</f>
        <v>0</v>
      </c>
      <c r="AE226" s="2">
        <f>ROUND((EU226),6)</f>
        <v>0</v>
      </c>
      <c r="AF226" s="2">
        <f>ROUND((EV226),6)</f>
        <v>0</v>
      </c>
      <c r="AG226" s="2">
        <f t="shared" si="206"/>
        <v>0</v>
      </c>
      <c r="AH226" s="2">
        <f>(EW226)</f>
        <v>0</v>
      </c>
      <c r="AI226" s="2">
        <f>(EX226)</f>
        <v>0</v>
      </c>
      <c r="AJ226" s="2">
        <f t="shared" si="207"/>
        <v>0</v>
      </c>
      <c r="AK226" s="2">
        <v>11.3</v>
      </c>
      <c r="AL226" s="2">
        <v>11.3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104</v>
      </c>
      <c r="AU226" s="2">
        <v>70</v>
      </c>
      <c r="AV226" s="2">
        <v>1</v>
      </c>
      <c r="AW226" s="2">
        <v>1</v>
      </c>
      <c r="AX226" s="2"/>
      <c r="AY226" s="2"/>
      <c r="AZ226" s="2">
        <v>1</v>
      </c>
      <c r="BA226" s="2">
        <v>1</v>
      </c>
      <c r="BB226" s="2">
        <v>1</v>
      </c>
      <c r="BC226" s="2">
        <v>1</v>
      </c>
      <c r="BD226" s="2" t="s">
        <v>3</v>
      </c>
      <c r="BE226" s="2" t="s">
        <v>3</v>
      </c>
      <c r="BF226" s="2" t="s">
        <v>3</v>
      </c>
      <c r="BG226" s="2" t="s">
        <v>3</v>
      </c>
      <c r="BH226" s="2">
        <v>3</v>
      </c>
      <c r="BI226" s="2">
        <v>1</v>
      </c>
      <c r="BJ226" s="2" t="s">
        <v>285</v>
      </c>
      <c r="BK226" s="2"/>
      <c r="BL226" s="2"/>
      <c r="BM226" s="2">
        <v>91</v>
      </c>
      <c r="BN226" s="2">
        <v>0</v>
      </c>
      <c r="BO226" s="2" t="s">
        <v>3</v>
      </c>
      <c r="BP226" s="2">
        <v>0</v>
      </c>
      <c r="BQ226" s="2">
        <v>30</v>
      </c>
      <c r="BR226" s="2"/>
      <c r="BS226" s="2">
        <v>1</v>
      </c>
      <c r="BT226" s="2">
        <v>1</v>
      </c>
      <c r="BU226" s="2">
        <v>1</v>
      </c>
      <c r="BV226" s="2">
        <v>1</v>
      </c>
      <c r="BW226" s="2">
        <v>1</v>
      </c>
      <c r="BX226" s="2">
        <v>1</v>
      </c>
      <c r="BY226" s="2" t="s">
        <v>3</v>
      </c>
      <c r="BZ226" s="2">
        <v>104</v>
      </c>
      <c r="CA226" s="2">
        <v>70</v>
      </c>
      <c r="CB226" s="2"/>
      <c r="CC226" s="2"/>
      <c r="CD226" s="2"/>
      <c r="CE226" s="2"/>
      <c r="CF226" s="2">
        <v>0</v>
      </c>
      <c r="CG226" s="2">
        <v>0</v>
      </c>
      <c r="CH226" s="2"/>
      <c r="CI226" s="2"/>
      <c r="CJ226" s="2"/>
      <c r="CK226" s="2"/>
      <c r="CL226" s="2"/>
      <c r="CM226" s="2">
        <v>0</v>
      </c>
      <c r="CN226" s="2" t="s">
        <v>3</v>
      </c>
      <c r="CO226" s="2">
        <v>0</v>
      </c>
      <c r="CP226" s="2">
        <f t="shared" si="208"/>
        <v>191.74</v>
      </c>
      <c r="CQ226" s="2">
        <f t="shared" si="209"/>
        <v>11.3</v>
      </c>
      <c r="CR226" s="2">
        <f t="shared" si="210"/>
        <v>0</v>
      </c>
      <c r="CS226" s="2">
        <f t="shared" si="211"/>
        <v>0</v>
      </c>
      <c r="CT226" s="2">
        <f t="shared" si="212"/>
        <v>0</v>
      </c>
      <c r="CU226" s="2">
        <f t="shared" si="213"/>
        <v>0</v>
      </c>
      <c r="CV226" s="2">
        <f t="shared" si="214"/>
        <v>0</v>
      </c>
      <c r="CW226" s="2">
        <f t="shared" si="215"/>
        <v>0</v>
      </c>
      <c r="CX226" s="2">
        <f t="shared" si="216"/>
        <v>0</v>
      </c>
      <c r="CY226" s="2">
        <f>((S226*BZ226)/100)</f>
        <v>0</v>
      </c>
      <c r="CZ226" s="2">
        <f>((S226*CA226)/100)</f>
        <v>0</v>
      </c>
      <c r="DA226" s="2"/>
      <c r="DB226" s="2"/>
      <c r="DC226" s="2" t="s">
        <v>3</v>
      </c>
      <c r="DD226" s="2" t="s">
        <v>3</v>
      </c>
      <c r="DE226" s="2" t="s">
        <v>3</v>
      </c>
      <c r="DF226" s="2" t="s">
        <v>3</v>
      </c>
      <c r="DG226" s="2" t="s">
        <v>3</v>
      </c>
      <c r="DH226" s="2" t="s">
        <v>3</v>
      </c>
      <c r="DI226" s="2" t="s">
        <v>3</v>
      </c>
      <c r="DJ226" s="2" t="s">
        <v>3</v>
      </c>
      <c r="DK226" s="2" t="s">
        <v>3</v>
      </c>
      <c r="DL226" s="2" t="s">
        <v>3</v>
      </c>
      <c r="DM226" s="2" t="s">
        <v>3</v>
      </c>
      <c r="DN226" s="2">
        <v>0</v>
      </c>
      <c r="DO226" s="2">
        <v>0</v>
      </c>
      <c r="DP226" s="2">
        <v>1</v>
      </c>
      <c r="DQ226" s="2">
        <v>1</v>
      </c>
      <c r="DR226" s="2"/>
      <c r="DS226" s="2"/>
      <c r="DT226" s="2"/>
      <c r="DU226" s="2">
        <v>1003</v>
      </c>
      <c r="DV226" s="2" t="s">
        <v>284</v>
      </c>
      <c r="DW226" s="2" t="s">
        <v>284</v>
      </c>
      <c r="DX226" s="2">
        <v>1</v>
      </c>
      <c r="DY226" s="2"/>
      <c r="DZ226" s="2"/>
      <c r="EA226" s="2"/>
      <c r="EB226" s="2"/>
      <c r="EC226" s="2"/>
      <c r="ED226" s="2"/>
      <c r="EE226" s="2">
        <v>21120781</v>
      </c>
      <c r="EF226" s="2">
        <v>30</v>
      </c>
      <c r="EG226" s="2" t="s">
        <v>119</v>
      </c>
      <c r="EH226" s="2">
        <v>0</v>
      </c>
      <c r="EI226" s="2" t="s">
        <v>3</v>
      </c>
      <c r="EJ226" s="2">
        <v>1</v>
      </c>
      <c r="EK226" s="2">
        <v>91</v>
      </c>
      <c r="EL226" s="2" t="s">
        <v>279</v>
      </c>
      <c r="EM226" s="2" t="s">
        <v>280</v>
      </c>
      <c r="EN226" s="2"/>
      <c r="EO226" s="2" t="s">
        <v>3</v>
      </c>
      <c r="EP226" s="2"/>
      <c r="EQ226" s="2">
        <v>0</v>
      </c>
      <c r="ER226" s="2">
        <v>11.3</v>
      </c>
      <c r="ES226" s="2">
        <v>11.3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/>
      <c r="EZ226" s="2">
        <v>0</v>
      </c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>
        <v>0</v>
      </c>
      <c r="FR226" s="2">
        <f t="shared" si="217"/>
        <v>0</v>
      </c>
      <c r="FS226" s="2">
        <v>0</v>
      </c>
      <c r="FT226" s="2"/>
      <c r="FU226" s="2"/>
      <c r="FV226" s="2"/>
      <c r="FW226" s="2"/>
      <c r="FX226" s="2">
        <v>104</v>
      </c>
      <c r="FY226" s="2">
        <v>70</v>
      </c>
      <c r="FZ226" s="2"/>
      <c r="GA226" s="2" t="s">
        <v>3</v>
      </c>
      <c r="GB226" s="2"/>
      <c r="GC226" s="2"/>
      <c r="GD226" s="2"/>
      <c r="GE226" s="2"/>
      <c r="GF226" s="2"/>
      <c r="GG226" s="2">
        <v>2</v>
      </c>
      <c r="GH226" s="2">
        <v>1</v>
      </c>
      <c r="GI226" s="2">
        <v>-2</v>
      </c>
      <c r="GJ226" s="2">
        <v>0</v>
      </c>
      <c r="GK226" s="2">
        <f>ROUND(R226*(R12)/100,2)</f>
        <v>0</v>
      </c>
      <c r="GL226" s="2">
        <f t="shared" si="218"/>
        <v>0</v>
      </c>
      <c r="GM226" s="2">
        <f t="shared" si="219"/>
        <v>191.74</v>
      </c>
      <c r="GN226" s="2">
        <f t="shared" si="220"/>
        <v>191.74</v>
      </c>
      <c r="GO226" s="2">
        <f t="shared" si="221"/>
        <v>0</v>
      </c>
      <c r="GP226" s="2">
        <f t="shared" si="222"/>
        <v>0</v>
      </c>
      <c r="GQ226" s="2"/>
      <c r="GR226" s="2">
        <v>0</v>
      </c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/>
      <c r="IN226" s="2"/>
      <c r="IO226" s="2"/>
      <c r="IP226" s="2"/>
      <c r="IQ226" s="2"/>
      <c r="IR226" s="2"/>
      <c r="IS226" s="2"/>
      <c r="IT226" s="2"/>
      <c r="IU226" s="2"/>
    </row>
    <row r="227" spans="1:255" x14ac:dyDescent="0.2">
      <c r="A227">
        <v>18</v>
      </c>
      <c r="B227">
        <v>1</v>
      </c>
      <c r="C227">
        <v>198</v>
      </c>
      <c r="E227" t="s">
        <v>281</v>
      </c>
      <c r="F227" t="str">
        <f>F226</f>
        <v>1.1-1-288</v>
      </c>
      <c r="G227" t="str">
        <f>G226</f>
        <v>ПЛИНТУСЫ ПОЛИВИНИЛХЛОРИДНЫЕ</v>
      </c>
      <c r="H227" t="str">
        <f>H226</f>
        <v>м</v>
      </c>
      <c r="I227">
        <f>I225*J227</f>
        <v>16.968</v>
      </c>
      <c r="J227">
        <f>J226</f>
        <v>101</v>
      </c>
      <c r="O227">
        <f t="shared" si="193"/>
        <v>368.14</v>
      </c>
      <c r="P227">
        <f t="shared" si="194"/>
        <v>368.14</v>
      </c>
      <c r="Q227">
        <f t="shared" si="195"/>
        <v>0</v>
      </c>
      <c r="R227">
        <f t="shared" si="196"/>
        <v>0</v>
      </c>
      <c r="S227">
        <f t="shared" si="197"/>
        <v>0</v>
      </c>
      <c r="T227">
        <f t="shared" si="198"/>
        <v>0</v>
      </c>
      <c r="U227">
        <f t="shared" si="199"/>
        <v>0</v>
      </c>
      <c r="V227">
        <f t="shared" si="200"/>
        <v>0</v>
      </c>
      <c r="W227">
        <f t="shared" si="201"/>
        <v>0</v>
      </c>
      <c r="X227">
        <f t="shared" si="202"/>
        <v>0</v>
      </c>
      <c r="Y227">
        <f t="shared" si="203"/>
        <v>0</v>
      </c>
      <c r="AA227">
        <v>22529510</v>
      </c>
      <c r="AB227">
        <f t="shared" si="204"/>
        <v>11.3</v>
      </c>
      <c r="AC227">
        <f t="shared" si="228"/>
        <v>11.3</v>
      </c>
      <c r="AD227">
        <f>ROUND((((ET227)-(EU227))+AE227),6)</f>
        <v>0</v>
      </c>
      <c r="AE227">
        <f>ROUND((EU227),6)</f>
        <v>0</v>
      </c>
      <c r="AF227">
        <f>ROUND((EV227),6)</f>
        <v>0</v>
      </c>
      <c r="AG227">
        <f t="shared" si="206"/>
        <v>0</v>
      </c>
      <c r="AH227">
        <f>(EW227)</f>
        <v>0</v>
      </c>
      <c r="AI227">
        <f>(EX227)</f>
        <v>0</v>
      </c>
      <c r="AJ227">
        <f t="shared" si="207"/>
        <v>0</v>
      </c>
      <c r="AK227">
        <v>11.3</v>
      </c>
      <c r="AL227">
        <v>11.3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1</v>
      </c>
      <c r="AW227">
        <v>1</v>
      </c>
      <c r="AZ227">
        <v>1</v>
      </c>
      <c r="BA227">
        <v>1</v>
      </c>
      <c r="BB227">
        <v>1</v>
      </c>
      <c r="BC227">
        <v>1.92</v>
      </c>
      <c r="BD227" t="s">
        <v>3</v>
      </c>
      <c r="BE227" t="s">
        <v>3</v>
      </c>
      <c r="BF227" t="s">
        <v>3</v>
      </c>
      <c r="BG227" t="s">
        <v>3</v>
      </c>
      <c r="BH227">
        <v>3</v>
      </c>
      <c r="BI227">
        <v>1</v>
      </c>
      <c r="BJ227" t="str">
        <f>BJ226</f>
        <v>ТСН-2001.1. База. Р.1, о.1, поз.288</v>
      </c>
      <c r="BM227">
        <v>91</v>
      </c>
      <c r="BN227">
        <v>0</v>
      </c>
      <c r="BO227" t="s">
        <v>282</v>
      </c>
      <c r="BP227">
        <v>1</v>
      </c>
      <c r="BQ227">
        <v>30</v>
      </c>
      <c r="BS227">
        <v>1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3</v>
      </c>
      <c r="BZ227">
        <v>0</v>
      </c>
      <c r="CA227">
        <v>0</v>
      </c>
      <c r="CF227">
        <v>0</v>
      </c>
      <c r="CG227">
        <v>0</v>
      </c>
      <c r="CM227">
        <v>0</v>
      </c>
      <c r="CN227" t="s">
        <v>3</v>
      </c>
      <c r="CO227">
        <v>0</v>
      </c>
      <c r="CP227">
        <f t="shared" si="208"/>
        <v>368.14</v>
      </c>
      <c r="CQ227">
        <f t="shared" si="209"/>
        <v>21.696000000000002</v>
      </c>
      <c r="CR227">
        <f t="shared" si="210"/>
        <v>0</v>
      </c>
      <c r="CS227">
        <f t="shared" si="211"/>
        <v>0</v>
      </c>
      <c r="CT227">
        <f t="shared" si="212"/>
        <v>0</v>
      </c>
      <c r="CU227">
        <f t="shared" si="213"/>
        <v>0</v>
      </c>
      <c r="CV227">
        <f t="shared" si="214"/>
        <v>0</v>
      </c>
      <c r="CW227">
        <f t="shared" si="215"/>
        <v>0</v>
      </c>
      <c r="CX227">
        <f t="shared" si="216"/>
        <v>0</v>
      </c>
      <c r="CY227">
        <f>S227*(BZ227/100)</f>
        <v>0</v>
      </c>
      <c r="CZ227">
        <f>S227*(CA227/100)</f>
        <v>0</v>
      </c>
      <c r="DC227" t="s">
        <v>3</v>
      </c>
      <c r="DD227" t="s">
        <v>3</v>
      </c>
      <c r="DE227" t="s">
        <v>3</v>
      </c>
      <c r="DF227" t="s">
        <v>3</v>
      </c>
      <c r="DG227" t="s">
        <v>3</v>
      </c>
      <c r="DH227" t="s">
        <v>3</v>
      </c>
      <c r="DI227" t="s">
        <v>3</v>
      </c>
      <c r="DJ227" t="s">
        <v>3</v>
      </c>
      <c r="DK227" t="s">
        <v>3</v>
      </c>
      <c r="DL227" t="s">
        <v>3</v>
      </c>
      <c r="DM227" t="s">
        <v>3</v>
      </c>
      <c r="DN227">
        <v>104</v>
      </c>
      <c r="DO227">
        <v>70</v>
      </c>
      <c r="DP227">
        <v>1.0469999999999999</v>
      </c>
      <c r="DQ227">
        <v>1</v>
      </c>
      <c r="DU227">
        <f t="shared" ref="DU227:EM227" si="233">DU226</f>
        <v>1003</v>
      </c>
      <c r="DV227" t="str">
        <f t="shared" si="233"/>
        <v>м</v>
      </c>
      <c r="DW227" t="str">
        <f t="shared" si="233"/>
        <v>м</v>
      </c>
      <c r="DX227">
        <f t="shared" si="233"/>
        <v>1</v>
      </c>
      <c r="DY227">
        <f t="shared" si="233"/>
        <v>0</v>
      </c>
      <c r="DZ227">
        <f t="shared" si="233"/>
        <v>0</v>
      </c>
      <c r="EA227">
        <f t="shared" si="233"/>
        <v>0</v>
      </c>
      <c r="EB227">
        <f t="shared" si="233"/>
        <v>0</v>
      </c>
      <c r="EC227">
        <f t="shared" si="233"/>
        <v>0</v>
      </c>
      <c r="ED227">
        <f t="shared" si="233"/>
        <v>0</v>
      </c>
      <c r="EE227">
        <f t="shared" si="233"/>
        <v>21120781</v>
      </c>
      <c r="EF227">
        <f t="shared" si="233"/>
        <v>30</v>
      </c>
      <c r="EG227" t="str">
        <f t="shared" si="233"/>
        <v>Строительные работы</v>
      </c>
      <c r="EH227">
        <f t="shared" si="233"/>
        <v>0</v>
      </c>
      <c r="EI227" t="str">
        <f t="shared" si="233"/>
        <v/>
      </c>
      <c r="EJ227">
        <f t="shared" si="233"/>
        <v>1</v>
      </c>
      <c r="EK227">
        <f t="shared" si="233"/>
        <v>91</v>
      </c>
      <c r="EL227" t="str">
        <f t="shared" si="233"/>
        <v>ТСН-2001.3-11. 11-13...11-35 (доп. 11)</v>
      </c>
      <c r="EM227" t="str">
        <f t="shared" si="233"/>
        <v>ТСН-2001.3-11-4</v>
      </c>
      <c r="EO227" t="s">
        <v>3</v>
      </c>
      <c r="EQ227">
        <v>0</v>
      </c>
      <c r="ER227">
        <v>11.3</v>
      </c>
      <c r="ES227">
        <v>11.3</v>
      </c>
      <c r="ET227">
        <v>0</v>
      </c>
      <c r="EU227">
        <v>0</v>
      </c>
      <c r="EV227">
        <v>0</v>
      </c>
      <c r="EW227">
        <v>0</v>
      </c>
      <c r="EX227">
        <v>0</v>
      </c>
      <c r="FQ227">
        <v>0</v>
      </c>
      <c r="FR227">
        <f t="shared" si="217"/>
        <v>0</v>
      </c>
      <c r="FS227">
        <v>0</v>
      </c>
      <c r="FX227">
        <v>0</v>
      </c>
      <c r="FY227">
        <v>0</v>
      </c>
      <c r="GA227" t="s">
        <v>3</v>
      </c>
      <c r="GG227">
        <v>2</v>
      </c>
      <c r="GH227">
        <v>1</v>
      </c>
      <c r="GI227">
        <v>2</v>
      </c>
      <c r="GJ227">
        <v>0</v>
      </c>
      <c r="GK227">
        <f>ROUND(R227*(S12)/100,2)</f>
        <v>0</v>
      </c>
      <c r="GL227">
        <f t="shared" si="218"/>
        <v>0</v>
      </c>
      <c r="GM227">
        <f t="shared" si="219"/>
        <v>368.14</v>
      </c>
      <c r="GN227">
        <f t="shared" si="220"/>
        <v>368.14</v>
      </c>
      <c r="GO227">
        <f t="shared" si="221"/>
        <v>0</v>
      </c>
      <c r="GP227">
        <f t="shared" si="222"/>
        <v>0</v>
      </c>
      <c r="GR227">
        <v>0</v>
      </c>
    </row>
    <row r="228" spans="1:255" x14ac:dyDescent="0.2">
      <c r="A228" s="2">
        <v>17</v>
      </c>
      <c r="B228" s="2">
        <v>1</v>
      </c>
      <c r="C228" s="2">
        <f>ROW(SmtRes!A205)</f>
        <v>205</v>
      </c>
      <c r="D228" s="2">
        <f>ROW(EtalonRes!A207)</f>
        <v>207</v>
      </c>
      <c r="E228" s="2" t="s">
        <v>286</v>
      </c>
      <c r="F228" s="2" t="s">
        <v>287</v>
      </c>
      <c r="G228" s="2" t="s">
        <v>288</v>
      </c>
      <c r="H228" s="2" t="s">
        <v>26</v>
      </c>
      <c r="I228" s="2">
        <v>0.01</v>
      </c>
      <c r="J228" s="2">
        <v>0</v>
      </c>
      <c r="K228" s="2"/>
      <c r="L228" s="2"/>
      <c r="M228" s="2"/>
      <c r="N228" s="2"/>
      <c r="O228" s="2">
        <f t="shared" si="193"/>
        <v>2.81</v>
      </c>
      <c r="P228" s="2">
        <f t="shared" si="194"/>
        <v>0.45</v>
      </c>
      <c r="Q228" s="2">
        <f t="shared" si="195"/>
        <v>0.18</v>
      </c>
      <c r="R228" s="2">
        <f t="shared" si="196"/>
        <v>0.01</v>
      </c>
      <c r="S228" s="2">
        <f t="shared" si="197"/>
        <v>2.1800000000000002</v>
      </c>
      <c r="T228" s="2">
        <f t="shared" si="198"/>
        <v>0</v>
      </c>
      <c r="U228" s="2">
        <f t="shared" si="199"/>
        <v>0.19136</v>
      </c>
      <c r="V228" s="2">
        <f t="shared" si="200"/>
        <v>0</v>
      </c>
      <c r="W228" s="2">
        <f t="shared" si="201"/>
        <v>0</v>
      </c>
      <c r="X228" s="2">
        <f t="shared" si="202"/>
        <v>2.27</v>
      </c>
      <c r="Y228" s="2">
        <f t="shared" si="203"/>
        <v>1.53</v>
      </c>
      <c r="Z228" s="2"/>
      <c r="AA228" s="2">
        <v>22529512</v>
      </c>
      <c r="AB228" s="2">
        <f t="shared" si="204"/>
        <v>281.35950000000003</v>
      </c>
      <c r="AC228" s="2">
        <f t="shared" si="228"/>
        <v>45.26</v>
      </c>
      <c r="AD228" s="2">
        <f>ROUND(((((ET228*1.25))-((EU228*1.25)))+AE228),6)</f>
        <v>18.3125</v>
      </c>
      <c r="AE228" s="2">
        <f>ROUND(((EU228*1.25)),6)</f>
        <v>0.96250000000000002</v>
      </c>
      <c r="AF228" s="2">
        <f>ROUND(((EV228*1.15)),6)</f>
        <v>217.78700000000001</v>
      </c>
      <c r="AG228" s="2">
        <f t="shared" si="206"/>
        <v>0</v>
      </c>
      <c r="AH228" s="2">
        <f>((EW228*1.15))</f>
        <v>19.135999999999999</v>
      </c>
      <c r="AI228" s="2">
        <f>((EX228*1.25))</f>
        <v>0</v>
      </c>
      <c r="AJ228" s="2">
        <f t="shared" si="207"/>
        <v>0</v>
      </c>
      <c r="AK228" s="2">
        <v>249.29</v>
      </c>
      <c r="AL228" s="2">
        <v>45.26</v>
      </c>
      <c r="AM228" s="2">
        <v>14.65</v>
      </c>
      <c r="AN228" s="2">
        <v>0.77</v>
      </c>
      <c r="AO228" s="2">
        <v>189.38</v>
      </c>
      <c r="AP228" s="2">
        <v>0</v>
      </c>
      <c r="AQ228" s="2">
        <v>16.64</v>
      </c>
      <c r="AR228" s="2">
        <v>0</v>
      </c>
      <c r="AS228" s="2">
        <v>0</v>
      </c>
      <c r="AT228" s="2">
        <v>104</v>
      </c>
      <c r="AU228" s="2">
        <v>70</v>
      </c>
      <c r="AV228" s="2">
        <v>1</v>
      </c>
      <c r="AW228" s="2">
        <v>1</v>
      </c>
      <c r="AX228" s="2"/>
      <c r="AY228" s="2"/>
      <c r="AZ228" s="2">
        <v>1</v>
      </c>
      <c r="BA228" s="2">
        <v>1</v>
      </c>
      <c r="BB228" s="2">
        <v>1</v>
      </c>
      <c r="BC228" s="2">
        <v>1</v>
      </c>
      <c r="BD228" s="2" t="s">
        <v>3</v>
      </c>
      <c r="BE228" s="2" t="s">
        <v>3</v>
      </c>
      <c r="BF228" s="2" t="s">
        <v>3</v>
      </c>
      <c r="BG228" s="2" t="s">
        <v>3</v>
      </c>
      <c r="BH228" s="2">
        <v>0</v>
      </c>
      <c r="BI228" s="2">
        <v>1</v>
      </c>
      <c r="BJ228" s="2" t="s">
        <v>289</v>
      </c>
      <c r="BK228" s="2"/>
      <c r="BL228" s="2"/>
      <c r="BM228" s="2">
        <v>94</v>
      </c>
      <c r="BN228" s="2">
        <v>0</v>
      </c>
      <c r="BO228" s="2" t="s">
        <v>3</v>
      </c>
      <c r="BP228" s="2">
        <v>0</v>
      </c>
      <c r="BQ228" s="2">
        <v>30</v>
      </c>
      <c r="BR228" s="2"/>
      <c r="BS228" s="2">
        <v>1</v>
      </c>
      <c r="BT228" s="2">
        <v>1</v>
      </c>
      <c r="BU228" s="2">
        <v>1</v>
      </c>
      <c r="BV228" s="2">
        <v>1</v>
      </c>
      <c r="BW228" s="2">
        <v>1</v>
      </c>
      <c r="BX228" s="2">
        <v>1</v>
      </c>
      <c r="BY228" s="2" t="s">
        <v>3</v>
      </c>
      <c r="BZ228" s="2">
        <v>104</v>
      </c>
      <c r="CA228" s="2">
        <v>70</v>
      </c>
      <c r="CB228" s="2"/>
      <c r="CC228" s="2"/>
      <c r="CD228" s="2"/>
      <c r="CE228" s="2"/>
      <c r="CF228" s="2">
        <v>0</v>
      </c>
      <c r="CG228" s="2">
        <v>0</v>
      </c>
      <c r="CH228" s="2"/>
      <c r="CI228" s="2"/>
      <c r="CJ228" s="2"/>
      <c r="CK228" s="2"/>
      <c r="CL228" s="2"/>
      <c r="CM228" s="2">
        <v>0</v>
      </c>
      <c r="CN228" s="2" t="s">
        <v>3</v>
      </c>
      <c r="CO228" s="2">
        <v>0</v>
      </c>
      <c r="CP228" s="2">
        <f t="shared" si="208"/>
        <v>2.81</v>
      </c>
      <c r="CQ228" s="2">
        <f t="shared" si="209"/>
        <v>45.26</v>
      </c>
      <c r="CR228" s="2">
        <f t="shared" si="210"/>
        <v>18.3125</v>
      </c>
      <c r="CS228" s="2">
        <f t="shared" si="211"/>
        <v>0.96250000000000002</v>
      </c>
      <c r="CT228" s="2">
        <f t="shared" si="212"/>
        <v>217.78700000000001</v>
      </c>
      <c r="CU228" s="2">
        <f t="shared" si="213"/>
        <v>0</v>
      </c>
      <c r="CV228" s="2">
        <f t="shared" si="214"/>
        <v>19.135999999999999</v>
      </c>
      <c r="CW228" s="2">
        <f t="shared" si="215"/>
        <v>0</v>
      </c>
      <c r="CX228" s="2">
        <f t="shared" si="216"/>
        <v>0</v>
      </c>
      <c r="CY228" s="2">
        <f>((S228*BZ228)/100)</f>
        <v>2.2672000000000003</v>
      </c>
      <c r="CZ228" s="2">
        <f>((S228*CA228)/100)</f>
        <v>1.5260000000000002</v>
      </c>
      <c r="DA228" s="2"/>
      <c r="DB228" s="2"/>
      <c r="DC228" s="2" t="s">
        <v>3</v>
      </c>
      <c r="DD228" s="2" t="s">
        <v>3</v>
      </c>
      <c r="DE228" s="2" t="s">
        <v>117</v>
      </c>
      <c r="DF228" s="2" t="s">
        <v>117</v>
      </c>
      <c r="DG228" s="2" t="s">
        <v>118</v>
      </c>
      <c r="DH228" s="2" t="s">
        <v>3</v>
      </c>
      <c r="DI228" s="2" t="s">
        <v>118</v>
      </c>
      <c r="DJ228" s="2" t="s">
        <v>117</v>
      </c>
      <c r="DK228" s="2" t="s">
        <v>3</v>
      </c>
      <c r="DL228" s="2" t="s">
        <v>3</v>
      </c>
      <c r="DM228" s="2" t="s">
        <v>3</v>
      </c>
      <c r="DN228" s="2">
        <v>0</v>
      </c>
      <c r="DO228" s="2">
        <v>0</v>
      </c>
      <c r="DP228" s="2">
        <v>1</v>
      </c>
      <c r="DQ228" s="2">
        <v>1</v>
      </c>
      <c r="DR228" s="2"/>
      <c r="DS228" s="2"/>
      <c r="DT228" s="2"/>
      <c r="DU228" s="2">
        <v>1003</v>
      </c>
      <c r="DV228" s="2" t="s">
        <v>26</v>
      </c>
      <c r="DW228" s="2" t="s">
        <v>26</v>
      </c>
      <c r="DX228" s="2">
        <v>100</v>
      </c>
      <c r="DY228" s="2"/>
      <c r="DZ228" s="2"/>
      <c r="EA228" s="2"/>
      <c r="EB228" s="2"/>
      <c r="EC228" s="2"/>
      <c r="ED228" s="2"/>
      <c r="EE228" s="2">
        <v>21120784</v>
      </c>
      <c r="EF228" s="2">
        <v>30</v>
      </c>
      <c r="EG228" s="2" t="s">
        <v>119</v>
      </c>
      <c r="EH228" s="2">
        <v>0</v>
      </c>
      <c r="EI228" s="2" t="s">
        <v>3</v>
      </c>
      <c r="EJ228" s="2">
        <v>1</v>
      </c>
      <c r="EK228" s="2">
        <v>94</v>
      </c>
      <c r="EL228" s="2" t="s">
        <v>290</v>
      </c>
      <c r="EM228" s="2" t="s">
        <v>291</v>
      </c>
      <c r="EN228" s="2"/>
      <c r="EO228" s="2" t="s">
        <v>3</v>
      </c>
      <c r="EP228" s="2"/>
      <c r="EQ228" s="2">
        <v>0</v>
      </c>
      <c r="ER228" s="2">
        <v>249.29</v>
      </c>
      <c r="ES228" s="2">
        <v>45.26</v>
      </c>
      <c r="ET228" s="2">
        <v>14.65</v>
      </c>
      <c r="EU228" s="2">
        <v>0.77</v>
      </c>
      <c r="EV228" s="2">
        <v>189.38</v>
      </c>
      <c r="EW228" s="2">
        <v>16.64</v>
      </c>
      <c r="EX228" s="2">
        <v>0</v>
      </c>
      <c r="EY228" s="2">
        <v>0</v>
      </c>
      <c r="EZ228" s="2">
        <v>0</v>
      </c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>
        <v>0</v>
      </c>
      <c r="FR228" s="2">
        <f t="shared" si="217"/>
        <v>0</v>
      </c>
      <c r="FS228" s="2">
        <v>0</v>
      </c>
      <c r="FT228" s="2"/>
      <c r="FU228" s="2"/>
      <c r="FV228" s="2"/>
      <c r="FW228" s="2"/>
      <c r="FX228" s="2">
        <v>104</v>
      </c>
      <c r="FY228" s="2">
        <v>70</v>
      </c>
      <c r="FZ228" s="2"/>
      <c r="GA228" s="2" t="s">
        <v>3</v>
      </c>
      <c r="GB228" s="2"/>
      <c r="GC228" s="2"/>
      <c r="GD228" s="2"/>
      <c r="GE228" s="2"/>
      <c r="GF228" s="2"/>
      <c r="GG228" s="2">
        <v>2</v>
      </c>
      <c r="GH228" s="2">
        <v>1</v>
      </c>
      <c r="GI228" s="2">
        <v>-2</v>
      </c>
      <c r="GJ228" s="2">
        <v>0</v>
      </c>
      <c r="GK228" s="2">
        <f>ROUND(R228*(R12)/100,2)</f>
        <v>0.02</v>
      </c>
      <c r="GL228" s="2">
        <f t="shared" si="218"/>
        <v>0</v>
      </c>
      <c r="GM228" s="2">
        <f t="shared" si="219"/>
        <v>6.63</v>
      </c>
      <c r="GN228" s="2">
        <f t="shared" si="220"/>
        <v>6.63</v>
      </c>
      <c r="GO228" s="2">
        <f t="shared" si="221"/>
        <v>0</v>
      </c>
      <c r="GP228" s="2">
        <f t="shared" si="222"/>
        <v>0</v>
      </c>
      <c r="GQ228" s="2"/>
      <c r="GR228" s="2">
        <v>0</v>
      </c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/>
      <c r="IQ228" s="2"/>
      <c r="IR228" s="2"/>
      <c r="IS228" s="2"/>
      <c r="IT228" s="2"/>
      <c r="IU228" s="2"/>
    </row>
    <row r="229" spans="1:255" x14ac:dyDescent="0.2">
      <c r="A229">
        <v>17</v>
      </c>
      <c r="B229">
        <v>1</v>
      </c>
      <c r="C229">
        <f>ROW(SmtRes!A212)</f>
        <v>212</v>
      </c>
      <c r="D229">
        <f>ROW(EtalonRes!A214)</f>
        <v>214</v>
      </c>
      <c r="E229" t="s">
        <v>286</v>
      </c>
      <c r="F229" t="str">
        <f>F228</f>
        <v>3.11-39-1</v>
      </c>
      <c r="G229" t="str">
        <f>G228</f>
        <v>УКЛАДКА МЕТАЛЛИЧЕСКОЙ НАКЛАДНОЙ ПОЛОСЫ (ПОРОЖКА)</v>
      </c>
      <c r="H229" t="str">
        <f>H228</f>
        <v>100 м</v>
      </c>
      <c r="I229">
        <f>I228</f>
        <v>0.01</v>
      </c>
      <c r="J229">
        <f>J228</f>
        <v>0</v>
      </c>
      <c r="O229">
        <f t="shared" si="193"/>
        <v>33.22</v>
      </c>
      <c r="P229">
        <f t="shared" si="194"/>
        <v>0.75</v>
      </c>
      <c r="Q229">
        <f t="shared" si="195"/>
        <v>1.59</v>
      </c>
      <c r="R229">
        <f t="shared" si="196"/>
        <v>0.14000000000000001</v>
      </c>
      <c r="S229">
        <f t="shared" si="197"/>
        <v>30.88</v>
      </c>
      <c r="T229">
        <f t="shared" si="198"/>
        <v>0</v>
      </c>
      <c r="U229">
        <f t="shared" si="199"/>
        <v>0.19136</v>
      </c>
      <c r="V229">
        <f t="shared" si="200"/>
        <v>0</v>
      </c>
      <c r="W229">
        <f t="shared" si="201"/>
        <v>0</v>
      </c>
      <c r="X229">
        <f t="shared" si="202"/>
        <v>27.48</v>
      </c>
      <c r="Y229">
        <f t="shared" si="203"/>
        <v>13.59</v>
      </c>
      <c r="AA229">
        <v>22529510</v>
      </c>
      <c r="AB229">
        <f t="shared" si="204"/>
        <v>281.35950000000003</v>
      </c>
      <c r="AC229">
        <f t="shared" si="228"/>
        <v>45.26</v>
      </c>
      <c r="AD229">
        <f>ROUND(((((ET229*1.25))-((EU229*1.25)))+AE229),6)</f>
        <v>18.3125</v>
      </c>
      <c r="AE229">
        <f>ROUND(((EU229*1.25)),6)</f>
        <v>0.96250000000000002</v>
      </c>
      <c r="AF229">
        <f>ROUND(((EV229*1.15)),6)</f>
        <v>217.78700000000001</v>
      </c>
      <c r="AG229">
        <f t="shared" si="206"/>
        <v>0</v>
      </c>
      <c r="AH229">
        <f>((EW229*1.15))</f>
        <v>19.135999999999999</v>
      </c>
      <c r="AI229">
        <f>((EX229*1.25))</f>
        <v>0</v>
      </c>
      <c r="AJ229">
        <f t="shared" si="207"/>
        <v>0</v>
      </c>
      <c r="AK229">
        <v>249.29</v>
      </c>
      <c r="AL229">
        <v>45.26</v>
      </c>
      <c r="AM229">
        <v>14.65</v>
      </c>
      <c r="AN229">
        <v>0.77</v>
      </c>
      <c r="AO229">
        <v>189.38</v>
      </c>
      <c r="AP229">
        <v>0</v>
      </c>
      <c r="AQ229">
        <v>16.64</v>
      </c>
      <c r="AR229">
        <v>0</v>
      </c>
      <c r="AS229">
        <v>0</v>
      </c>
      <c r="AT229">
        <v>89</v>
      </c>
      <c r="AU229">
        <v>44</v>
      </c>
      <c r="AV229">
        <v>1</v>
      </c>
      <c r="AW229">
        <v>1</v>
      </c>
      <c r="AZ229">
        <v>1</v>
      </c>
      <c r="BA229">
        <v>14.18</v>
      </c>
      <c r="BB229">
        <v>8.68</v>
      </c>
      <c r="BC229">
        <v>1.66</v>
      </c>
      <c r="BD229" t="s">
        <v>3</v>
      </c>
      <c r="BE229" t="s">
        <v>3</v>
      </c>
      <c r="BF229" t="s">
        <v>3</v>
      </c>
      <c r="BG229" t="s">
        <v>3</v>
      </c>
      <c r="BH229">
        <v>0</v>
      </c>
      <c r="BI229">
        <v>1</v>
      </c>
      <c r="BJ229" t="str">
        <f>BJ228</f>
        <v>ТСН-2001.3. Доп.11. Сб.11, т.39, поз.1</v>
      </c>
      <c r="BM229">
        <v>94</v>
      </c>
      <c r="BN229">
        <v>0</v>
      </c>
      <c r="BO229" t="s">
        <v>287</v>
      </c>
      <c r="BP229">
        <v>1</v>
      </c>
      <c r="BQ229">
        <v>30</v>
      </c>
      <c r="BS229">
        <v>14.18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3</v>
      </c>
      <c r="BZ229">
        <v>89</v>
      </c>
      <c r="CA229">
        <v>44</v>
      </c>
      <c r="CF229">
        <v>0</v>
      </c>
      <c r="CG229">
        <v>0</v>
      </c>
      <c r="CM229">
        <v>0</v>
      </c>
      <c r="CN229" t="s">
        <v>3</v>
      </c>
      <c r="CO229">
        <v>0</v>
      </c>
      <c r="CP229">
        <f t="shared" si="208"/>
        <v>33.22</v>
      </c>
      <c r="CQ229">
        <f t="shared" si="209"/>
        <v>75.131599999999992</v>
      </c>
      <c r="CR229">
        <f t="shared" si="210"/>
        <v>158.95249999999999</v>
      </c>
      <c r="CS229">
        <f t="shared" si="211"/>
        <v>13.648250000000001</v>
      </c>
      <c r="CT229">
        <f t="shared" si="212"/>
        <v>3088.2196600000002</v>
      </c>
      <c r="CU229">
        <f t="shared" si="213"/>
        <v>0</v>
      </c>
      <c r="CV229">
        <f t="shared" si="214"/>
        <v>19.135999999999999</v>
      </c>
      <c r="CW229">
        <f t="shared" si="215"/>
        <v>0</v>
      </c>
      <c r="CX229">
        <f t="shared" si="216"/>
        <v>0</v>
      </c>
      <c r="CY229">
        <f>S229*(BZ229/100)</f>
        <v>27.4832</v>
      </c>
      <c r="CZ229">
        <f>S229*(CA229/100)</f>
        <v>13.587199999999999</v>
      </c>
      <c r="DC229" t="s">
        <v>3</v>
      </c>
      <c r="DD229" t="s">
        <v>3</v>
      </c>
      <c r="DE229" t="s">
        <v>117</v>
      </c>
      <c r="DF229" t="s">
        <v>117</v>
      </c>
      <c r="DG229" t="s">
        <v>118</v>
      </c>
      <c r="DH229" t="s">
        <v>3</v>
      </c>
      <c r="DI229" t="s">
        <v>118</v>
      </c>
      <c r="DJ229" t="s">
        <v>117</v>
      </c>
      <c r="DK229" t="s">
        <v>3</v>
      </c>
      <c r="DL229" t="s">
        <v>3</v>
      </c>
      <c r="DM229" t="s">
        <v>3</v>
      </c>
      <c r="DN229">
        <v>104</v>
      </c>
      <c r="DO229">
        <v>70</v>
      </c>
      <c r="DP229">
        <v>1.0469999999999999</v>
      </c>
      <c r="DQ229">
        <v>1</v>
      </c>
      <c r="DU229">
        <f t="shared" ref="DU229:EM229" si="234">DU228</f>
        <v>1003</v>
      </c>
      <c r="DV229" t="str">
        <f t="shared" si="234"/>
        <v>100 м</v>
      </c>
      <c r="DW229" t="str">
        <f t="shared" si="234"/>
        <v>100 м</v>
      </c>
      <c r="DX229">
        <f t="shared" si="234"/>
        <v>100</v>
      </c>
      <c r="DY229">
        <f t="shared" si="234"/>
        <v>0</v>
      </c>
      <c r="DZ229">
        <f t="shared" si="234"/>
        <v>0</v>
      </c>
      <c r="EA229">
        <f t="shared" si="234"/>
        <v>0</v>
      </c>
      <c r="EB229">
        <f t="shared" si="234"/>
        <v>0</v>
      </c>
      <c r="EC229">
        <f t="shared" si="234"/>
        <v>0</v>
      </c>
      <c r="ED229">
        <f t="shared" si="234"/>
        <v>0</v>
      </c>
      <c r="EE229">
        <f t="shared" si="234"/>
        <v>21120784</v>
      </c>
      <c r="EF229">
        <f t="shared" si="234"/>
        <v>30</v>
      </c>
      <c r="EG229" t="str">
        <f t="shared" si="234"/>
        <v>Строительные работы</v>
      </c>
      <c r="EH229">
        <f t="shared" si="234"/>
        <v>0</v>
      </c>
      <c r="EI229" t="str">
        <f t="shared" si="234"/>
        <v/>
      </c>
      <c r="EJ229">
        <f t="shared" si="234"/>
        <v>1</v>
      </c>
      <c r="EK229">
        <f t="shared" si="234"/>
        <v>94</v>
      </c>
      <c r="EL229" t="str">
        <f t="shared" si="234"/>
        <v>ТСН-2001.3-11. 11-39 (доп. 11)</v>
      </c>
      <c r="EM229" t="str">
        <f t="shared" si="234"/>
        <v>ТСН-2001.3-11-7</v>
      </c>
      <c r="EO229" t="s">
        <v>3</v>
      </c>
      <c r="EQ229">
        <v>0</v>
      </c>
      <c r="ER229">
        <v>249.29</v>
      </c>
      <c r="ES229">
        <v>45.26</v>
      </c>
      <c r="ET229">
        <v>14.65</v>
      </c>
      <c r="EU229">
        <v>0.77</v>
      </c>
      <c r="EV229">
        <v>189.38</v>
      </c>
      <c r="EW229">
        <v>16.64</v>
      </c>
      <c r="EX229">
        <v>0</v>
      </c>
      <c r="EY229">
        <v>0</v>
      </c>
      <c r="FQ229">
        <v>0</v>
      </c>
      <c r="FR229">
        <f t="shared" si="217"/>
        <v>0</v>
      </c>
      <c r="FS229">
        <v>0</v>
      </c>
      <c r="FX229">
        <v>89</v>
      </c>
      <c r="FY229">
        <v>44</v>
      </c>
      <c r="GA229" t="s">
        <v>3</v>
      </c>
      <c r="GG229">
        <v>2</v>
      </c>
      <c r="GH229">
        <v>1</v>
      </c>
      <c r="GI229">
        <v>2</v>
      </c>
      <c r="GJ229">
        <v>0</v>
      </c>
      <c r="GK229">
        <f>ROUND(R229*(S12)/100,2)</f>
        <v>0.24</v>
      </c>
      <c r="GL229">
        <f t="shared" si="218"/>
        <v>0</v>
      </c>
      <c r="GM229">
        <f t="shared" si="219"/>
        <v>74.53</v>
      </c>
      <c r="GN229">
        <f t="shared" si="220"/>
        <v>74.53</v>
      </c>
      <c r="GO229">
        <f t="shared" si="221"/>
        <v>0</v>
      </c>
      <c r="GP229">
        <f t="shared" si="222"/>
        <v>0</v>
      </c>
      <c r="GR229">
        <v>0</v>
      </c>
    </row>
    <row r="230" spans="1:255" x14ac:dyDescent="0.2">
      <c r="A230" s="2">
        <v>18</v>
      </c>
      <c r="B230" s="2">
        <v>1</v>
      </c>
      <c r="C230" s="2">
        <v>205</v>
      </c>
      <c r="D230" s="2"/>
      <c r="E230" s="2" t="s">
        <v>292</v>
      </c>
      <c r="F230" s="2" t="s">
        <v>123</v>
      </c>
      <c r="G230" s="2" t="s">
        <v>293</v>
      </c>
      <c r="H230" s="2" t="s">
        <v>235</v>
      </c>
      <c r="I230" s="2">
        <f>I229*J230</f>
        <v>1</v>
      </c>
      <c r="J230" s="2">
        <v>100</v>
      </c>
      <c r="K230" s="2"/>
      <c r="L230" s="2"/>
      <c r="M230" s="2"/>
      <c r="N230" s="2"/>
      <c r="O230" s="2">
        <f t="shared" si="193"/>
        <v>327</v>
      </c>
      <c r="P230" s="2">
        <f t="shared" si="194"/>
        <v>327</v>
      </c>
      <c r="Q230" s="2">
        <f t="shared" si="195"/>
        <v>0</v>
      </c>
      <c r="R230" s="2">
        <f t="shared" si="196"/>
        <v>0</v>
      </c>
      <c r="S230" s="2">
        <f t="shared" si="197"/>
        <v>0</v>
      </c>
      <c r="T230" s="2">
        <f t="shared" si="198"/>
        <v>0</v>
      </c>
      <c r="U230" s="2">
        <f t="shared" si="199"/>
        <v>0</v>
      </c>
      <c r="V230" s="2">
        <f t="shared" si="200"/>
        <v>0</v>
      </c>
      <c r="W230" s="2">
        <f t="shared" si="201"/>
        <v>0</v>
      </c>
      <c r="X230" s="2">
        <f t="shared" si="202"/>
        <v>0</v>
      </c>
      <c r="Y230" s="2">
        <f t="shared" si="203"/>
        <v>0</v>
      </c>
      <c r="Z230" s="2"/>
      <c r="AA230" s="2">
        <v>22529512</v>
      </c>
      <c r="AB230" s="2">
        <f t="shared" si="204"/>
        <v>327</v>
      </c>
      <c r="AC230" s="2">
        <f t="shared" si="228"/>
        <v>327</v>
      </c>
      <c r="AD230" s="2">
        <f>ROUND((((ET230)-(EU230))+AE230),6)</f>
        <v>0</v>
      </c>
      <c r="AE230" s="2">
        <f>ROUND((EU230),6)</f>
        <v>0</v>
      </c>
      <c r="AF230" s="2">
        <f>ROUND((EV230),6)</f>
        <v>0</v>
      </c>
      <c r="AG230" s="2">
        <f t="shared" si="206"/>
        <v>0</v>
      </c>
      <c r="AH230" s="2">
        <f>(EW230)</f>
        <v>0</v>
      </c>
      <c r="AI230" s="2">
        <f>(EX230)</f>
        <v>0</v>
      </c>
      <c r="AJ230" s="2">
        <f t="shared" si="207"/>
        <v>0</v>
      </c>
      <c r="AK230" s="2">
        <v>327</v>
      </c>
      <c r="AL230" s="2">
        <v>327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0</v>
      </c>
      <c r="AS230" s="2">
        <v>0</v>
      </c>
      <c r="AT230" s="2">
        <v>104</v>
      </c>
      <c r="AU230" s="2">
        <v>70</v>
      </c>
      <c r="AV230" s="2">
        <v>1</v>
      </c>
      <c r="AW230" s="2">
        <v>1</v>
      </c>
      <c r="AX230" s="2"/>
      <c r="AY230" s="2"/>
      <c r="AZ230" s="2">
        <v>1</v>
      </c>
      <c r="BA230" s="2">
        <v>1</v>
      </c>
      <c r="BB230" s="2">
        <v>1</v>
      </c>
      <c r="BC230" s="2">
        <v>1</v>
      </c>
      <c r="BD230" s="2" t="s">
        <v>3</v>
      </c>
      <c r="BE230" s="2" t="s">
        <v>3</v>
      </c>
      <c r="BF230" s="2" t="s">
        <v>3</v>
      </c>
      <c r="BG230" s="2" t="s">
        <v>3</v>
      </c>
      <c r="BH230" s="2">
        <v>3</v>
      </c>
      <c r="BI230" s="2">
        <v>1</v>
      </c>
      <c r="BJ230" s="2" t="s">
        <v>3</v>
      </c>
      <c r="BK230" s="2"/>
      <c r="BL230" s="2"/>
      <c r="BM230" s="2">
        <v>94</v>
      </c>
      <c r="BN230" s="2">
        <v>0</v>
      </c>
      <c r="BO230" s="2" t="s">
        <v>3</v>
      </c>
      <c r="BP230" s="2">
        <v>0</v>
      </c>
      <c r="BQ230" s="2">
        <v>30</v>
      </c>
      <c r="BR230" s="2"/>
      <c r="BS230" s="2">
        <v>1</v>
      </c>
      <c r="BT230" s="2">
        <v>1</v>
      </c>
      <c r="BU230" s="2">
        <v>1</v>
      </c>
      <c r="BV230" s="2">
        <v>1</v>
      </c>
      <c r="BW230" s="2">
        <v>1</v>
      </c>
      <c r="BX230" s="2">
        <v>1</v>
      </c>
      <c r="BY230" s="2" t="s">
        <v>3</v>
      </c>
      <c r="BZ230" s="2">
        <v>104</v>
      </c>
      <c r="CA230" s="2">
        <v>70</v>
      </c>
      <c r="CB230" s="2"/>
      <c r="CC230" s="2"/>
      <c r="CD230" s="2"/>
      <c r="CE230" s="2"/>
      <c r="CF230" s="2">
        <v>0</v>
      </c>
      <c r="CG230" s="2">
        <v>0</v>
      </c>
      <c r="CH230" s="2"/>
      <c r="CI230" s="2"/>
      <c r="CJ230" s="2"/>
      <c r="CK230" s="2"/>
      <c r="CL230" s="2"/>
      <c r="CM230" s="2">
        <v>0</v>
      </c>
      <c r="CN230" s="2" t="s">
        <v>3</v>
      </c>
      <c r="CO230" s="2">
        <v>0</v>
      </c>
      <c r="CP230" s="2">
        <f t="shared" si="208"/>
        <v>327</v>
      </c>
      <c r="CQ230" s="2">
        <f t="shared" si="209"/>
        <v>327</v>
      </c>
      <c r="CR230" s="2">
        <f t="shared" si="210"/>
        <v>0</v>
      </c>
      <c r="CS230" s="2">
        <f t="shared" si="211"/>
        <v>0</v>
      </c>
      <c r="CT230" s="2">
        <f t="shared" si="212"/>
        <v>0</v>
      </c>
      <c r="CU230" s="2">
        <f t="shared" si="213"/>
        <v>0</v>
      </c>
      <c r="CV230" s="2">
        <f t="shared" si="214"/>
        <v>0</v>
      </c>
      <c r="CW230" s="2">
        <f t="shared" si="215"/>
        <v>0</v>
      </c>
      <c r="CX230" s="2">
        <f t="shared" si="216"/>
        <v>0</v>
      </c>
      <c r="CY230" s="2">
        <f>((S230*BZ230)/100)</f>
        <v>0</v>
      </c>
      <c r="CZ230" s="2">
        <f>((S230*CA230)/100)</f>
        <v>0</v>
      </c>
      <c r="DA230" s="2"/>
      <c r="DB230" s="2"/>
      <c r="DC230" s="2" t="s">
        <v>3</v>
      </c>
      <c r="DD230" s="2" t="s">
        <v>3</v>
      </c>
      <c r="DE230" s="2" t="s">
        <v>3</v>
      </c>
      <c r="DF230" s="2" t="s">
        <v>3</v>
      </c>
      <c r="DG230" s="2" t="s">
        <v>3</v>
      </c>
      <c r="DH230" s="2" t="s">
        <v>3</v>
      </c>
      <c r="DI230" s="2" t="s">
        <v>3</v>
      </c>
      <c r="DJ230" s="2" t="s">
        <v>3</v>
      </c>
      <c r="DK230" s="2" t="s">
        <v>3</v>
      </c>
      <c r="DL230" s="2" t="s">
        <v>3</v>
      </c>
      <c r="DM230" s="2" t="s">
        <v>3</v>
      </c>
      <c r="DN230" s="2">
        <v>0</v>
      </c>
      <c r="DO230" s="2">
        <v>0</v>
      </c>
      <c r="DP230" s="2">
        <v>1</v>
      </c>
      <c r="DQ230" s="2">
        <v>1</v>
      </c>
      <c r="DR230" s="2"/>
      <c r="DS230" s="2"/>
      <c r="DT230" s="2"/>
      <c r="DU230" s="2">
        <v>1010</v>
      </c>
      <c r="DV230" s="2" t="s">
        <v>235</v>
      </c>
      <c r="DW230" s="2" t="s">
        <v>235</v>
      </c>
      <c r="DX230" s="2">
        <v>1</v>
      </c>
      <c r="DY230" s="2"/>
      <c r="DZ230" s="2"/>
      <c r="EA230" s="2"/>
      <c r="EB230" s="2"/>
      <c r="EC230" s="2"/>
      <c r="ED230" s="2"/>
      <c r="EE230" s="2">
        <v>21120784</v>
      </c>
      <c r="EF230" s="2">
        <v>30</v>
      </c>
      <c r="EG230" s="2" t="s">
        <v>119</v>
      </c>
      <c r="EH230" s="2">
        <v>0</v>
      </c>
      <c r="EI230" s="2" t="s">
        <v>3</v>
      </c>
      <c r="EJ230" s="2">
        <v>1</v>
      </c>
      <c r="EK230" s="2">
        <v>94</v>
      </c>
      <c r="EL230" s="2" t="s">
        <v>290</v>
      </c>
      <c r="EM230" s="2" t="s">
        <v>291</v>
      </c>
      <c r="EN230" s="2"/>
      <c r="EO230" s="2" t="s">
        <v>3</v>
      </c>
      <c r="EP230" s="2"/>
      <c r="EQ230" s="2">
        <v>0</v>
      </c>
      <c r="ER230" s="2">
        <v>0</v>
      </c>
      <c r="ES230" s="2">
        <v>327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/>
      <c r="EZ230" s="2">
        <v>0</v>
      </c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>
        <v>0</v>
      </c>
      <c r="FR230" s="2">
        <f t="shared" si="217"/>
        <v>0</v>
      </c>
      <c r="FS230" s="2">
        <v>0</v>
      </c>
      <c r="FT230" s="2"/>
      <c r="FU230" s="2"/>
      <c r="FV230" s="2"/>
      <c r="FW230" s="2"/>
      <c r="FX230" s="2">
        <v>104</v>
      </c>
      <c r="FY230" s="2">
        <v>70</v>
      </c>
      <c r="FZ230" s="2"/>
      <c r="GA230" s="2" t="s">
        <v>294</v>
      </c>
      <c r="GB230" s="2"/>
      <c r="GC230" s="2"/>
      <c r="GD230" s="2"/>
      <c r="GE230" s="2"/>
      <c r="GF230" s="2"/>
      <c r="GG230" s="2">
        <v>2</v>
      </c>
      <c r="GH230" s="2">
        <v>0</v>
      </c>
      <c r="GI230" s="2">
        <v>-2</v>
      </c>
      <c r="GJ230" s="2">
        <v>0</v>
      </c>
      <c r="GK230" s="2">
        <f>ROUND(R230*(R12)/100,2)</f>
        <v>0</v>
      </c>
      <c r="GL230" s="2">
        <f t="shared" si="218"/>
        <v>0</v>
      </c>
      <c r="GM230" s="2">
        <f t="shared" si="219"/>
        <v>327</v>
      </c>
      <c r="GN230" s="2">
        <f t="shared" si="220"/>
        <v>327</v>
      </c>
      <c r="GO230" s="2">
        <f t="shared" si="221"/>
        <v>0</v>
      </c>
      <c r="GP230" s="2">
        <f t="shared" si="222"/>
        <v>0</v>
      </c>
      <c r="GQ230" s="2"/>
      <c r="GR230" s="2">
        <v>0</v>
      </c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  <c r="IM230" s="2"/>
      <c r="IN230" s="2"/>
      <c r="IO230" s="2"/>
      <c r="IP230" s="2"/>
      <c r="IQ230" s="2"/>
      <c r="IR230" s="2"/>
      <c r="IS230" s="2"/>
      <c r="IT230" s="2"/>
      <c r="IU230" s="2"/>
    </row>
    <row r="231" spans="1:255" x14ac:dyDescent="0.2">
      <c r="A231">
        <v>18</v>
      </c>
      <c r="B231">
        <v>1</v>
      </c>
      <c r="C231">
        <v>212</v>
      </c>
      <c r="E231" t="s">
        <v>292</v>
      </c>
      <c r="F231" t="str">
        <f>F230</f>
        <v>ПРАЙС-ЛИСТ</v>
      </c>
      <c r="G231" t="str">
        <f>G230</f>
        <v>ПОРОЖЕК МЕТАЛЛИЧЕСКИЙ</v>
      </c>
      <c r="H231" t="str">
        <f>H230</f>
        <v>шт.</v>
      </c>
      <c r="I231">
        <f>I229*J231</f>
        <v>1</v>
      </c>
      <c r="J231">
        <f>J230</f>
        <v>100</v>
      </c>
      <c r="O231">
        <f t="shared" si="193"/>
        <v>327</v>
      </c>
      <c r="P231">
        <f t="shared" si="194"/>
        <v>327</v>
      </c>
      <c r="Q231">
        <f t="shared" si="195"/>
        <v>0</v>
      </c>
      <c r="R231">
        <f t="shared" si="196"/>
        <v>0</v>
      </c>
      <c r="S231">
        <f t="shared" si="197"/>
        <v>0</v>
      </c>
      <c r="T231">
        <f t="shared" si="198"/>
        <v>0</v>
      </c>
      <c r="U231">
        <f t="shared" si="199"/>
        <v>0</v>
      </c>
      <c r="V231">
        <f t="shared" si="200"/>
        <v>0</v>
      </c>
      <c r="W231">
        <f t="shared" si="201"/>
        <v>0</v>
      </c>
      <c r="X231">
        <f t="shared" si="202"/>
        <v>0</v>
      </c>
      <c r="Y231">
        <f t="shared" si="203"/>
        <v>0</v>
      </c>
      <c r="AA231">
        <v>22529510</v>
      </c>
      <c r="AB231">
        <f t="shared" si="204"/>
        <v>327</v>
      </c>
      <c r="AC231">
        <f t="shared" si="228"/>
        <v>327</v>
      </c>
      <c r="AD231">
        <f>ROUND((((ET231)-(EU231))+AE231),6)</f>
        <v>0</v>
      </c>
      <c r="AE231">
        <f>ROUND((EU231),6)</f>
        <v>0</v>
      </c>
      <c r="AF231">
        <f>ROUND((EV231),6)</f>
        <v>0</v>
      </c>
      <c r="AG231">
        <f t="shared" si="206"/>
        <v>0</v>
      </c>
      <c r="AH231">
        <f>(EW231)</f>
        <v>0</v>
      </c>
      <c r="AI231">
        <f>(EX231)</f>
        <v>0</v>
      </c>
      <c r="AJ231">
        <f t="shared" si="207"/>
        <v>0</v>
      </c>
      <c r="AK231">
        <v>327</v>
      </c>
      <c r="AL231">
        <v>327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1</v>
      </c>
      <c r="AW231">
        <v>1</v>
      </c>
      <c r="AZ231">
        <v>1</v>
      </c>
      <c r="BA231">
        <v>1</v>
      </c>
      <c r="BB231">
        <v>1</v>
      </c>
      <c r="BC231">
        <v>1</v>
      </c>
      <c r="BD231" t="s">
        <v>3</v>
      </c>
      <c r="BE231" t="s">
        <v>3</v>
      </c>
      <c r="BF231" t="s">
        <v>3</v>
      </c>
      <c r="BG231" t="s">
        <v>3</v>
      </c>
      <c r="BH231">
        <v>3</v>
      </c>
      <c r="BI231">
        <v>1</v>
      </c>
      <c r="BJ231" t="str">
        <f>BJ230</f>
        <v/>
      </c>
      <c r="BM231">
        <v>94</v>
      </c>
      <c r="BN231">
        <v>0</v>
      </c>
      <c r="BO231" t="s">
        <v>3</v>
      </c>
      <c r="BP231">
        <v>0</v>
      </c>
      <c r="BQ231">
        <v>30</v>
      </c>
      <c r="BS231">
        <v>1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3</v>
      </c>
      <c r="BZ231">
        <v>0</v>
      </c>
      <c r="CA231">
        <v>0</v>
      </c>
      <c r="CF231">
        <v>0</v>
      </c>
      <c r="CG231">
        <v>0</v>
      </c>
      <c r="CM231">
        <v>0</v>
      </c>
      <c r="CN231" t="s">
        <v>3</v>
      </c>
      <c r="CO231">
        <v>0</v>
      </c>
      <c r="CP231">
        <f t="shared" si="208"/>
        <v>327</v>
      </c>
      <c r="CQ231">
        <f t="shared" si="209"/>
        <v>327</v>
      </c>
      <c r="CR231">
        <f t="shared" si="210"/>
        <v>0</v>
      </c>
      <c r="CS231">
        <f t="shared" si="211"/>
        <v>0</v>
      </c>
      <c r="CT231">
        <f t="shared" si="212"/>
        <v>0</v>
      </c>
      <c r="CU231">
        <f t="shared" si="213"/>
        <v>0</v>
      </c>
      <c r="CV231">
        <f t="shared" si="214"/>
        <v>0</v>
      </c>
      <c r="CW231">
        <f t="shared" si="215"/>
        <v>0</v>
      </c>
      <c r="CX231">
        <f t="shared" si="216"/>
        <v>0</v>
      </c>
      <c r="CY231">
        <f>S231*(BZ231/100)</f>
        <v>0</v>
      </c>
      <c r="CZ231">
        <f>S231*(CA231/100)</f>
        <v>0</v>
      </c>
      <c r="DC231" t="s">
        <v>3</v>
      </c>
      <c r="DD231" t="s">
        <v>3</v>
      </c>
      <c r="DE231" t="s">
        <v>3</v>
      </c>
      <c r="DF231" t="s">
        <v>3</v>
      </c>
      <c r="DG231" t="s">
        <v>3</v>
      </c>
      <c r="DH231" t="s">
        <v>3</v>
      </c>
      <c r="DI231" t="s">
        <v>3</v>
      </c>
      <c r="DJ231" t="s">
        <v>3</v>
      </c>
      <c r="DK231" t="s">
        <v>3</v>
      </c>
      <c r="DL231" t="s">
        <v>3</v>
      </c>
      <c r="DM231" t="s">
        <v>3</v>
      </c>
      <c r="DN231">
        <v>104</v>
      </c>
      <c r="DO231">
        <v>70</v>
      </c>
      <c r="DP231">
        <v>1.0469999999999999</v>
      </c>
      <c r="DQ231">
        <v>1</v>
      </c>
      <c r="DU231">
        <f t="shared" ref="DU231:EM231" si="235">DU230</f>
        <v>1010</v>
      </c>
      <c r="DV231" t="str">
        <f t="shared" si="235"/>
        <v>шт.</v>
      </c>
      <c r="DW231" t="str">
        <f t="shared" si="235"/>
        <v>шт.</v>
      </c>
      <c r="DX231">
        <f t="shared" si="235"/>
        <v>1</v>
      </c>
      <c r="DY231">
        <f t="shared" si="235"/>
        <v>0</v>
      </c>
      <c r="DZ231">
        <f t="shared" si="235"/>
        <v>0</v>
      </c>
      <c r="EA231">
        <f t="shared" si="235"/>
        <v>0</v>
      </c>
      <c r="EB231">
        <f t="shared" si="235"/>
        <v>0</v>
      </c>
      <c r="EC231">
        <f t="shared" si="235"/>
        <v>0</v>
      </c>
      <c r="ED231">
        <f t="shared" si="235"/>
        <v>0</v>
      </c>
      <c r="EE231">
        <f t="shared" si="235"/>
        <v>21120784</v>
      </c>
      <c r="EF231">
        <f t="shared" si="235"/>
        <v>30</v>
      </c>
      <c r="EG231" t="str">
        <f t="shared" si="235"/>
        <v>Строительные работы</v>
      </c>
      <c r="EH231">
        <f t="shared" si="235"/>
        <v>0</v>
      </c>
      <c r="EI231" t="str">
        <f t="shared" si="235"/>
        <v/>
      </c>
      <c r="EJ231">
        <f t="shared" si="235"/>
        <v>1</v>
      </c>
      <c r="EK231">
        <f t="shared" si="235"/>
        <v>94</v>
      </c>
      <c r="EL231" t="str">
        <f t="shared" si="235"/>
        <v>ТСН-2001.3-11. 11-39 (доп. 11)</v>
      </c>
      <c r="EM231" t="str">
        <f t="shared" si="235"/>
        <v>ТСН-2001.3-11-7</v>
      </c>
      <c r="EO231" t="s">
        <v>3</v>
      </c>
      <c r="EQ231">
        <v>0</v>
      </c>
      <c r="ER231">
        <v>0</v>
      </c>
      <c r="ES231">
        <v>327</v>
      </c>
      <c r="ET231">
        <v>0</v>
      </c>
      <c r="EU231">
        <v>0</v>
      </c>
      <c r="EV231">
        <v>0</v>
      </c>
      <c r="EW231">
        <v>0</v>
      </c>
      <c r="EX231">
        <v>0</v>
      </c>
      <c r="FQ231">
        <v>0</v>
      </c>
      <c r="FR231">
        <f t="shared" si="217"/>
        <v>0</v>
      </c>
      <c r="FS231">
        <v>0</v>
      </c>
      <c r="FX231">
        <v>0</v>
      </c>
      <c r="FY231">
        <v>0</v>
      </c>
      <c r="GA231" t="s">
        <v>126</v>
      </c>
      <c r="GG231">
        <v>2</v>
      </c>
      <c r="GH231">
        <v>0</v>
      </c>
      <c r="GI231">
        <v>-2</v>
      </c>
      <c r="GJ231">
        <v>0</v>
      </c>
      <c r="GK231">
        <f>ROUND(R231*(S12)/100,2)</f>
        <v>0</v>
      </c>
      <c r="GL231">
        <f t="shared" si="218"/>
        <v>0</v>
      </c>
      <c r="GM231">
        <f t="shared" si="219"/>
        <v>327</v>
      </c>
      <c r="GN231">
        <f t="shared" si="220"/>
        <v>327</v>
      </c>
      <c r="GO231">
        <f t="shared" si="221"/>
        <v>0</v>
      </c>
      <c r="GP231">
        <f t="shared" si="222"/>
        <v>0</v>
      </c>
      <c r="GR231">
        <v>0</v>
      </c>
    </row>
    <row r="233" spans="1:255" x14ac:dyDescent="0.2">
      <c r="A233" s="3">
        <v>51</v>
      </c>
      <c r="B233" s="3">
        <f>B204</f>
        <v>1</v>
      </c>
      <c r="C233" s="3">
        <f>A204</f>
        <v>4</v>
      </c>
      <c r="D233" s="3">
        <f>ROW(A204)</f>
        <v>204</v>
      </c>
      <c r="E233" s="3"/>
      <c r="F233" s="3" t="str">
        <f>IF(F204&lt;&gt;"",F204,"")</f>
        <v>РАЗДЕЛ 5.</v>
      </c>
      <c r="G233" s="3" t="str">
        <f>IF(G204&lt;&gt;"",G204,"")</f>
        <v>ПОЛЫ</v>
      </c>
      <c r="H233" s="3"/>
      <c r="I233" s="3"/>
      <c r="J233" s="3"/>
      <c r="K233" s="3"/>
      <c r="L233" s="3"/>
      <c r="M233" s="3"/>
      <c r="N233" s="3"/>
      <c r="O233" s="3">
        <f t="shared" ref="O233:T233" si="236">ROUND(AB233,2)</f>
        <v>16894.27</v>
      </c>
      <c r="P233" s="3">
        <f t="shared" si="236"/>
        <v>16757</v>
      </c>
      <c r="Q233" s="3">
        <f t="shared" si="236"/>
        <v>16.22</v>
      </c>
      <c r="R233" s="3">
        <f t="shared" si="236"/>
        <v>2.4900000000000002</v>
      </c>
      <c r="S233" s="3">
        <f t="shared" si="236"/>
        <v>121.05</v>
      </c>
      <c r="T233" s="3">
        <f t="shared" si="236"/>
        <v>0</v>
      </c>
      <c r="U233" s="3">
        <f>AH233</f>
        <v>10.669331999999999</v>
      </c>
      <c r="V233" s="3">
        <f>AI233</f>
        <v>0</v>
      </c>
      <c r="W233" s="3">
        <f>ROUND(AJ233,2)</f>
        <v>0</v>
      </c>
      <c r="X233" s="3">
        <f>ROUND(AK233,2)</f>
        <v>124.65</v>
      </c>
      <c r="Y233" s="3">
        <f>ROUND(AL233,2)</f>
        <v>84.74</v>
      </c>
      <c r="Z233" s="3"/>
      <c r="AA233" s="3"/>
      <c r="AB233" s="3">
        <f>ROUND(SUMIF(AA208:AA231,"=22529512",O208:O231),2)</f>
        <v>16894.27</v>
      </c>
      <c r="AC233" s="3">
        <f>ROUND(SUMIF(AA208:AA231,"=22529512",P208:P231),2)</f>
        <v>16757</v>
      </c>
      <c r="AD233" s="3">
        <f>ROUND(SUMIF(AA208:AA231,"=22529512",Q208:Q231),2)</f>
        <v>16.22</v>
      </c>
      <c r="AE233" s="3">
        <f>ROUND(SUMIF(AA208:AA231,"=22529512",R208:R231),2)</f>
        <v>2.4900000000000002</v>
      </c>
      <c r="AF233" s="3">
        <f>ROUND(SUMIF(AA208:AA231,"=22529512",S208:S231),2)</f>
        <v>121.05</v>
      </c>
      <c r="AG233" s="3">
        <f>ROUND(SUMIF(AA208:AA231,"=22529512",T208:T231),2)</f>
        <v>0</v>
      </c>
      <c r="AH233" s="3">
        <f>SUMIF(AA208:AA231,"=22529512",U208:U231)</f>
        <v>10.669331999999999</v>
      </c>
      <c r="AI233" s="3">
        <f>SUMIF(AA208:AA231,"=22529512",V208:V231)</f>
        <v>0</v>
      </c>
      <c r="AJ233" s="3">
        <f>ROUND(SUMIF(AA208:AA231,"=22529512",W208:W231),2)</f>
        <v>0</v>
      </c>
      <c r="AK233" s="3">
        <f>ROUND(SUMIF(AA208:AA231,"=22529512",X208:X231),2)</f>
        <v>124.65</v>
      </c>
      <c r="AL233" s="3">
        <f>ROUND(SUMIF(AA208:AA231,"=22529512",Y208:Y231),2)</f>
        <v>84.74</v>
      </c>
      <c r="AM233" s="3"/>
      <c r="AN233" s="3"/>
      <c r="AO233" s="3">
        <f t="shared" ref="AO233:AU233" si="237">ROUND(BB233,2)</f>
        <v>0</v>
      </c>
      <c r="AP233" s="3">
        <f t="shared" si="237"/>
        <v>0</v>
      </c>
      <c r="AQ233" s="3">
        <f t="shared" si="237"/>
        <v>0</v>
      </c>
      <c r="AR233" s="3">
        <f t="shared" si="237"/>
        <v>17108.04</v>
      </c>
      <c r="AS233" s="3">
        <f t="shared" si="237"/>
        <v>17108.04</v>
      </c>
      <c r="AT233" s="3">
        <f t="shared" si="237"/>
        <v>0</v>
      </c>
      <c r="AU233" s="3">
        <f t="shared" si="237"/>
        <v>0</v>
      </c>
      <c r="AV233" s="3"/>
      <c r="AW233" s="3"/>
      <c r="AX233" s="3"/>
      <c r="AY233" s="3"/>
      <c r="AZ233" s="3"/>
      <c r="BA233" s="3"/>
      <c r="BB233" s="3">
        <f>ROUND(SUMIF(AA208:AA231,"=22529512",FQ208:FQ231),2)</f>
        <v>0</v>
      </c>
      <c r="BC233" s="3">
        <f>ROUND(SUMIF(AA208:AA231,"=22529512",FR208:FR231),2)</f>
        <v>0</v>
      </c>
      <c r="BD233" s="3">
        <f>ROUND(SUMIF(AA208:AA231,"=22529512",GL208:GL231),2)</f>
        <v>0</v>
      </c>
      <c r="BE233" s="3">
        <f>ROUND(SUMIF(AA208:AA231,"=22529512",GM208:GM231),2)</f>
        <v>17108.04</v>
      </c>
      <c r="BF233" s="3">
        <f>ROUND(SUMIF(AA208:AA231,"=22529512",GN208:GN231),2)</f>
        <v>17108.04</v>
      </c>
      <c r="BG233" s="3">
        <f>ROUND(SUMIF(AA208:AA231,"=22529512",GO208:GO231),2)</f>
        <v>0</v>
      </c>
      <c r="BH233" s="3">
        <f>ROUND(SUMIF(AA208:AA231,"=22529512",GP208:GP231),2)</f>
        <v>0</v>
      </c>
      <c r="BI233" s="3"/>
      <c r="BJ233" s="3"/>
      <c r="BK233" s="3"/>
      <c r="BL233" s="3"/>
      <c r="BM233" s="3"/>
      <c r="BN233" s="3"/>
      <c r="BO233" s="4">
        <f t="shared" ref="BO233:BT233" si="238">ROUND(CB233,2)</f>
        <v>21023.15</v>
      </c>
      <c r="BP233" s="4">
        <f t="shared" si="238"/>
        <v>19228.75</v>
      </c>
      <c r="BQ233" s="4">
        <f t="shared" si="238"/>
        <v>77.95</v>
      </c>
      <c r="BR233" s="4">
        <f t="shared" si="238"/>
        <v>35.29</v>
      </c>
      <c r="BS233" s="4">
        <f t="shared" si="238"/>
        <v>1716.45</v>
      </c>
      <c r="BT233" s="4">
        <f t="shared" si="238"/>
        <v>0</v>
      </c>
      <c r="BU233" s="4">
        <f>CH233</f>
        <v>10.669331999999999</v>
      </c>
      <c r="BV233" s="4">
        <f>CI233</f>
        <v>0</v>
      </c>
      <c r="BW233" s="4">
        <f>ROUND(CJ233,2)</f>
        <v>0</v>
      </c>
      <c r="BX233" s="4">
        <f>ROUND(CK233,2)</f>
        <v>1511.88</v>
      </c>
      <c r="BY233" s="4">
        <f>ROUND(CL233,2)</f>
        <v>755.24</v>
      </c>
      <c r="BZ233" s="4"/>
      <c r="CA233" s="4"/>
      <c r="CB233" s="4">
        <f>ROUND(SUMIF(AA208:AA231,"=22529510",O208:O231),2)</f>
        <v>21023.15</v>
      </c>
      <c r="CC233" s="4">
        <f>ROUND(SUMIF(AA208:AA231,"=22529510",P208:P231),2)</f>
        <v>19228.75</v>
      </c>
      <c r="CD233" s="4">
        <f>ROUND(SUMIF(AA208:AA231,"=22529510",Q208:Q231),2)</f>
        <v>77.95</v>
      </c>
      <c r="CE233" s="4">
        <f>ROUND(SUMIF(AA208:AA231,"=22529510",R208:R231),2)</f>
        <v>35.29</v>
      </c>
      <c r="CF233" s="4">
        <f>ROUND(SUMIF(AA208:AA231,"=22529510",S208:S231),2)</f>
        <v>1716.45</v>
      </c>
      <c r="CG233" s="4">
        <f>ROUND(SUMIF(AA208:AA231,"=22529510",T208:T231),2)</f>
        <v>0</v>
      </c>
      <c r="CH233" s="4">
        <f>SUMIF(AA208:AA231,"=22529510",U208:U231)</f>
        <v>10.669331999999999</v>
      </c>
      <c r="CI233" s="4">
        <f>SUMIF(AA208:AA231,"=22529510",V208:V231)</f>
        <v>0</v>
      </c>
      <c r="CJ233" s="4">
        <f>ROUND(SUMIF(AA208:AA231,"=22529510",W208:W231),2)</f>
        <v>0</v>
      </c>
      <c r="CK233" s="4">
        <f>ROUND(SUMIF(AA208:AA231,"=22529510",X208:X231),2)</f>
        <v>1511.88</v>
      </c>
      <c r="CL233" s="4">
        <f>ROUND(SUMIF(AA208:AA231,"=22529510",Y208:Y231),2)</f>
        <v>755.24</v>
      </c>
      <c r="CM233" s="4"/>
      <c r="CN233" s="4"/>
      <c r="CO233" s="4">
        <f t="shared" ref="CO233:CU233" si="239">ROUND(DB233,2)</f>
        <v>0</v>
      </c>
      <c r="CP233" s="4">
        <f t="shared" si="239"/>
        <v>0</v>
      </c>
      <c r="CQ233" s="4">
        <f t="shared" si="239"/>
        <v>0</v>
      </c>
      <c r="CR233" s="4">
        <f t="shared" si="239"/>
        <v>23349.919999999998</v>
      </c>
      <c r="CS233" s="4">
        <f t="shared" si="239"/>
        <v>23349.919999999998</v>
      </c>
      <c r="CT233" s="4">
        <f t="shared" si="239"/>
        <v>0</v>
      </c>
      <c r="CU233" s="4">
        <f t="shared" si="239"/>
        <v>0</v>
      </c>
      <c r="CV233" s="4"/>
      <c r="CW233" s="4"/>
      <c r="CX233" s="4"/>
      <c r="CY233" s="4"/>
      <c r="CZ233" s="4"/>
      <c r="DA233" s="4"/>
      <c r="DB233" s="4">
        <f>ROUND(SUMIF(AA208:AA231,"=22529510",FQ208:FQ231),2)</f>
        <v>0</v>
      </c>
      <c r="DC233" s="4">
        <f>ROUND(SUMIF(AA208:AA231,"=22529510",FR208:FR231),2)</f>
        <v>0</v>
      </c>
      <c r="DD233" s="4">
        <f>ROUND(SUMIF(AA208:AA231,"=22529510",GL208:GL231),2)</f>
        <v>0</v>
      </c>
      <c r="DE233" s="4">
        <f>ROUND(SUMIF(AA208:AA231,"=22529510",GM208:GM231),2)</f>
        <v>23349.919999999998</v>
      </c>
      <c r="DF233" s="4">
        <f>ROUND(SUMIF(AA208:AA231,"=22529510",GN208:GN231),2)</f>
        <v>23349.919999999998</v>
      </c>
      <c r="DG233" s="4">
        <f>ROUND(SUMIF(AA208:AA231,"=22529510",GO208:GO231),2)</f>
        <v>0</v>
      </c>
      <c r="DH233" s="4">
        <f>ROUND(SUMIF(AA208:AA231,"=22529510",GP208:GP231),2)</f>
        <v>0</v>
      </c>
      <c r="DI233" s="4"/>
      <c r="DJ233" s="4"/>
      <c r="DK233" s="4"/>
      <c r="DL233" s="4"/>
      <c r="DM233" s="4"/>
      <c r="DN233" s="4">
        <v>0</v>
      </c>
    </row>
    <row r="235" spans="1:255" x14ac:dyDescent="0.2">
      <c r="A235" s="5">
        <v>50</v>
      </c>
      <c r="B235" s="5">
        <v>0</v>
      </c>
      <c r="C235" s="5">
        <v>0</v>
      </c>
      <c r="D235" s="5">
        <v>1</v>
      </c>
      <c r="E235" s="5">
        <v>201</v>
      </c>
      <c r="F235" s="5">
        <f>ROUND(Source!O233,O235)</f>
        <v>16894.27</v>
      </c>
      <c r="G235" s="5" t="s">
        <v>73</v>
      </c>
      <c r="H235" s="5" t="s">
        <v>74</v>
      </c>
      <c r="I235" s="5"/>
      <c r="J235" s="5"/>
      <c r="K235" s="5">
        <v>201</v>
      </c>
      <c r="L235" s="5">
        <v>1</v>
      </c>
      <c r="M235" s="5">
        <v>3</v>
      </c>
      <c r="N235" s="5" t="s">
        <v>3</v>
      </c>
      <c r="O235" s="5">
        <v>2</v>
      </c>
      <c r="P235" s="5">
        <f>ROUND(Source!BO233,O235)</f>
        <v>21023.15</v>
      </c>
    </row>
    <row r="236" spans="1:255" x14ac:dyDescent="0.2">
      <c r="A236" s="5">
        <v>50</v>
      </c>
      <c r="B236" s="5">
        <v>0</v>
      </c>
      <c r="C236" s="5">
        <v>0</v>
      </c>
      <c r="D236" s="5">
        <v>1</v>
      </c>
      <c r="E236" s="5">
        <v>202</v>
      </c>
      <c r="F236" s="5">
        <f>ROUND(Source!P233,O236)</f>
        <v>16757</v>
      </c>
      <c r="G236" s="5" t="s">
        <v>75</v>
      </c>
      <c r="H236" s="5" t="s">
        <v>76</v>
      </c>
      <c r="I236" s="5"/>
      <c r="J236" s="5"/>
      <c r="K236" s="5">
        <v>202</v>
      </c>
      <c r="L236" s="5">
        <v>2</v>
      </c>
      <c r="M236" s="5">
        <v>3</v>
      </c>
      <c r="N236" s="5" t="s">
        <v>3</v>
      </c>
      <c r="O236" s="5">
        <v>2</v>
      </c>
      <c r="P236" s="5">
        <f>ROUND(Source!BP233,O236)</f>
        <v>19228.75</v>
      </c>
    </row>
    <row r="237" spans="1:255" x14ac:dyDescent="0.2">
      <c r="A237" s="5">
        <v>50</v>
      </c>
      <c r="B237" s="5">
        <v>0</v>
      </c>
      <c r="C237" s="5">
        <v>0</v>
      </c>
      <c r="D237" s="5">
        <v>1</v>
      </c>
      <c r="E237" s="5">
        <v>222</v>
      </c>
      <c r="F237" s="5">
        <f>ROUND(Source!AO233,O237)</f>
        <v>0</v>
      </c>
      <c r="G237" s="5" t="s">
        <v>77</v>
      </c>
      <c r="H237" s="5" t="s">
        <v>78</v>
      </c>
      <c r="I237" s="5"/>
      <c r="J237" s="5"/>
      <c r="K237" s="5">
        <v>222</v>
      </c>
      <c r="L237" s="5">
        <v>3</v>
      </c>
      <c r="M237" s="5">
        <v>3</v>
      </c>
      <c r="N237" s="5" t="s">
        <v>3</v>
      </c>
      <c r="O237" s="5">
        <v>2</v>
      </c>
      <c r="P237" s="5">
        <f>ROUND(Source!CO233,O237)</f>
        <v>0</v>
      </c>
    </row>
    <row r="238" spans="1:255" x14ac:dyDescent="0.2">
      <c r="A238" s="5">
        <v>50</v>
      </c>
      <c r="B238" s="5">
        <v>0</v>
      </c>
      <c r="C238" s="5">
        <v>0</v>
      </c>
      <c r="D238" s="5">
        <v>1</v>
      </c>
      <c r="E238" s="5">
        <v>216</v>
      </c>
      <c r="F238" s="5">
        <f>ROUND(Source!AP233,O238)</f>
        <v>0</v>
      </c>
      <c r="G238" s="5" t="s">
        <v>79</v>
      </c>
      <c r="H238" s="5" t="s">
        <v>80</v>
      </c>
      <c r="I238" s="5"/>
      <c r="J238" s="5"/>
      <c r="K238" s="5">
        <v>216</v>
      </c>
      <c r="L238" s="5">
        <v>4</v>
      </c>
      <c r="M238" s="5">
        <v>3</v>
      </c>
      <c r="N238" s="5" t="s">
        <v>3</v>
      </c>
      <c r="O238" s="5">
        <v>2</v>
      </c>
      <c r="P238" s="5">
        <f>ROUND(Source!CP233,O238)</f>
        <v>0</v>
      </c>
    </row>
    <row r="239" spans="1:255" x14ac:dyDescent="0.2">
      <c r="A239" s="5">
        <v>50</v>
      </c>
      <c r="B239" s="5">
        <v>0</v>
      </c>
      <c r="C239" s="5">
        <v>0</v>
      </c>
      <c r="D239" s="5">
        <v>1</v>
      </c>
      <c r="E239" s="5">
        <v>223</v>
      </c>
      <c r="F239" s="5">
        <f>ROUND(Source!AQ233,O239)</f>
        <v>0</v>
      </c>
      <c r="G239" s="5" t="s">
        <v>81</v>
      </c>
      <c r="H239" s="5" t="s">
        <v>82</v>
      </c>
      <c r="I239" s="5"/>
      <c r="J239" s="5"/>
      <c r="K239" s="5">
        <v>223</v>
      </c>
      <c r="L239" s="5">
        <v>5</v>
      </c>
      <c r="M239" s="5">
        <v>3</v>
      </c>
      <c r="N239" s="5" t="s">
        <v>3</v>
      </c>
      <c r="O239" s="5">
        <v>2</v>
      </c>
      <c r="P239" s="5">
        <f>ROUND(Source!CQ233,O239)</f>
        <v>0</v>
      </c>
    </row>
    <row r="240" spans="1:255" x14ac:dyDescent="0.2">
      <c r="A240" s="5">
        <v>50</v>
      </c>
      <c r="B240" s="5">
        <v>0</v>
      </c>
      <c r="C240" s="5">
        <v>0</v>
      </c>
      <c r="D240" s="5">
        <v>1</v>
      </c>
      <c r="E240" s="5">
        <v>203</v>
      </c>
      <c r="F240" s="5">
        <f>ROUND(Source!Q233,O240)</f>
        <v>16.22</v>
      </c>
      <c r="G240" s="5" t="s">
        <v>83</v>
      </c>
      <c r="H240" s="5" t="s">
        <v>84</v>
      </c>
      <c r="I240" s="5"/>
      <c r="J240" s="5"/>
      <c r="K240" s="5">
        <v>203</v>
      </c>
      <c r="L240" s="5">
        <v>6</v>
      </c>
      <c r="M240" s="5">
        <v>3</v>
      </c>
      <c r="N240" s="5" t="s">
        <v>3</v>
      </c>
      <c r="O240" s="5">
        <v>2</v>
      </c>
      <c r="P240" s="5">
        <f>ROUND(Source!BQ233,O240)</f>
        <v>77.95</v>
      </c>
    </row>
    <row r="241" spans="1:88" x14ac:dyDescent="0.2">
      <c r="A241" s="5">
        <v>50</v>
      </c>
      <c r="B241" s="5">
        <v>0</v>
      </c>
      <c r="C241" s="5">
        <v>0</v>
      </c>
      <c r="D241" s="5">
        <v>1</v>
      </c>
      <c r="E241" s="5">
        <v>204</v>
      </c>
      <c r="F241" s="5">
        <f>ROUND(Source!R233,O241)</f>
        <v>2.4900000000000002</v>
      </c>
      <c r="G241" s="5" t="s">
        <v>85</v>
      </c>
      <c r="H241" s="5" t="s">
        <v>86</v>
      </c>
      <c r="I241" s="5"/>
      <c r="J241" s="5"/>
      <c r="K241" s="5">
        <v>204</v>
      </c>
      <c r="L241" s="5">
        <v>7</v>
      </c>
      <c r="M241" s="5">
        <v>3</v>
      </c>
      <c r="N241" s="5" t="s">
        <v>3</v>
      </c>
      <c r="O241" s="5">
        <v>2</v>
      </c>
      <c r="P241" s="5">
        <f>ROUND(Source!BR233,O241)</f>
        <v>35.29</v>
      </c>
    </row>
    <row r="242" spans="1:88" x14ac:dyDescent="0.2">
      <c r="A242" s="5">
        <v>50</v>
      </c>
      <c r="B242" s="5">
        <v>0</v>
      </c>
      <c r="C242" s="5">
        <v>0</v>
      </c>
      <c r="D242" s="5">
        <v>1</v>
      </c>
      <c r="E242" s="5">
        <v>205</v>
      </c>
      <c r="F242" s="5">
        <f>ROUND(Source!S233,O242)</f>
        <v>121.05</v>
      </c>
      <c r="G242" s="5" t="s">
        <v>87</v>
      </c>
      <c r="H242" s="5" t="s">
        <v>88</v>
      </c>
      <c r="I242" s="5"/>
      <c r="J242" s="5"/>
      <c r="K242" s="5">
        <v>205</v>
      </c>
      <c r="L242" s="5">
        <v>8</v>
      </c>
      <c r="M242" s="5">
        <v>3</v>
      </c>
      <c r="N242" s="5" t="s">
        <v>3</v>
      </c>
      <c r="O242" s="5">
        <v>2</v>
      </c>
      <c r="P242" s="5">
        <f>ROUND(Source!BS233,O242)</f>
        <v>1716.45</v>
      </c>
    </row>
    <row r="243" spans="1:88" x14ac:dyDescent="0.2">
      <c r="A243" s="5">
        <v>50</v>
      </c>
      <c r="B243" s="5">
        <v>0</v>
      </c>
      <c r="C243" s="5">
        <v>0</v>
      </c>
      <c r="D243" s="5">
        <v>1</v>
      </c>
      <c r="E243" s="5">
        <v>214</v>
      </c>
      <c r="F243" s="5">
        <f>ROUND(Source!AS233,O243)</f>
        <v>17108.04</v>
      </c>
      <c r="G243" s="5" t="s">
        <v>89</v>
      </c>
      <c r="H243" s="5" t="s">
        <v>90</v>
      </c>
      <c r="I243" s="5"/>
      <c r="J243" s="5"/>
      <c r="K243" s="5">
        <v>214</v>
      </c>
      <c r="L243" s="5">
        <v>9</v>
      </c>
      <c r="M243" s="5">
        <v>3</v>
      </c>
      <c r="N243" s="5" t="s">
        <v>3</v>
      </c>
      <c r="O243" s="5">
        <v>2</v>
      </c>
      <c r="P243" s="5">
        <f>ROUND(Source!CS233,O243)</f>
        <v>23349.919999999998</v>
      </c>
    </row>
    <row r="244" spans="1:88" x14ac:dyDescent="0.2">
      <c r="A244" s="5">
        <v>50</v>
      </c>
      <c r="B244" s="5">
        <v>0</v>
      </c>
      <c r="C244" s="5">
        <v>0</v>
      </c>
      <c r="D244" s="5">
        <v>1</v>
      </c>
      <c r="E244" s="5">
        <v>215</v>
      </c>
      <c r="F244" s="5">
        <f>ROUND(Source!AT233,O244)</f>
        <v>0</v>
      </c>
      <c r="G244" s="5" t="s">
        <v>91</v>
      </c>
      <c r="H244" s="5" t="s">
        <v>92</v>
      </c>
      <c r="I244" s="5"/>
      <c r="J244" s="5"/>
      <c r="K244" s="5">
        <v>215</v>
      </c>
      <c r="L244" s="5">
        <v>10</v>
      </c>
      <c r="M244" s="5">
        <v>3</v>
      </c>
      <c r="N244" s="5" t="s">
        <v>3</v>
      </c>
      <c r="O244" s="5">
        <v>2</v>
      </c>
      <c r="P244" s="5">
        <f>ROUND(Source!CT233,O244)</f>
        <v>0</v>
      </c>
    </row>
    <row r="245" spans="1:88" x14ac:dyDescent="0.2">
      <c r="A245" s="5">
        <v>50</v>
      </c>
      <c r="B245" s="5">
        <v>0</v>
      </c>
      <c r="C245" s="5">
        <v>0</v>
      </c>
      <c r="D245" s="5">
        <v>1</v>
      </c>
      <c r="E245" s="5">
        <v>217</v>
      </c>
      <c r="F245" s="5">
        <f>ROUND(Source!AU233,O245)</f>
        <v>0</v>
      </c>
      <c r="G245" s="5" t="s">
        <v>93</v>
      </c>
      <c r="H245" s="5" t="s">
        <v>94</v>
      </c>
      <c r="I245" s="5"/>
      <c r="J245" s="5"/>
      <c r="K245" s="5">
        <v>217</v>
      </c>
      <c r="L245" s="5">
        <v>11</v>
      </c>
      <c r="M245" s="5">
        <v>3</v>
      </c>
      <c r="N245" s="5" t="s">
        <v>3</v>
      </c>
      <c r="O245" s="5">
        <v>2</v>
      </c>
      <c r="P245" s="5">
        <f>ROUND(Source!CU233,O245)</f>
        <v>0</v>
      </c>
    </row>
    <row r="246" spans="1:88" x14ac:dyDescent="0.2">
      <c r="A246" s="5">
        <v>50</v>
      </c>
      <c r="B246" s="5">
        <v>0</v>
      </c>
      <c r="C246" s="5">
        <v>0</v>
      </c>
      <c r="D246" s="5">
        <v>1</v>
      </c>
      <c r="E246" s="5">
        <v>206</v>
      </c>
      <c r="F246" s="5">
        <f>ROUND(Source!T233,O246)</f>
        <v>0</v>
      </c>
      <c r="G246" s="5" t="s">
        <v>95</v>
      </c>
      <c r="H246" s="5" t="s">
        <v>96</v>
      </c>
      <c r="I246" s="5"/>
      <c r="J246" s="5"/>
      <c r="K246" s="5">
        <v>206</v>
      </c>
      <c r="L246" s="5">
        <v>12</v>
      </c>
      <c r="M246" s="5">
        <v>3</v>
      </c>
      <c r="N246" s="5" t="s">
        <v>3</v>
      </c>
      <c r="O246" s="5">
        <v>2</v>
      </c>
      <c r="P246" s="5">
        <f>ROUND(Source!BT233,O246)</f>
        <v>0</v>
      </c>
    </row>
    <row r="247" spans="1:88" x14ac:dyDescent="0.2">
      <c r="A247" s="5">
        <v>50</v>
      </c>
      <c r="B247" s="5">
        <v>0</v>
      </c>
      <c r="C247" s="5">
        <v>0</v>
      </c>
      <c r="D247" s="5">
        <v>1</v>
      </c>
      <c r="E247" s="5">
        <v>207</v>
      </c>
      <c r="F247" s="5">
        <f>Source!U233</f>
        <v>10.669331999999999</v>
      </c>
      <c r="G247" s="5" t="s">
        <v>97</v>
      </c>
      <c r="H247" s="5" t="s">
        <v>98</v>
      </c>
      <c r="I247" s="5"/>
      <c r="J247" s="5"/>
      <c r="K247" s="5">
        <v>207</v>
      </c>
      <c r="L247" s="5">
        <v>13</v>
      </c>
      <c r="M247" s="5">
        <v>3</v>
      </c>
      <c r="N247" s="5" t="s">
        <v>3</v>
      </c>
      <c r="O247" s="5">
        <v>-1</v>
      </c>
      <c r="P247" s="5">
        <f>Source!BU233</f>
        <v>10.669331999999999</v>
      </c>
    </row>
    <row r="248" spans="1:88" x14ac:dyDescent="0.2">
      <c r="A248" s="5">
        <v>50</v>
      </c>
      <c r="B248" s="5">
        <v>0</v>
      </c>
      <c r="C248" s="5">
        <v>0</v>
      </c>
      <c r="D248" s="5">
        <v>1</v>
      </c>
      <c r="E248" s="5">
        <v>208</v>
      </c>
      <c r="F248" s="5">
        <f>Source!V233</f>
        <v>0</v>
      </c>
      <c r="G248" s="5" t="s">
        <v>99</v>
      </c>
      <c r="H248" s="5" t="s">
        <v>100</v>
      </c>
      <c r="I248" s="5"/>
      <c r="J248" s="5"/>
      <c r="K248" s="5">
        <v>208</v>
      </c>
      <c r="L248" s="5">
        <v>14</v>
      </c>
      <c r="M248" s="5">
        <v>3</v>
      </c>
      <c r="N248" s="5" t="s">
        <v>3</v>
      </c>
      <c r="O248" s="5">
        <v>-1</v>
      </c>
      <c r="P248" s="5">
        <f>Source!BV233</f>
        <v>0</v>
      </c>
    </row>
    <row r="249" spans="1:88" x14ac:dyDescent="0.2">
      <c r="A249" s="5">
        <v>50</v>
      </c>
      <c r="B249" s="5">
        <v>0</v>
      </c>
      <c r="C249" s="5">
        <v>0</v>
      </c>
      <c r="D249" s="5">
        <v>1</v>
      </c>
      <c r="E249" s="5">
        <v>209</v>
      </c>
      <c r="F249" s="5">
        <f>ROUND(Source!W233,O249)</f>
        <v>0</v>
      </c>
      <c r="G249" s="5" t="s">
        <v>101</v>
      </c>
      <c r="H249" s="5" t="s">
        <v>102</v>
      </c>
      <c r="I249" s="5"/>
      <c r="J249" s="5"/>
      <c r="K249" s="5">
        <v>209</v>
      </c>
      <c r="L249" s="5">
        <v>15</v>
      </c>
      <c r="M249" s="5">
        <v>3</v>
      </c>
      <c r="N249" s="5" t="s">
        <v>3</v>
      </c>
      <c r="O249" s="5">
        <v>2</v>
      </c>
      <c r="P249" s="5">
        <f>ROUND(Source!BW233,O249)</f>
        <v>0</v>
      </c>
    </row>
    <row r="250" spans="1:88" x14ac:dyDescent="0.2">
      <c r="A250" s="5">
        <v>50</v>
      </c>
      <c r="B250" s="5">
        <v>0</v>
      </c>
      <c r="C250" s="5">
        <v>0</v>
      </c>
      <c r="D250" s="5">
        <v>1</v>
      </c>
      <c r="E250" s="5">
        <v>210</v>
      </c>
      <c r="F250" s="5">
        <f>ROUND(Source!X233,O250)</f>
        <v>124.65</v>
      </c>
      <c r="G250" s="5" t="s">
        <v>103</v>
      </c>
      <c r="H250" s="5" t="s">
        <v>104</v>
      </c>
      <c r="I250" s="5"/>
      <c r="J250" s="5"/>
      <c r="K250" s="5">
        <v>210</v>
      </c>
      <c r="L250" s="5">
        <v>16</v>
      </c>
      <c r="M250" s="5">
        <v>3</v>
      </c>
      <c r="N250" s="5" t="s">
        <v>3</v>
      </c>
      <c r="O250" s="5">
        <v>2</v>
      </c>
      <c r="P250" s="5">
        <f>ROUND(Source!BX233,O250)</f>
        <v>1511.88</v>
      </c>
    </row>
    <row r="251" spans="1:88" x14ac:dyDescent="0.2">
      <c r="A251" s="5">
        <v>50</v>
      </c>
      <c r="B251" s="5">
        <v>0</v>
      </c>
      <c r="C251" s="5">
        <v>0</v>
      </c>
      <c r="D251" s="5">
        <v>1</v>
      </c>
      <c r="E251" s="5">
        <v>211</v>
      </c>
      <c r="F251" s="5">
        <f>ROUND(Source!Y233,O251)</f>
        <v>84.74</v>
      </c>
      <c r="G251" s="5" t="s">
        <v>105</v>
      </c>
      <c r="H251" s="5" t="s">
        <v>106</v>
      </c>
      <c r="I251" s="5"/>
      <c r="J251" s="5"/>
      <c r="K251" s="5">
        <v>211</v>
      </c>
      <c r="L251" s="5">
        <v>17</v>
      </c>
      <c r="M251" s="5">
        <v>3</v>
      </c>
      <c r="N251" s="5" t="s">
        <v>3</v>
      </c>
      <c r="O251" s="5">
        <v>2</v>
      </c>
      <c r="P251" s="5">
        <f>ROUND(Source!BY233,O251)</f>
        <v>755.24</v>
      </c>
    </row>
    <row r="252" spans="1:88" x14ac:dyDescent="0.2">
      <c r="A252" s="5">
        <v>50</v>
      </c>
      <c r="B252" s="5">
        <v>0</v>
      </c>
      <c r="C252" s="5">
        <v>0</v>
      </c>
      <c r="D252" s="5">
        <v>1</v>
      </c>
      <c r="E252" s="5">
        <v>224</v>
      </c>
      <c r="F252" s="5">
        <f>ROUND(Source!AR233,O252)</f>
        <v>17108.04</v>
      </c>
      <c r="G252" s="5" t="s">
        <v>107</v>
      </c>
      <c r="H252" s="5" t="s">
        <v>108</v>
      </c>
      <c r="I252" s="5"/>
      <c r="J252" s="5"/>
      <c r="K252" s="5">
        <v>224</v>
      </c>
      <c r="L252" s="5">
        <v>18</v>
      </c>
      <c r="M252" s="5">
        <v>3</v>
      </c>
      <c r="N252" s="5" t="s">
        <v>3</v>
      </c>
      <c r="O252" s="5">
        <v>2</v>
      </c>
      <c r="P252" s="5">
        <f>ROUND(Source!CR233,O252)</f>
        <v>23349.919999999998</v>
      </c>
    </row>
    <row r="253" spans="1:88" x14ac:dyDescent="0.2">
      <c r="A253" s="5">
        <v>50</v>
      </c>
      <c r="B253" s="5">
        <v>1</v>
      </c>
      <c r="C253" s="5">
        <v>0</v>
      </c>
      <c r="D253" s="5">
        <v>2</v>
      </c>
      <c r="E253" s="5">
        <v>0</v>
      </c>
      <c r="F253" s="5">
        <f>ROUND(F235+F250+F251+F241*1.67,O253)</f>
        <v>17107.82</v>
      </c>
      <c r="G253" s="5" t="s">
        <v>109</v>
      </c>
      <c r="H253" s="5" t="s">
        <v>110</v>
      </c>
      <c r="I253" s="5"/>
      <c r="J253" s="5"/>
      <c r="K253" s="5">
        <v>212</v>
      </c>
      <c r="L253" s="5">
        <v>19</v>
      </c>
      <c r="M253" s="5">
        <v>0</v>
      </c>
      <c r="N253" s="5" t="s">
        <v>3</v>
      </c>
      <c r="O253" s="5">
        <v>2</v>
      </c>
      <c r="P253" s="5">
        <f>ROUND(P235+P250+P251+P241*1.67,O253)</f>
        <v>23349.200000000001</v>
      </c>
    </row>
    <row r="255" spans="1:88" x14ac:dyDescent="0.2">
      <c r="A255" s="1">
        <v>4</v>
      </c>
      <c r="B255" s="1">
        <v>1</v>
      </c>
      <c r="C255" s="1"/>
      <c r="D255" s="1">
        <f>ROW(A284)</f>
        <v>284</v>
      </c>
      <c r="E255" s="1"/>
      <c r="F255" s="1" t="s">
        <v>295</v>
      </c>
      <c r="G255" s="1" t="s">
        <v>296</v>
      </c>
      <c r="H255" s="1" t="s">
        <v>3</v>
      </c>
      <c r="I255" s="1">
        <v>0</v>
      </c>
      <c r="J255" s="1"/>
      <c r="K255" s="1">
        <v>-1</v>
      </c>
      <c r="L255" s="1"/>
      <c r="M255" s="1"/>
      <c r="N255" s="1"/>
      <c r="O255" s="1"/>
      <c r="P255" s="1"/>
      <c r="Q255" s="1"/>
      <c r="R255" s="1"/>
      <c r="S255" s="1"/>
      <c r="T255" s="1"/>
      <c r="U255" s="1" t="s">
        <v>3</v>
      </c>
      <c r="V255" s="1">
        <v>0</v>
      </c>
      <c r="W255" s="1"/>
      <c r="X255" s="1"/>
      <c r="Y255" s="1"/>
      <c r="Z255" s="1"/>
      <c r="AA255" s="1"/>
      <c r="AB255" s="1" t="s">
        <v>3</v>
      </c>
      <c r="AC255" s="1" t="s">
        <v>3</v>
      </c>
      <c r="AD255" s="1" t="s">
        <v>3</v>
      </c>
      <c r="AE255" s="1" t="s">
        <v>3</v>
      </c>
      <c r="AF255" s="1" t="s">
        <v>3</v>
      </c>
      <c r="AG255" s="1" t="s">
        <v>3</v>
      </c>
      <c r="AH255" s="1"/>
      <c r="AI255" s="1"/>
      <c r="AJ255" s="1"/>
      <c r="AK255" s="1"/>
      <c r="AL255" s="1"/>
      <c r="AM255" s="1"/>
      <c r="AN255" s="1"/>
      <c r="AO255" s="1"/>
      <c r="AP255" s="1" t="s">
        <v>3</v>
      </c>
      <c r="AQ255" s="1" t="s">
        <v>3</v>
      </c>
      <c r="AR255" s="1" t="s">
        <v>3</v>
      </c>
      <c r="AS255" s="1"/>
      <c r="AT255" s="1"/>
      <c r="AU255" s="1"/>
      <c r="AV255" s="1"/>
      <c r="AW255" s="1"/>
      <c r="AX255" s="1"/>
      <c r="AY255" s="1"/>
      <c r="AZ255" s="1" t="s">
        <v>3</v>
      </c>
      <c r="BA255" s="1"/>
      <c r="BB255" s="1" t="s">
        <v>3</v>
      </c>
      <c r="BC255" s="1" t="s">
        <v>3</v>
      </c>
      <c r="BD255" s="1" t="s">
        <v>3</v>
      </c>
      <c r="BE255" s="1" t="s">
        <v>3</v>
      </c>
      <c r="BF255" s="1" t="s">
        <v>3</v>
      </c>
      <c r="BG255" s="1" t="s">
        <v>3</v>
      </c>
      <c r="BH255" s="1" t="s">
        <v>3</v>
      </c>
      <c r="BI255" s="1" t="s">
        <v>3</v>
      </c>
      <c r="BJ255" s="1" t="s">
        <v>3</v>
      </c>
      <c r="BK255" s="1" t="s">
        <v>3</v>
      </c>
      <c r="BL255" s="1" t="s">
        <v>3</v>
      </c>
      <c r="BM255" s="1" t="s">
        <v>3</v>
      </c>
      <c r="BN255" s="1" t="s">
        <v>3</v>
      </c>
      <c r="BO255" s="1" t="s">
        <v>3</v>
      </c>
      <c r="BP255" s="1" t="s">
        <v>3</v>
      </c>
      <c r="BQ255" s="1"/>
      <c r="BR255" s="1"/>
      <c r="BS255" s="1"/>
      <c r="BT255" s="1"/>
      <c r="BU255" s="1"/>
      <c r="BV255" s="1"/>
      <c r="BW255" s="1"/>
      <c r="BX255" s="1">
        <v>0</v>
      </c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>
        <v>0</v>
      </c>
    </row>
    <row r="257" spans="1:255" x14ac:dyDescent="0.2">
      <c r="A257" s="3">
        <v>52</v>
      </c>
      <c r="B257" s="3">
        <f t="shared" ref="B257:G257" si="240">B284</f>
        <v>1</v>
      </c>
      <c r="C257" s="3">
        <f t="shared" si="240"/>
        <v>4</v>
      </c>
      <c r="D257" s="3">
        <f t="shared" si="240"/>
        <v>255</v>
      </c>
      <c r="E257" s="3">
        <f t="shared" si="240"/>
        <v>0</v>
      </c>
      <c r="F257" s="3" t="str">
        <f t="shared" si="240"/>
        <v>РАЗДЕЛ 6.</v>
      </c>
      <c r="G257" s="3" t="str">
        <f t="shared" si="240"/>
        <v>ОКНА</v>
      </c>
      <c r="H257" s="3"/>
      <c r="I257" s="3"/>
      <c r="J257" s="3"/>
      <c r="K257" s="3"/>
      <c r="L257" s="3"/>
      <c r="M257" s="3"/>
      <c r="N257" s="3"/>
      <c r="O257" s="3">
        <f t="shared" ref="O257:AT257" si="241">O284</f>
        <v>10008.32</v>
      </c>
      <c r="P257" s="3">
        <f t="shared" si="241"/>
        <v>9810.4</v>
      </c>
      <c r="Q257" s="3">
        <f t="shared" si="241"/>
        <v>17.86</v>
      </c>
      <c r="R257" s="3">
        <f t="shared" si="241"/>
        <v>3.65</v>
      </c>
      <c r="S257" s="3">
        <f t="shared" si="241"/>
        <v>180.06</v>
      </c>
      <c r="T257" s="3">
        <f t="shared" si="241"/>
        <v>0</v>
      </c>
      <c r="U257" s="3">
        <f t="shared" si="241"/>
        <v>15.304471399999999</v>
      </c>
      <c r="V257" s="3">
        <f t="shared" si="241"/>
        <v>0</v>
      </c>
      <c r="W257" s="3">
        <f t="shared" si="241"/>
        <v>0</v>
      </c>
      <c r="X257" s="3">
        <f t="shared" si="241"/>
        <v>186.12</v>
      </c>
      <c r="Y257" s="3">
        <f t="shared" si="241"/>
        <v>123.33</v>
      </c>
      <c r="Z257" s="3">
        <f t="shared" si="241"/>
        <v>0</v>
      </c>
      <c r="AA257" s="3">
        <f t="shared" si="241"/>
        <v>0</v>
      </c>
      <c r="AB257" s="3">
        <f t="shared" si="241"/>
        <v>10008.32</v>
      </c>
      <c r="AC257" s="3">
        <f t="shared" si="241"/>
        <v>9810.4</v>
      </c>
      <c r="AD257" s="3">
        <f t="shared" si="241"/>
        <v>17.86</v>
      </c>
      <c r="AE257" s="3">
        <f t="shared" si="241"/>
        <v>3.65</v>
      </c>
      <c r="AF257" s="3">
        <f t="shared" si="241"/>
        <v>180.06</v>
      </c>
      <c r="AG257" s="3">
        <f t="shared" si="241"/>
        <v>0</v>
      </c>
      <c r="AH257" s="3">
        <f t="shared" si="241"/>
        <v>15.304471399999999</v>
      </c>
      <c r="AI257" s="3">
        <f t="shared" si="241"/>
        <v>0</v>
      </c>
      <c r="AJ257" s="3">
        <f t="shared" si="241"/>
        <v>0</v>
      </c>
      <c r="AK257" s="3">
        <f t="shared" si="241"/>
        <v>186.12</v>
      </c>
      <c r="AL257" s="3">
        <f t="shared" si="241"/>
        <v>123.33</v>
      </c>
      <c r="AM257" s="3">
        <f t="shared" si="241"/>
        <v>0</v>
      </c>
      <c r="AN257" s="3">
        <f t="shared" si="241"/>
        <v>0</v>
      </c>
      <c r="AO257" s="3">
        <f t="shared" si="241"/>
        <v>0</v>
      </c>
      <c r="AP257" s="3">
        <f t="shared" si="241"/>
        <v>0</v>
      </c>
      <c r="AQ257" s="3">
        <f t="shared" si="241"/>
        <v>0</v>
      </c>
      <c r="AR257" s="3">
        <f t="shared" si="241"/>
        <v>10324.16</v>
      </c>
      <c r="AS257" s="3">
        <f t="shared" si="241"/>
        <v>10324.16</v>
      </c>
      <c r="AT257" s="3">
        <f t="shared" si="241"/>
        <v>0</v>
      </c>
      <c r="AU257" s="3">
        <f t="shared" ref="AU257:BZ257" si="242">AU284</f>
        <v>0</v>
      </c>
      <c r="AV257" s="3">
        <f t="shared" si="242"/>
        <v>0</v>
      </c>
      <c r="AW257" s="3">
        <f t="shared" si="242"/>
        <v>0</v>
      </c>
      <c r="AX257" s="3">
        <f t="shared" si="242"/>
        <v>0</v>
      </c>
      <c r="AY257" s="3">
        <f t="shared" si="242"/>
        <v>0</v>
      </c>
      <c r="AZ257" s="3">
        <f t="shared" si="242"/>
        <v>0</v>
      </c>
      <c r="BA257" s="3">
        <f t="shared" si="242"/>
        <v>0</v>
      </c>
      <c r="BB257" s="3">
        <f t="shared" si="242"/>
        <v>0</v>
      </c>
      <c r="BC257" s="3">
        <f t="shared" si="242"/>
        <v>0</v>
      </c>
      <c r="BD257" s="3">
        <f t="shared" si="242"/>
        <v>0</v>
      </c>
      <c r="BE257" s="3">
        <f t="shared" si="242"/>
        <v>10324.16</v>
      </c>
      <c r="BF257" s="3">
        <f t="shared" si="242"/>
        <v>10324.16</v>
      </c>
      <c r="BG257" s="3">
        <f t="shared" si="242"/>
        <v>0</v>
      </c>
      <c r="BH257" s="3">
        <f t="shared" si="242"/>
        <v>0</v>
      </c>
      <c r="BI257" s="3">
        <f t="shared" si="242"/>
        <v>0</v>
      </c>
      <c r="BJ257" s="3">
        <f t="shared" si="242"/>
        <v>0</v>
      </c>
      <c r="BK257" s="3">
        <f t="shared" si="242"/>
        <v>0</v>
      </c>
      <c r="BL257" s="3">
        <f t="shared" si="242"/>
        <v>0</v>
      </c>
      <c r="BM257" s="3">
        <f t="shared" si="242"/>
        <v>0</v>
      </c>
      <c r="BN257" s="3">
        <f t="shared" si="242"/>
        <v>0</v>
      </c>
      <c r="BO257" s="4">
        <f t="shared" si="242"/>
        <v>27001.69</v>
      </c>
      <c r="BP257" s="4">
        <f t="shared" si="242"/>
        <v>24320.22</v>
      </c>
      <c r="BQ257" s="4">
        <f t="shared" si="242"/>
        <v>128.19</v>
      </c>
      <c r="BR257" s="4">
        <f t="shared" si="242"/>
        <v>51.6</v>
      </c>
      <c r="BS257" s="4">
        <f t="shared" si="242"/>
        <v>2553.2800000000002</v>
      </c>
      <c r="BT257" s="4">
        <f t="shared" si="242"/>
        <v>0</v>
      </c>
      <c r="BU257" s="4">
        <f t="shared" si="242"/>
        <v>15.304471399999999</v>
      </c>
      <c r="BV257" s="4">
        <f t="shared" si="242"/>
        <v>0</v>
      </c>
      <c r="BW257" s="4">
        <f t="shared" si="242"/>
        <v>0</v>
      </c>
      <c r="BX257" s="4">
        <f t="shared" si="242"/>
        <v>2239.9299999999998</v>
      </c>
      <c r="BY257" s="4">
        <f t="shared" si="242"/>
        <v>1123.44</v>
      </c>
      <c r="BZ257" s="4">
        <f t="shared" si="242"/>
        <v>0</v>
      </c>
      <c r="CA257" s="4">
        <f t="shared" ref="CA257:DF257" si="243">CA284</f>
        <v>0</v>
      </c>
      <c r="CB257" s="4">
        <f t="shared" si="243"/>
        <v>27001.69</v>
      </c>
      <c r="CC257" s="4">
        <f t="shared" si="243"/>
        <v>24320.22</v>
      </c>
      <c r="CD257" s="4">
        <f t="shared" si="243"/>
        <v>128.19</v>
      </c>
      <c r="CE257" s="4">
        <f t="shared" si="243"/>
        <v>51.6</v>
      </c>
      <c r="CF257" s="4">
        <f t="shared" si="243"/>
        <v>2553.2800000000002</v>
      </c>
      <c r="CG257" s="4">
        <f t="shared" si="243"/>
        <v>0</v>
      </c>
      <c r="CH257" s="4">
        <f t="shared" si="243"/>
        <v>15.304471399999999</v>
      </c>
      <c r="CI257" s="4">
        <f t="shared" si="243"/>
        <v>0</v>
      </c>
      <c r="CJ257" s="4">
        <f t="shared" si="243"/>
        <v>0</v>
      </c>
      <c r="CK257" s="4">
        <f t="shared" si="243"/>
        <v>2239.9299999999998</v>
      </c>
      <c r="CL257" s="4">
        <f t="shared" si="243"/>
        <v>1123.44</v>
      </c>
      <c r="CM257" s="4">
        <f t="shared" si="243"/>
        <v>0</v>
      </c>
      <c r="CN257" s="4">
        <f t="shared" si="243"/>
        <v>0</v>
      </c>
      <c r="CO257" s="4">
        <f t="shared" si="243"/>
        <v>0</v>
      </c>
      <c r="CP257" s="4">
        <f t="shared" si="243"/>
        <v>0</v>
      </c>
      <c r="CQ257" s="4">
        <f t="shared" si="243"/>
        <v>0</v>
      </c>
      <c r="CR257" s="4">
        <f t="shared" si="243"/>
        <v>30452.26</v>
      </c>
      <c r="CS257" s="4">
        <f t="shared" si="243"/>
        <v>30452.26</v>
      </c>
      <c r="CT257" s="4">
        <f t="shared" si="243"/>
        <v>0</v>
      </c>
      <c r="CU257" s="4">
        <f t="shared" si="243"/>
        <v>0</v>
      </c>
      <c r="CV257" s="4">
        <f t="shared" si="243"/>
        <v>0</v>
      </c>
      <c r="CW257" s="4">
        <f t="shared" si="243"/>
        <v>0</v>
      </c>
      <c r="CX257" s="4">
        <f t="shared" si="243"/>
        <v>0</v>
      </c>
      <c r="CY257" s="4">
        <f t="shared" si="243"/>
        <v>0</v>
      </c>
      <c r="CZ257" s="4">
        <f t="shared" si="243"/>
        <v>0</v>
      </c>
      <c r="DA257" s="4">
        <f t="shared" si="243"/>
        <v>0</v>
      </c>
      <c r="DB257" s="4">
        <f t="shared" si="243"/>
        <v>0</v>
      </c>
      <c r="DC257" s="4">
        <f t="shared" si="243"/>
        <v>0</v>
      </c>
      <c r="DD257" s="4">
        <f t="shared" si="243"/>
        <v>0</v>
      </c>
      <c r="DE257" s="4">
        <f t="shared" si="243"/>
        <v>30452.26</v>
      </c>
      <c r="DF257" s="4">
        <f t="shared" si="243"/>
        <v>30452.26</v>
      </c>
      <c r="DG257" s="4">
        <f t="shared" ref="DG257:DN257" si="244">DG284</f>
        <v>0</v>
      </c>
      <c r="DH257" s="4">
        <f t="shared" si="244"/>
        <v>0</v>
      </c>
      <c r="DI257" s="4">
        <f t="shared" si="244"/>
        <v>0</v>
      </c>
      <c r="DJ257" s="4">
        <f t="shared" si="244"/>
        <v>0</v>
      </c>
      <c r="DK257" s="4">
        <f t="shared" si="244"/>
        <v>0</v>
      </c>
      <c r="DL257" s="4">
        <f t="shared" si="244"/>
        <v>0</v>
      </c>
      <c r="DM257" s="4">
        <f t="shared" si="244"/>
        <v>0</v>
      </c>
      <c r="DN257" s="4">
        <f t="shared" si="244"/>
        <v>0</v>
      </c>
    </row>
    <row r="259" spans="1:255" x14ac:dyDescent="0.2">
      <c r="A259" s="2">
        <v>17</v>
      </c>
      <c r="B259" s="2">
        <v>1</v>
      </c>
      <c r="C259" s="2">
        <f>ROW(SmtRes!A223)</f>
        <v>223</v>
      </c>
      <c r="D259" s="2">
        <f>ROW(EtalonRes!A225)</f>
        <v>225</v>
      </c>
      <c r="E259" s="2" t="s">
        <v>297</v>
      </c>
      <c r="F259" s="2" t="s">
        <v>298</v>
      </c>
      <c r="G259" s="2" t="s">
        <v>299</v>
      </c>
      <c r="H259" s="2" t="s">
        <v>31</v>
      </c>
      <c r="I259" s="2">
        <f>0.043</f>
        <v>4.2999999999999997E-2</v>
      </c>
      <c r="J259" s="2">
        <v>0</v>
      </c>
      <c r="K259" s="2"/>
      <c r="L259" s="2"/>
      <c r="M259" s="2"/>
      <c r="N259" s="2"/>
      <c r="O259" s="2">
        <f t="shared" ref="O259:O282" si="245">ROUND(CP259,2)</f>
        <v>546.04</v>
      </c>
      <c r="P259" s="2">
        <f t="shared" ref="P259:P282" si="246">ROUND(CQ259*I259,2)</f>
        <v>420.44</v>
      </c>
      <c r="Q259" s="2">
        <f t="shared" ref="Q259:Q282" si="247">ROUND(CR259*I259,2)</f>
        <v>16.38</v>
      </c>
      <c r="R259" s="2">
        <f t="shared" ref="R259:R282" si="248">ROUND(CS259*I259,2)</f>
        <v>3.29</v>
      </c>
      <c r="S259" s="2">
        <f t="shared" ref="S259:S282" si="249">ROUND(CT259*I259,2)</f>
        <v>109.22</v>
      </c>
      <c r="T259" s="2">
        <f t="shared" ref="T259:T282" si="250">ROUND(CU259*I259,2)</f>
        <v>0</v>
      </c>
      <c r="U259" s="2">
        <f t="shared" ref="U259:U282" si="251">CV259*I259</f>
        <v>9.3420939999999977</v>
      </c>
      <c r="V259" s="2">
        <f t="shared" ref="V259:V282" si="252">CW259*I259</f>
        <v>0</v>
      </c>
      <c r="W259" s="2">
        <f t="shared" ref="W259:W282" si="253">ROUND(CX259*I259,2)</f>
        <v>0</v>
      </c>
      <c r="X259" s="2">
        <f t="shared" ref="X259:X282" si="254">ROUND(CY259,2)</f>
        <v>114.68</v>
      </c>
      <c r="Y259" s="2">
        <f t="shared" ref="Y259:Y282" si="255">ROUND(CZ259,2)</f>
        <v>76.45</v>
      </c>
      <c r="Z259" s="2"/>
      <c r="AA259" s="2">
        <v>22529512</v>
      </c>
      <c r="AB259" s="2">
        <f t="shared" ref="AB259:AB282" si="256">ROUND((AC259+AD259+AF259),6)</f>
        <v>12698.3195</v>
      </c>
      <c r="AC259" s="2">
        <f t="shared" ref="AC259:AC282" si="257">ROUND((ES259),6)</f>
        <v>9777.57</v>
      </c>
      <c r="AD259" s="2">
        <f>ROUND(((((ET259*1.25))-((EU259*1.25)))+AE259),6)</f>
        <v>380.82499999999999</v>
      </c>
      <c r="AE259" s="2">
        <f>ROUND(((EU259*1.25)),6)</f>
        <v>76.487499999999997</v>
      </c>
      <c r="AF259" s="2">
        <f>ROUND(((EV259*1.15)),6)</f>
        <v>2539.9245000000001</v>
      </c>
      <c r="AG259" s="2">
        <f t="shared" ref="AG259:AG282" si="258">ROUND((AP259),6)</f>
        <v>0</v>
      </c>
      <c r="AH259" s="2">
        <f>((EW259*1.15))</f>
        <v>217.25799999999998</v>
      </c>
      <c r="AI259" s="2">
        <f>((EX259*1.25))</f>
        <v>0</v>
      </c>
      <c r="AJ259" s="2">
        <f t="shared" ref="AJ259:AJ282" si="259">ROUND((AS259),6)</f>
        <v>0</v>
      </c>
      <c r="AK259" s="2">
        <v>12290.86</v>
      </c>
      <c r="AL259" s="2">
        <v>9777.57</v>
      </c>
      <c r="AM259" s="2">
        <v>304.66000000000003</v>
      </c>
      <c r="AN259" s="2">
        <v>61.19</v>
      </c>
      <c r="AO259" s="2">
        <v>2208.63</v>
      </c>
      <c r="AP259" s="2">
        <v>0</v>
      </c>
      <c r="AQ259" s="2">
        <v>188.92</v>
      </c>
      <c r="AR259" s="2">
        <v>0</v>
      </c>
      <c r="AS259" s="2">
        <v>0</v>
      </c>
      <c r="AT259" s="2">
        <v>105</v>
      </c>
      <c r="AU259" s="2">
        <v>70</v>
      </c>
      <c r="AV259" s="2">
        <v>1</v>
      </c>
      <c r="AW259" s="2">
        <v>1</v>
      </c>
      <c r="AX259" s="2"/>
      <c r="AY259" s="2"/>
      <c r="AZ259" s="2">
        <v>1</v>
      </c>
      <c r="BA259" s="2">
        <v>1</v>
      </c>
      <c r="BB259" s="2">
        <v>1</v>
      </c>
      <c r="BC259" s="2">
        <v>1</v>
      </c>
      <c r="BD259" s="2" t="s">
        <v>3</v>
      </c>
      <c r="BE259" s="2" t="s">
        <v>3</v>
      </c>
      <c r="BF259" s="2" t="s">
        <v>3</v>
      </c>
      <c r="BG259" s="2" t="s">
        <v>3</v>
      </c>
      <c r="BH259" s="2">
        <v>0</v>
      </c>
      <c r="BI259" s="2">
        <v>1</v>
      </c>
      <c r="BJ259" s="2" t="s">
        <v>300</v>
      </c>
      <c r="BK259" s="2"/>
      <c r="BL259" s="2"/>
      <c r="BM259" s="2">
        <v>1150</v>
      </c>
      <c r="BN259" s="2">
        <v>0</v>
      </c>
      <c r="BO259" s="2" t="s">
        <v>3</v>
      </c>
      <c r="BP259" s="2">
        <v>0</v>
      </c>
      <c r="BQ259" s="2">
        <v>30</v>
      </c>
      <c r="BR259" s="2"/>
      <c r="BS259" s="2">
        <v>1</v>
      </c>
      <c r="BT259" s="2">
        <v>1</v>
      </c>
      <c r="BU259" s="2">
        <v>1</v>
      </c>
      <c r="BV259" s="2">
        <v>1</v>
      </c>
      <c r="BW259" s="2">
        <v>1</v>
      </c>
      <c r="BX259" s="2">
        <v>1</v>
      </c>
      <c r="BY259" s="2" t="s">
        <v>3</v>
      </c>
      <c r="BZ259" s="2">
        <v>105</v>
      </c>
      <c r="CA259" s="2">
        <v>70</v>
      </c>
      <c r="CB259" s="2"/>
      <c r="CC259" s="2"/>
      <c r="CD259" s="2"/>
      <c r="CE259" s="2"/>
      <c r="CF259" s="2">
        <v>0</v>
      </c>
      <c r="CG259" s="2">
        <v>0</v>
      </c>
      <c r="CH259" s="2"/>
      <c r="CI259" s="2"/>
      <c r="CJ259" s="2"/>
      <c r="CK259" s="2"/>
      <c r="CL259" s="2"/>
      <c r="CM259" s="2">
        <v>0</v>
      </c>
      <c r="CN259" s="2" t="s">
        <v>3</v>
      </c>
      <c r="CO259" s="2">
        <v>0</v>
      </c>
      <c r="CP259" s="2">
        <f t="shared" ref="CP259:CP282" si="260">(P259+Q259+S259)</f>
        <v>546.04</v>
      </c>
      <c r="CQ259" s="2">
        <f t="shared" ref="CQ259:CQ282" si="261">((AC259*AW259))*BC259</f>
        <v>9777.57</v>
      </c>
      <c r="CR259" s="2">
        <f t="shared" ref="CR259:CR282" si="262">((AD259*AV259))*BB259</f>
        <v>380.82499999999999</v>
      </c>
      <c r="CS259" s="2">
        <f t="shared" ref="CS259:CS282" si="263">((AE259*AV259))*BS259</f>
        <v>76.487499999999997</v>
      </c>
      <c r="CT259" s="2">
        <f t="shared" ref="CT259:CT282" si="264">((AF259*AV259))*BA259</f>
        <v>2539.9245000000001</v>
      </c>
      <c r="CU259" s="2">
        <f t="shared" ref="CU259:CU282" si="265">AG259</f>
        <v>0</v>
      </c>
      <c r="CV259" s="2">
        <f t="shared" ref="CV259:CV282" si="266">(AH259*AV259)</f>
        <v>217.25799999999998</v>
      </c>
      <c r="CW259" s="2">
        <f t="shared" ref="CW259:CW282" si="267">AI259</f>
        <v>0</v>
      </c>
      <c r="CX259" s="2">
        <f t="shared" ref="CX259:CX282" si="268">AJ259</f>
        <v>0</v>
      </c>
      <c r="CY259" s="2">
        <f>((S259*BZ259)/100)</f>
        <v>114.681</v>
      </c>
      <c r="CZ259" s="2">
        <f>((S259*CA259)/100)</f>
        <v>76.453999999999994</v>
      </c>
      <c r="DA259" s="2"/>
      <c r="DB259" s="2"/>
      <c r="DC259" s="2" t="s">
        <v>3</v>
      </c>
      <c r="DD259" s="2" t="s">
        <v>3</v>
      </c>
      <c r="DE259" s="2" t="s">
        <v>117</v>
      </c>
      <c r="DF259" s="2" t="s">
        <v>117</v>
      </c>
      <c r="DG259" s="2" t="s">
        <v>118</v>
      </c>
      <c r="DH259" s="2" t="s">
        <v>3</v>
      </c>
      <c r="DI259" s="2" t="s">
        <v>118</v>
      </c>
      <c r="DJ259" s="2" t="s">
        <v>117</v>
      </c>
      <c r="DK259" s="2" t="s">
        <v>3</v>
      </c>
      <c r="DL259" s="2" t="s">
        <v>3</v>
      </c>
      <c r="DM259" s="2" t="s">
        <v>3</v>
      </c>
      <c r="DN259" s="2">
        <v>0</v>
      </c>
      <c r="DO259" s="2">
        <v>0</v>
      </c>
      <c r="DP259" s="2">
        <v>1</v>
      </c>
      <c r="DQ259" s="2">
        <v>1</v>
      </c>
      <c r="DR259" s="2"/>
      <c r="DS259" s="2"/>
      <c r="DT259" s="2"/>
      <c r="DU259" s="2">
        <v>1005</v>
      </c>
      <c r="DV259" s="2" t="s">
        <v>31</v>
      </c>
      <c r="DW259" s="2" t="s">
        <v>31</v>
      </c>
      <c r="DX259" s="2">
        <v>100</v>
      </c>
      <c r="DY259" s="2"/>
      <c r="DZ259" s="2"/>
      <c r="EA259" s="2"/>
      <c r="EB259" s="2"/>
      <c r="EC259" s="2"/>
      <c r="ED259" s="2"/>
      <c r="EE259" s="2">
        <v>21121840</v>
      </c>
      <c r="EF259" s="2">
        <v>30</v>
      </c>
      <c r="EG259" s="2" t="s">
        <v>119</v>
      </c>
      <c r="EH259" s="2">
        <v>0</v>
      </c>
      <c r="EI259" s="2" t="s">
        <v>3</v>
      </c>
      <c r="EJ259" s="2">
        <v>1</v>
      </c>
      <c r="EK259" s="2">
        <v>1150</v>
      </c>
      <c r="EL259" s="2" t="s">
        <v>301</v>
      </c>
      <c r="EM259" s="2" t="s">
        <v>302</v>
      </c>
      <c r="EN259" s="2"/>
      <c r="EO259" s="2" t="s">
        <v>3</v>
      </c>
      <c r="EP259" s="2"/>
      <c r="EQ259" s="2">
        <v>0</v>
      </c>
      <c r="ER259" s="2">
        <v>12290.86</v>
      </c>
      <c r="ES259" s="2">
        <v>9777.57</v>
      </c>
      <c r="ET259" s="2">
        <v>304.66000000000003</v>
      </c>
      <c r="EU259" s="2">
        <v>61.19</v>
      </c>
      <c r="EV259" s="2">
        <v>2208.63</v>
      </c>
      <c r="EW259" s="2">
        <v>188.92</v>
      </c>
      <c r="EX259" s="2">
        <v>0</v>
      </c>
      <c r="EY259" s="2">
        <v>0</v>
      </c>
      <c r="EZ259" s="2">
        <v>0</v>
      </c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>
        <v>0</v>
      </c>
      <c r="FR259" s="2">
        <f t="shared" ref="FR259:FR282" si="269">ROUND(IF(AND(BH259=3,BI259=3),P259,0),2)</f>
        <v>0</v>
      </c>
      <c r="FS259" s="2">
        <v>0</v>
      </c>
      <c r="FT259" s="2"/>
      <c r="FU259" s="2"/>
      <c r="FV259" s="2"/>
      <c r="FW259" s="2"/>
      <c r="FX259" s="2">
        <v>105</v>
      </c>
      <c r="FY259" s="2">
        <v>70</v>
      </c>
      <c r="FZ259" s="2"/>
      <c r="GA259" s="2" t="s">
        <v>3</v>
      </c>
      <c r="GB259" s="2"/>
      <c r="GC259" s="2"/>
      <c r="GD259" s="2"/>
      <c r="GE259" s="2"/>
      <c r="GF259" s="2"/>
      <c r="GG259" s="2">
        <v>2</v>
      </c>
      <c r="GH259" s="2">
        <v>1</v>
      </c>
      <c r="GI259" s="2">
        <v>-2</v>
      </c>
      <c r="GJ259" s="2">
        <v>0</v>
      </c>
      <c r="GK259" s="2">
        <f>ROUND(R259*(R12)/100,2)</f>
        <v>5.76</v>
      </c>
      <c r="GL259" s="2">
        <f t="shared" ref="GL259:GL282" si="270">ROUND(IF(AND(BH259=3,BI259=3,FS259&lt;&gt;0),P259,0),2)</f>
        <v>0</v>
      </c>
      <c r="GM259" s="2">
        <f t="shared" ref="GM259:GM282" si="271">O259+X259+Y259+GK259</f>
        <v>742.93000000000006</v>
      </c>
      <c r="GN259" s="2">
        <f t="shared" ref="GN259:GN282" si="272">ROUND(IF(OR(BI259=0,BI259=1),O259+X259+Y259+GK259,0),2)</f>
        <v>742.93</v>
      </c>
      <c r="GO259" s="2">
        <f t="shared" ref="GO259:GO282" si="273">ROUND(IF(BI259=2,O259+X259+Y259+GK259,0),2)</f>
        <v>0</v>
      </c>
      <c r="GP259" s="2">
        <f t="shared" ref="GP259:GP282" si="274">ROUND(IF(BI259=4,O259+X259+Y259+GK259,0),2)</f>
        <v>0</v>
      </c>
      <c r="GQ259" s="2"/>
      <c r="GR259" s="2">
        <v>0</v>
      </c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  <c r="IS259" s="2"/>
      <c r="IT259" s="2"/>
      <c r="IU259" s="2"/>
    </row>
    <row r="260" spans="1:255" x14ac:dyDescent="0.2">
      <c r="A260">
        <v>17</v>
      </c>
      <c r="B260">
        <v>1</v>
      </c>
      <c r="C260">
        <f>ROW(SmtRes!A234)</f>
        <v>234</v>
      </c>
      <c r="D260">
        <f>ROW(EtalonRes!A236)</f>
        <v>236</v>
      </c>
      <c r="E260" t="s">
        <v>297</v>
      </c>
      <c r="F260" t="str">
        <f>F259</f>
        <v>3.10-84-5</v>
      </c>
      <c r="G260" t="str">
        <f>G259</f>
        <v>УСТАНОВКА В ЖИЛЫХ И ОБЩЕСТВЕННЫХ ЗДАНИЯХ ОКОННЫХ БЛОКОВ ИЗ ПВХ-ПРОФИЛЕЙ, ПОВОРОТНЫЕ (ОТКИДНЫЕ, ПОВОРОТНО-ОТКИДНЫЕ) ДВУХ- И ТРЕХСТВОРЧАТЫЕ ПЛОЩАДЬЮ ПРОЕМА ДО 2</v>
      </c>
      <c r="H260" t="str">
        <f>H259</f>
        <v>100 м2</v>
      </c>
      <c r="I260">
        <f>I259</f>
        <v>4.2999999999999997E-2</v>
      </c>
      <c r="J260">
        <f>J259</f>
        <v>0</v>
      </c>
      <c r="O260">
        <f t="shared" si="245"/>
        <v>2459.58</v>
      </c>
      <c r="P260">
        <f t="shared" si="246"/>
        <v>794.62</v>
      </c>
      <c r="Q260">
        <f t="shared" si="247"/>
        <v>116.27</v>
      </c>
      <c r="R260">
        <f t="shared" si="248"/>
        <v>46.64</v>
      </c>
      <c r="S260">
        <f t="shared" si="249"/>
        <v>1548.69</v>
      </c>
      <c r="T260">
        <f t="shared" si="250"/>
        <v>0</v>
      </c>
      <c r="U260">
        <f t="shared" si="251"/>
        <v>9.3420939999999977</v>
      </c>
      <c r="V260">
        <f t="shared" si="252"/>
        <v>0</v>
      </c>
      <c r="W260">
        <f t="shared" si="253"/>
        <v>0</v>
      </c>
      <c r="X260">
        <f t="shared" si="254"/>
        <v>1378.33</v>
      </c>
      <c r="Y260">
        <f t="shared" si="255"/>
        <v>681.42</v>
      </c>
      <c r="AA260">
        <v>22529510</v>
      </c>
      <c r="AB260">
        <f t="shared" si="256"/>
        <v>12698.3195</v>
      </c>
      <c r="AC260">
        <f t="shared" si="257"/>
        <v>9777.57</v>
      </c>
      <c r="AD260">
        <f>ROUND(((((ET260*1.25))-((EU260*1.25)))+AE260),6)</f>
        <v>380.82499999999999</v>
      </c>
      <c r="AE260">
        <f>ROUND(((EU260*1.25)),6)</f>
        <v>76.487499999999997</v>
      </c>
      <c r="AF260">
        <f>ROUND(((EV260*1.15)),6)</f>
        <v>2539.9245000000001</v>
      </c>
      <c r="AG260">
        <f t="shared" si="258"/>
        <v>0</v>
      </c>
      <c r="AH260">
        <f>((EW260*1.15))</f>
        <v>217.25799999999998</v>
      </c>
      <c r="AI260">
        <f>((EX260*1.25))</f>
        <v>0</v>
      </c>
      <c r="AJ260">
        <f t="shared" si="259"/>
        <v>0</v>
      </c>
      <c r="AK260">
        <v>12290.86</v>
      </c>
      <c r="AL260">
        <v>9777.57</v>
      </c>
      <c r="AM260">
        <v>304.66000000000003</v>
      </c>
      <c r="AN260">
        <v>61.19</v>
      </c>
      <c r="AO260">
        <v>2208.63</v>
      </c>
      <c r="AP260">
        <v>0</v>
      </c>
      <c r="AQ260">
        <v>188.92</v>
      </c>
      <c r="AR260">
        <v>0</v>
      </c>
      <c r="AS260">
        <v>0</v>
      </c>
      <c r="AT260">
        <v>89</v>
      </c>
      <c r="AU260">
        <v>44</v>
      </c>
      <c r="AV260">
        <v>1</v>
      </c>
      <c r="AW260">
        <v>1</v>
      </c>
      <c r="AZ260">
        <v>1</v>
      </c>
      <c r="BA260">
        <v>14.18</v>
      </c>
      <c r="BB260">
        <v>7.1</v>
      </c>
      <c r="BC260">
        <v>1.89</v>
      </c>
      <c r="BD260" t="s">
        <v>3</v>
      </c>
      <c r="BE260" t="s">
        <v>3</v>
      </c>
      <c r="BF260" t="s">
        <v>3</v>
      </c>
      <c r="BG260" t="s">
        <v>3</v>
      </c>
      <c r="BH260">
        <v>0</v>
      </c>
      <c r="BI260">
        <v>1</v>
      </c>
      <c r="BJ260" t="str">
        <f>BJ259</f>
        <v>ТСН-2001.3. Доп.4. Сб.10, т.84, поз.5</v>
      </c>
      <c r="BM260">
        <v>1150</v>
      </c>
      <c r="BN260">
        <v>0</v>
      </c>
      <c r="BO260" t="s">
        <v>298</v>
      </c>
      <c r="BP260">
        <v>1</v>
      </c>
      <c r="BQ260">
        <v>30</v>
      </c>
      <c r="BS260">
        <v>14.18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3</v>
      </c>
      <c r="BZ260">
        <v>89</v>
      </c>
      <c r="CA260">
        <v>44</v>
      </c>
      <c r="CF260">
        <v>0</v>
      </c>
      <c r="CG260">
        <v>0</v>
      </c>
      <c r="CM260">
        <v>0</v>
      </c>
      <c r="CN260" t="s">
        <v>3</v>
      </c>
      <c r="CO260">
        <v>0</v>
      </c>
      <c r="CP260">
        <f t="shared" si="260"/>
        <v>2459.58</v>
      </c>
      <c r="CQ260">
        <f t="shared" si="261"/>
        <v>18479.6073</v>
      </c>
      <c r="CR260">
        <f t="shared" si="262"/>
        <v>2703.8574999999996</v>
      </c>
      <c r="CS260">
        <f t="shared" si="263"/>
        <v>1084.59275</v>
      </c>
      <c r="CT260">
        <f t="shared" si="264"/>
        <v>36016.129410000001</v>
      </c>
      <c r="CU260">
        <f t="shared" si="265"/>
        <v>0</v>
      </c>
      <c r="CV260">
        <f t="shared" si="266"/>
        <v>217.25799999999998</v>
      </c>
      <c r="CW260">
        <f t="shared" si="267"/>
        <v>0</v>
      </c>
      <c r="CX260">
        <f t="shared" si="268"/>
        <v>0</v>
      </c>
      <c r="CY260">
        <f>S260*(BZ260/100)</f>
        <v>1378.3341</v>
      </c>
      <c r="CZ260">
        <f>S260*(CA260/100)</f>
        <v>681.42360000000008</v>
      </c>
      <c r="DC260" t="s">
        <v>3</v>
      </c>
      <c r="DD260" t="s">
        <v>3</v>
      </c>
      <c r="DE260" t="s">
        <v>117</v>
      </c>
      <c r="DF260" t="s">
        <v>117</v>
      </c>
      <c r="DG260" t="s">
        <v>118</v>
      </c>
      <c r="DH260" t="s">
        <v>3</v>
      </c>
      <c r="DI260" t="s">
        <v>118</v>
      </c>
      <c r="DJ260" t="s">
        <v>117</v>
      </c>
      <c r="DK260" t="s">
        <v>3</v>
      </c>
      <c r="DL260" t="s">
        <v>3</v>
      </c>
      <c r="DM260" t="s">
        <v>3</v>
      </c>
      <c r="DN260">
        <v>105</v>
      </c>
      <c r="DO260">
        <v>70</v>
      </c>
      <c r="DP260">
        <v>1.0469999999999999</v>
      </c>
      <c r="DQ260">
        <v>1</v>
      </c>
      <c r="DU260">
        <f t="shared" ref="DU260:EM260" si="275">DU259</f>
        <v>1005</v>
      </c>
      <c r="DV260" t="str">
        <f t="shared" si="275"/>
        <v>100 м2</v>
      </c>
      <c r="DW260" t="str">
        <f t="shared" si="275"/>
        <v>100 м2</v>
      </c>
      <c r="DX260">
        <f t="shared" si="275"/>
        <v>100</v>
      </c>
      <c r="DY260">
        <f t="shared" si="275"/>
        <v>0</v>
      </c>
      <c r="DZ260">
        <f t="shared" si="275"/>
        <v>0</v>
      </c>
      <c r="EA260">
        <f t="shared" si="275"/>
        <v>0</v>
      </c>
      <c r="EB260">
        <f t="shared" si="275"/>
        <v>0</v>
      </c>
      <c r="EC260">
        <f t="shared" si="275"/>
        <v>0</v>
      </c>
      <c r="ED260">
        <f t="shared" si="275"/>
        <v>0</v>
      </c>
      <c r="EE260">
        <f t="shared" si="275"/>
        <v>21121840</v>
      </c>
      <c r="EF260">
        <f t="shared" si="275"/>
        <v>30</v>
      </c>
      <c r="EG260" t="str">
        <f t="shared" si="275"/>
        <v>Строительные работы</v>
      </c>
      <c r="EH260">
        <f t="shared" si="275"/>
        <v>0</v>
      </c>
      <c r="EI260" t="str">
        <f t="shared" si="275"/>
        <v/>
      </c>
      <c r="EJ260">
        <f t="shared" si="275"/>
        <v>1</v>
      </c>
      <c r="EK260">
        <f t="shared" si="275"/>
        <v>1150</v>
      </c>
      <c r="EL260" t="str">
        <f t="shared" si="275"/>
        <v>ТСН-2001.3-10. 10-83…10-85 (доп. 4)</v>
      </c>
      <c r="EM260" t="str">
        <f t="shared" si="275"/>
        <v>ТСН-2001.3-10-8</v>
      </c>
      <c r="EO260" t="s">
        <v>3</v>
      </c>
      <c r="EQ260">
        <v>0</v>
      </c>
      <c r="ER260">
        <v>12290.86</v>
      </c>
      <c r="ES260">
        <v>9777.57</v>
      </c>
      <c r="ET260">
        <v>304.66000000000003</v>
      </c>
      <c r="EU260">
        <v>61.19</v>
      </c>
      <c r="EV260">
        <v>2208.63</v>
      </c>
      <c r="EW260">
        <v>188.92</v>
      </c>
      <c r="EX260">
        <v>0</v>
      </c>
      <c r="EY260">
        <v>0</v>
      </c>
      <c r="FQ260">
        <v>0</v>
      </c>
      <c r="FR260">
        <f t="shared" si="269"/>
        <v>0</v>
      </c>
      <c r="FS260">
        <v>0</v>
      </c>
      <c r="FX260">
        <v>89</v>
      </c>
      <c r="FY260">
        <v>44</v>
      </c>
      <c r="GA260" t="s">
        <v>3</v>
      </c>
      <c r="GG260">
        <v>2</v>
      </c>
      <c r="GH260">
        <v>1</v>
      </c>
      <c r="GI260">
        <v>2</v>
      </c>
      <c r="GJ260">
        <v>0</v>
      </c>
      <c r="GK260">
        <f>ROUND(R260*(S12)/100,2)</f>
        <v>78.819999999999993</v>
      </c>
      <c r="GL260">
        <f t="shared" si="270"/>
        <v>0</v>
      </c>
      <c r="GM260">
        <f t="shared" si="271"/>
        <v>4598.1499999999996</v>
      </c>
      <c r="GN260">
        <f t="shared" si="272"/>
        <v>4598.1499999999996</v>
      </c>
      <c r="GO260">
        <f t="shared" si="273"/>
        <v>0</v>
      </c>
      <c r="GP260">
        <f t="shared" si="274"/>
        <v>0</v>
      </c>
      <c r="GR260">
        <v>0</v>
      </c>
    </row>
    <row r="261" spans="1:255" x14ac:dyDescent="0.2">
      <c r="A261" s="2">
        <v>18</v>
      </c>
      <c r="B261" s="2">
        <v>1</v>
      </c>
      <c r="C261" s="2">
        <v>220</v>
      </c>
      <c r="D261" s="2"/>
      <c r="E261" s="2" t="s">
        <v>303</v>
      </c>
      <c r="F261" s="2" t="s">
        <v>304</v>
      </c>
      <c r="G261" s="2" t="s">
        <v>305</v>
      </c>
      <c r="H261" s="2" t="s">
        <v>284</v>
      </c>
      <c r="I261" s="2">
        <f>I260*J261</f>
        <v>3.6764999999999999</v>
      </c>
      <c r="J261" s="2">
        <v>85.5</v>
      </c>
      <c r="K261" s="2"/>
      <c r="L261" s="2"/>
      <c r="M261" s="2"/>
      <c r="N261" s="2"/>
      <c r="O261" s="2">
        <f t="shared" si="245"/>
        <v>51.25</v>
      </c>
      <c r="P261" s="2">
        <f t="shared" si="246"/>
        <v>51.25</v>
      </c>
      <c r="Q261" s="2">
        <f t="shared" si="247"/>
        <v>0</v>
      </c>
      <c r="R261" s="2">
        <f t="shared" si="248"/>
        <v>0</v>
      </c>
      <c r="S261" s="2">
        <f t="shared" si="249"/>
        <v>0</v>
      </c>
      <c r="T261" s="2">
        <f t="shared" si="250"/>
        <v>0</v>
      </c>
      <c r="U261" s="2">
        <f t="shared" si="251"/>
        <v>0</v>
      </c>
      <c r="V261" s="2">
        <f t="shared" si="252"/>
        <v>0</v>
      </c>
      <c r="W261" s="2">
        <f t="shared" si="253"/>
        <v>0</v>
      </c>
      <c r="X261" s="2">
        <f t="shared" si="254"/>
        <v>0</v>
      </c>
      <c r="Y261" s="2">
        <f t="shared" si="255"/>
        <v>0</v>
      </c>
      <c r="Z261" s="2"/>
      <c r="AA261" s="2">
        <v>22529512</v>
      </c>
      <c r="AB261" s="2">
        <f t="shared" si="256"/>
        <v>13.94</v>
      </c>
      <c r="AC261" s="2">
        <f t="shared" si="257"/>
        <v>13.94</v>
      </c>
      <c r="AD261" s="2">
        <f t="shared" ref="AD261:AD268" si="276">ROUND((((ET261)-(EU261))+AE261),6)</f>
        <v>0</v>
      </c>
      <c r="AE261" s="2">
        <f t="shared" ref="AE261:AF268" si="277">ROUND((EU261),6)</f>
        <v>0</v>
      </c>
      <c r="AF261" s="2">
        <f t="shared" si="277"/>
        <v>0</v>
      </c>
      <c r="AG261" s="2">
        <f t="shared" si="258"/>
        <v>0</v>
      </c>
      <c r="AH261" s="2">
        <f t="shared" ref="AH261:AI268" si="278">(EW261)</f>
        <v>0</v>
      </c>
      <c r="AI261" s="2">
        <f t="shared" si="278"/>
        <v>0</v>
      </c>
      <c r="AJ261" s="2">
        <f t="shared" si="259"/>
        <v>0</v>
      </c>
      <c r="AK261" s="2">
        <v>13.94</v>
      </c>
      <c r="AL261" s="2">
        <v>13.94</v>
      </c>
      <c r="AM261" s="2">
        <v>0</v>
      </c>
      <c r="AN261" s="2">
        <v>0</v>
      </c>
      <c r="AO261" s="2">
        <v>0</v>
      </c>
      <c r="AP261" s="2">
        <v>0</v>
      </c>
      <c r="AQ261" s="2">
        <v>0</v>
      </c>
      <c r="AR261" s="2">
        <v>0</v>
      </c>
      <c r="AS261" s="2">
        <v>0</v>
      </c>
      <c r="AT261" s="2">
        <v>105</v>
      </c>
      <c r="AU261" s="2">
        <v>70</v>
      </c>
      <c r="AV261" s="2">
        <v>1</v>
      </c>
      <c r="AW261" s="2">
        <v>1</v>
      </c>
      <c r="AX261" s="2"/>
      <c r="AY261" s="2"/>
      <c r="AZ261" s="2">
        <v>1</v>
      </c>
      <c r="BA261" s="2">
        <v>1</v>
      </c>
      <c r="BB261" s="2">
        <v>1</v>
      </c>
      <c r="BC261" s="2">
        <v>1</v>
      </c>
      <c r="BD261" s="2" t="s">
        <v>3</v>
      </c>
      <c r="BE261" s="2" t="s">
        <v>3</v>
      </c>
      <c r="BF261" s="2" t="s">
        <v>3</v>
      </c>
      <c r="BG261" s="2" t="s">
        <v>3</v>
      </c>
      <c r="BH261" s="2">
        <v>3</v>
      </c>
      <c r="BI261" s="2">
        <v>1</v>
      </c>
      <c r="BJ261" s="2" t="s">
        <v>306</v>
      </c>
      <c r="BK261" s="2"/>
      <c r="BL261" s="2"/>
      <c r="BM261" s="2">
        <v>1150</v>
      </c>
      <c r="BN261" s="2">
        <v>0</v>
      </c>
      <c r="BO261" s="2" t="s">
        <v>3</v>
      </c>
      <c r="BP261" s="2">
        <v>0</v>
      </c>
      <c r="BQ261" s="2">
        <v>30</v>
      </c>
      <c r="BR261" s="2"/>
      <c r="BS261" s="2">
        <v>1</v>
      </c>
      <c r="BT261" s="2">
        <v>1</v>
      </c>
      <c r="BU261" s="2">
        <v>1</v>
      </c>
      <c r="BV261" s="2">
        <v>1</v>
      </c>
      <c r="BW261" s="2">
        <v>1</v>
      </c>
      <c r="BX261" s="2">
        <v>1</v>
      </c>
      <c r="BY261" s="2" t="s">
        <v>3</v>
      </c>
      <c r="BZ261" s="2">
        <v>105</v>
      </c>
      <c r="CA261" s="2">
        <v>70</v>
      </c>
      <c r="CB261" s="2"/>
      <c r="CC261" s="2"/>
      <c r="CD261" s="2"/>
      <c r="CE261" s="2"/>
      <c r="CF261" s="2">
        <v>0</v>
      </c>
      <c r="CG261" s="2">
        <v>0</v>
      </c>
      <c r="CH261" s="2"/>
      <c r="CI261" s="2"/>
      <c r="CJ261" s="2"/>
      <c r="CK261" s="2"/>
      <c r="CL261" s="2"/>
      <c r="CM261" s="2">
        <v>0</v>
      </c>
      <c r="CN261" s="2" t="s">
        <v>3</v>
      </c>
      <c r="CO261" s="2">
        <v>0</v>
      </c>
      <c r="CP261" s="2">
        <f t="shared" si="260"/>
        <v>51.25</v>
      </c>
      <c r="CQ261" s="2">
        <f t="shared" si="261"/>
        <v>13.94</v>
      </c>
      <c r="CR261" s="2">
        <f t="shared" si="262"/>
        <v>0</v>
      </c>
      <c r="CS261" s="2">
        <f t="shared" si="263"/>
        <v>0</v>
      </c>
      <c r="CT261" s="2">
        <f t="shared" si="264"/>
        <v>0</v>
      </c>
      <c r="CU261" s="2">
        <f t="shared" si="265"/>
        <v>0</v>
      </c>
      <c r="CV261" s="2">
        <f t="shared" si="266"/>
        <v>0</v>
      </c>
      <c r="CW261" s="2">
        <f t="shared" si="267"/>
        <v>0</v>
      </c>
      <c r="CX261" s="2">
        <f t="shared" si="268"/>
        <v>0</v>
      </c>
      <c r="CY261" s="2">
        <f>((S261*BZ261)/100)</f>
        <v>0</v>
      </c>
      <c r="CZ261" s="2">
        <f>((S261*CA261)/100)</f>
        <v>0</v>
      </c>
      <c r="DA261" s="2"/>
      <c r="DB261" s="2"/>
      <c r="DC261" s="2" t="s">
        <v>3</v>
      </c>
      <c r="DD261" s="2" t="s">
        <v>3</v>
      </c>
      <c r="DE261" s="2" t="s">
        <v>3</v>
      </c>
      <c r="DF261" s="2" t="s">
        <v>3</v>
      </c>
      <c r="DG261" s="2" t="s">
        <v>3</v>
      </c>
      <c r="DH261" s="2" t="s">
        <v>3</v>
      </c>
      <c r="DI261" s="2" t="s">
        <v>3</v>
      </c>
      <c r="DJ261" s="2" t="s">
        <v>3</v>
      </c>
      <c r="DK261" s="2" t="s">
        <v>3</v>
      </c>
      <c r="DL261" s="2" t="s">
        <v>3</v>
      </c>
      <c r="DM261" s="2" t="s">
        <v>3</v>
      </c>
      <c r="DN261" s="2">
        <v>0</v>
      </c>
      <c r="DO261" s="2">
        <v>0</v>
      </c>
      <c r="DP261" s="2">
        <v>1</v>
      </c>
      <c r="DQ261" s="2">
        <v>1</v>
      </c>
      <c r="DR261" s="2"/>
      <c r="DS261" s="2"/>
      <c r="DT261" s="2"/>
      <c r="DU261" s="2">
        <v>1003</v>
      </c>
      <c r="DV261" s="2" t="s">
        <v>284</v>
      </c>
      <c r="DW261" s="2" t="s">
        <v>284</v>
      </c>
      <c r="DX261" s="2">
        <v>1</v>
      </c>
      <c r="DY261" s="2"/>
      <c r="DZ261" s="2"/>
      <c r="EA261" s="2"/>
      <c r="EB261" s="2"/>
      <c r="EC261" s="2"/>
      <c r="ED261" s="2"/>
      <c r="EE261" s="2">
        <v>21121840</v>
      </c>
      <c r="EF261" s="2">
        <v>30</v>
      </c>
      <c r="EG261" s="2" t="s">
        <v>119</v>
      </c>
      <c r="EH261" s="2">
        <v>0</v>
      </c>
      <c r="EI261" s="2" t="s">
        <v>3</v>
      </c>
      <c r="EJ261" s="2">
        <v>1</v>
      </c>
      <c r="EK261" s="2">
        <v>1150</v>
      </c>
      <c r="EL261" s="2" t="s">
        <v>301</v>
      </c>
      <c r="EM261" s="2" t="s">
        <v>302</v>
      </c>
      <c r="EN261" s="2"/>
      <c r="EO261" s="2" t="s">
        <v>3</v>
      </c>
      <c r="EP261" s="2"/>
      <c r="EQ261" s="2">
        <v>0</v>
      </c>
      <c r="ER261" s="2">
        <v>13.94</v>
      </c>
      <c r="ES261" s="2">
        <v>13.94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/>
      <c r="EZ261" s="2">
        <v>0</v>
      </c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>
        <v>0</v>
      </c>
      <c r="FR261" s="2">
        <f t="shared" si="269"/>
        <v>0</v>
      </c>
      <c r="FS261" s="2">
        <v>0</v>
      </c>
      <c r="FT261" s="2"/>
      <c r="FU261" s="2"/>
      <c r="FV261" s="2"/>
      <c r="FW261" s="2"/>
      <c r="FX261" s="2">
        <v>105</v>
      </c>
      <c r="FY261" s="2">
        <v>70</v>
      </c>
      <c r="FZ261" s="2"/>
      <c r="GA261" s="2" t="s">
        <v>3</v>
      </c>
      <c r="GB261" s="2"/>
      <c r="GC261" s="2"/>
      <c r="GD261" s="2"/>
      <c r="GE261" s="2"/>
      <c r="GF261" s="2"/>
      <c r="GG261" s="2">
        <v>2</v>
      </c>
      <c r="GH261" s="2">
        <v>1</v>
      </c>
      <c r="GI261" s="2">
        <v>-2</v>
      </c>
      <c r="GJ261" s="2">
        <v>0</v>
      </c>
      <c r="GK261" s="2">
        <f>ROUND(R261*(R12)/100,2)</f>
        <v>0</v>
      </c>
      <c r="GL261" s="2">
        <f t="shared" si="270"/>
        <v>0</v>
      </c>
      <c r="GM261" s="2">
        <f t="shared" si="271"/>
        <v>51.25</v>
      </c>
      <c r="GN261" s="2">
        <f t="shared" si="272"/>
        <v>51.25</v>
      </c>
      <c r="GO261" s="2">
        <f t="shared" si="273"/>
        <v>0</v>
      </c>
      <c r="GP261" s="2">
        <f t="shared" si="274"/>
        <v>0</v>
      </c>
      <c r="GQ261" s="2"/>
      <c r="GR261" s="2">
        <v>0</v>
      </c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  <c r="IS261" s="2"/>
      <c r="IT261" s="2"/>
      <c r="IU261" s="2"/>
    </row>
    <row r="262" spans="1:255" x14ac:dyDescent="0.2">
      <c r="A262">
        <v>18</v>
      </c>
      <c r="B262">
        <v>1</v>
      </c>
      <c r="C262">
        <v>231</v>
      </c>
      <c r="E262" t="s">
        <v>303</v>
      </c>
      <c r="F262" t="str">
        <f>F261</f>
        <v>1.1-1-2982</v>
      </c>
      <c r="G262" t="str">
        <f>G261</f>
        <v>ЛЕНТА САМОКЛЕЮЩАЯСЯ ДИФФУЗИОННАЯ ГИДРОИЗОЛЯЦИОННАЯ БУТИЛКАУЧУКОВАЯ ДЛЯ НАРУЖНОГО СЛОЯ МОНТАЖНОГО ШВА 'ЛИПЛЕНТ', МАРКА СД, ШИРИНА 100 ММ</v>
      </c>
      <c r="H262" t="str">
        <f>H261</f>
        <v>м</v>
      </c>
      <c r="I262">
        <f>I260*J262</f>
        <v>3.6764999999999999</v>
      </c>
      <c r="J262">
        <f>J261</f>
        <v>85.5</v>
      </c>
      <c r="O262">
        <f t="shared" si="245"/>
        <v>63.55</v>
      </c>
      <c r="P262">
        <f t="shared" si="246"/>
        <v>63.55</v>
      </c>
      <c r="Q262">
        <f t="shared" si="247"/>
        <v>0</v>
      </c>
      <c r="R262">
        <f t="shared" si="248"/>
        <v>0</v>
      </c>
      <c r="S262">
        <f t="shared" si="249"/>
        <v>0</v>
      </c>
      <c r="T262">
        <f t="shared" si="250"/>
        <v>0</v>
      </c>
      <c r="U262">
        <f t="shared" si="251"/>
        <v>0</v>
      </c>
      <c r="V262">
        <f t="shared" si="252"/>
        <v>0</v>
      </c>
      <c r="W262">
        <f t="shared" si="253"/>
        <v>0</v>
      </c>
      <c r="X262">
        <f t="shared" si="254"/>
        <v>0</v>
      </c>
      <c r="Y262">
        <f t="shared" si="255"/>
        <v>0</v>
      </c>
      <c r="AA262">
        <v>22529510</v>
      </c>
      <c r="AB262">
        <f t="shared" si="256"/>
        <v>13.94</v>
      </c>
      <c r="AC262">
        <f t="shared" si="257"/>
        <v>13.94</v>
      </c>
      <c r="AD262">
        <f t="shared" si="276"/>
        <v>0</v>
      </c>
      <c r="AE262">
        <f t="shared" si="277"/>
        <v>0</v>
      </c>
      <c r="AF262">
        <f t="shared" si="277"/>
        <v>0</v>
      </c>
      <c r="AG262">
        <f t="shared" si="258"/>
        <v>0</v>
      </c>
      <c r="AH262">
        <f t="shared" si="278"/>
        <v>0</v>
      </c>
      <c r="AI262">
        <f t="shared" si="278"/>
        <v>0</v>
      </c>
      <c r="AJ262">
        <f t="shared" si="259"/>
        <v>0</v>
      </c>
      <c r="AK262">
        <v>13.94</v>
      </c>
      <c r="AL262">
        <v>13.94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1</v>
      </c>
      <c r="AW262">
        <v>1</v>
      </c>
      <c r="AZ262">
        <v>1</v>
      </c>
      <c r="BA262">
        <v>1</v>
      </c>
      <c r="BB262">
        <v>1</v>
      </c>
      <c r="BC262">
        <v>1.24</v>
      </c>
      <c r="BD262" t="s">
        <v>3</v>
      </c>
      <c r="BE262" t="s">
        <v>3</v>
      </c>
      <c r="BF262" t="s">
        <v>3</v>
      </c>
      <c r="BG262" t="s">
        <v>3</v>
      </c>
      <c r="BH262">
        <v>3</v>
      </c>
      <c r="BI262">
        <v>1</v>
      </c>
      <c r="BJ262" t="str">
        <f>BJ261</f>
        <v>ТСН-2001.1. Доп.4. Р.1, о.1, поз.2982</v>
      </c>
      <c r="BM262">
        <v>1150</v>
      </c>
      <c r="BN262">
        <v>0</v>
      </c>
      <c r="BO262" t="s">
        <v>304</v>
      </c>
      <c r="BP262">
        <v>1</v>
      </c>
      <c r="BQ262">
        <v>30</v>
      </c>
      <c r="BS262">
        <v>1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3</v>
      </c>
      <c r="BZ262">
        <v>0</v>
      </c>
      <c r="CA262">
        <v>0</v>
      </c>
      <c r="CF262">
        <v>0</v>
      </c>
      <c r="CG262">
        <v>0</v>
      </c>
      <c r="CM262">
        <v>0</v>
      </c>
      <c r="CN262" t="s">
        <v>3</v>
      </c>
      <c r="CO262">
        <v>0</v>
      </c>
      <c r="CP262">
        <f t="shared" si="260"/>
        <v>63.55</v>
      </c>
      <c r="CQ262">
        <f t="shared" si="261"/>
        <v>17.285599999999999</v>
      </c>
      <c r="CR262">
        <f t="shared" si="262"/>
        <v>0</v>
      </c>
      <c r="CS262">
        <f t="shared" si="263"/>
        <v>0</v>
      </c>
      <c r="CT262">
        <f t="shared" si="264"/>
        <v>0</v>
      </c>
      <c r="CU262">
        <f t="shared" si="265"/>
        <v>0</v>
      </c>
      <c r="CV262">
        <f t="shared" si="266"/>
        <v>0</v>
      </c>
      <c r="CW262">
        <f t="shared" si="267"/>
        <v>0</v>
      </c>
      <c r="CX262">
        <f t="shared" si="268"/>
        <v>0</v>
      </c>
      <c r="CY262">
        <f>S262*(BZ262/100)</f>
        <v>0</v>
      </c>
      <c r="CZ262">
        <f>S262*(CA262/100)</f>
        <v>0</v>
      </c>
      <c r="DC262" t="s">
        <v>3</v>
      </c>
      <c r="DD262" t="s">
        <v>3</v>
      </c>
      <c r="DE262" t="s">
        <v>3</v>
      </c>
      <c r="DF262" t="s">
        <v>3</v>
      </c>
      <c r="DG262" t="s">
        <v>3</v>
      </c>
      <c r="DH262" t="s">
        <v>3</v>
      </c>
      <c r="DI262" t="s">
        <v>3</v>
      </c>
      <c r="DJ262" t="s">
        <v>3</v>
      </c>
      <c r="DK262" t="s">
        <v>3</v>
      </c>
      <c r="DL262" t="s">
        <v>3</v>
      </c>
      <c r="DM262" t="s">
        <v>3</v>
      </c>
      <c r="DN262">
        <v>105</v>
      </c>
      <c r="DO262">
        <v>70</v>
      </c>
      <c r="DP262">
        <v>1.0469999999999999</v>
      </c>
      <c r="DQ262">
        <v>1</v>
      </c>
      <c r="DU262">
        <f t="shared" ref="DU262:EM262" si="279">DU261</f>
        <v>1003</v>
      </c>
      <c r="DV262" t="str">
        <f t="shared" si="279"/>
        <v>м</v>
      </c>
      <c r="DW262" t="str">
        <f t="shared" si="279"/>
        <v>м</v>
      </c>
      <c r="DX262">
        <f t="shared" si="279"/>
        <v>1</v>
      </c>
      <c r="DY262">
        <f t="shared" si="279"/>
        <v>0</v>
      </c>
      <c r="DZ262">
        <f t="shared" si="279"/>
        <v>0</v>
      </c>
      <c r="EA262">
        <f t="shared" si="279"/>
        <v>0</v>
      </c>
      <c r="EB262">
        <f t="shared" si="279"/>
        <v>0</v>
      </c>
      <c r="EC262">
        <f t="shared" si="279"/>
        <v>0</v>
      </c>
      <c r="ED262">
        <f t="shared" si="279"/>
        <v>0</v>
      </c>
      <c r="EE262">
        <f t="shared" si="279"/>
        <v>21121840</v>
      </c>
      <c r="EF262">
        <f t="shared" si="279"/>
        <v>30</v>
      </c>
      <c r="EG262" t="str">
        <f t="shared" si="279"/>
        <v>Строительные работы</v>
      </c>
      <c r="EH262">
        <f t="shared" si="279"/>
        <v>0</v>
      </c>
      <c r="EI262" t="str">
        <f t="shared" si="279"/>
        <v/>
      </c>
      <c r="EJ262">
        <f t="shared" si="279"/>
        <v>1</v>
      </c>
      <c r="EK262">
        <f t="shared" si="279"/>
        <v>1150</v>
      </c>
      <c r="EL262" t="str">
        <f t="shared" si="279"/>
        <v>ТСН-2001.3-10. 10-83…10-85 (доп. 4)</v>
      </c>
      <c r="EM262" t="str">
        <f t="shared" si="279"/>
        <v>ТСН-2001.3-10-8</v>
      </c>
      <c r="EO262" t="s">
        <v>3</v>
      </c>
      <c r="EQ262">
        <v>0</v>
      </c>
      <c r="ER262">
        <v>13.94</v>
      </c>
      <c r="ES262">
        <v>13.94</v>
      </c>
      <c r="ET262">
        <v>0</v>
      </c>
      <c r="EU262">
        <v>0</v>
      </c>
      <c r="EV262">
        <v>0</v>
      </c>
      <c r="EW262">
        <v>0</v>
      </c>
      <c r="EX262">
        <v>0</v>
      </c>
      <c r="FQ262">
        <v>0</v>
      </c>
      <c r="FR262">
        <f t="shared" si="269"/>
        <v>0</v>
      </c>
      <c r="FS262">
        <v>0</v>
      </c>
      <c r="FX262">
        <v>0</v>
      </c>
      <c r="FY262">
        <v>0</v>
      </c>
      <c r="GA262" t="s">
        <v>3</v>
      </c>
      <c r="GG262">
        <v>2</v>
      </c>
      <c r="GH262">
        <v>1</v>
      </c>
      <c r="GI262">
        <v>2</v>
      </c>
      <c r="GJ262">
        <v>0</v>
      </c>
      <c r="GK262">
        <f>ROUND(R262*(S12)/100,2)</f>
        <v>0</v>
      </c>
      <c r="GL262">
        <f t="shared" si="270"/>
        <v>0</v>
      </c>
      <c r="GM262">
        <f t="shared" si="271"/>
        <v>63.55</v>
      </c>
      <c r="GN262">
        <f t="shared" si="272"/>
        <v>63.55</v>
      </c>
      <c r="GO262">
        <f t="shared" si="273"/>
        <v>0</v>
      </c>
      <c r="GP262">
        <f t="shared" si="274"/>
        <v>0</v>
      </c>
      <c r="GR262">
        <v>0</v>
      </c>
    </row>
    <row r="263" spans="1:255" x14ac:dyDescent="0.2">
      <c r="A263" s="2">
        <v>18</v>
      </c>
      <c r="B263" s="2">
        <v>1</v>
      </c>
      <c r="C263" s="2">
        <v>218</v>
      </c>
      <c r="D263" s="2"/>
      <c r="E263" s="2" t="s">
        <v>307</v>
      </c>
      <c r="F263" s="2" t="s">
        <v>308</v>
      </c>
      <c r="G263" s="2" t="s">
        <v>309</v>
      </c>
      <c r="H263" s="2" t="s">
        <v>284</v>
      </c>
      <c r="I263" s="2">
        <f>I260*J263</f>
        <v>15.200499999999998</v>
      </c>
      <c r="J263" s="2">
        <v>353.5</v>
      </c>
      <c r="K263" s="2"/>
      <c r="L263" s="2"/>
      <c r="M263" s="2"/>
      <c r="N263" s="2"/>
      <c r="O263" s="2">
        <f t="shared" si="245"/>
        <v>227.7</v>
      </c>
      <c r="P263" s="2">
        <f t="shared" si="246"/>
        <v>227.7</v>
      </c>
      <c r="Q263" s="2">
        <f t="shared" si="247"/>
        <v>0</v>
      </c>
      <c r="R263" s="2">
        <f t="shared" si="248"/>
        <v>0</v>
      </c>
      <c r="S263" s="2">
        <f t="shared" si="249"/>
        <v>0</v>
      </c>
      <c r="T263" s="2">
        <f t="shared" si="250"/>
        <v>0</v>
      </c>
      <c r="U263" s="2">
        <f t="shared" si="251"/>
        <v>0</v>
      </c>
      <c r="V263" s="2">
        <f t="shared" si="252"/>
        <v>0</v>
      </c>
      <c r="W263" s="2">
        <f t="shared" si="253"/>
        <v>0</v>
      </c>
      <c r="X263" s="2">
        <f t="shared" si="254"/>
        <v>0</v>
      </c>
      <c r="Y263" s="2">
        <f t="shared" si="255"/>
        <v>0</v>
      </c>
      <c r="Z263" s="2"/>
      <c r="AA263" s="2">
        <v>22529512</v>
      </c>
      <c r="AB263" s="2">
        <f t="shared" si="256"/>
        <v>14.98</v>
      </c>
      <c r="AC263" s="2">
        <f t="shared" si="257"/>
        <v>14.98</v>
      </c>
      <c r="AD263" s="2">
        <f t="shared" si="276"/>
        <v>0</v>
      </c>
      <c r="AE263" s="2">
        <f t="shared" si="277"/>
        <v>0</v>
      </c>
      <c r="AF263" s="2">
        <f t="shared" si="277"/>
        <v>0</v>
      </c>
      <c r="AG263" s="2">
        <f t="shared" si="258"/>
        <v>0</v>
      </c>
      <c r="AH263" s="2">
        <f t="shared" si="278"/>
        <v>0</v>
      </c>
      <c r="AI263" s="2">
        <f t="shared" si="278"/>
        <v>0</v>
      </c>
      <c r="AJ263" s="2">
        <f t="shared" si="259"/>
        <v>0</v>
      </c>
      <c r="AK263" s="2">
        <v>14.98</v>
      </c>
      <c r="AL263" s="2">
        <v>14.98</v>
      </c>
      <c r="AM263" s="2">
        <v>0</v>
      </c>
      <c r="AN263" s="2">
        <v>0</v>
      </c>
      <c r="AO263" s="2">
        <v>0</v>
      </c>
      <c r="AP263" s="2">
        <v>0</v>
      </c>
      <c r="AQ263" s="2">
        <v>0</v>
      </c>
      <c r="AR263" s="2">
        <v>0</v>
      </c>
      <c r="AS263" s="2">
        <v>0</v>
      </c>
      <c r="AT263" s="2">
        <v>105</v>
      </c>
      <c r="AU263" s="2">
        <v>70</v>
      </c>
      <c r="AV263" s="2">
        <v>1</v>
      </c>
      <c r="AW263" s="2">
        <v>1</v>
      </c>
      <c r="AX263" s="2"/>
      <c r="AY263" s="2"/>
      <c r="AZ263" s="2">
        <v>1</v>
      </c>
      <c r="BA263" s="2">
        <v>1</v>
      </c>
      <c r="BB263" s="2">
        <v>1</v>
      </c>
      <c r="BC263" s="2">
        <v>1</v>
      </c>
      <c r="BD263" s="2" t="s">
        <v>3</v>
      </c>
      <c r="BE263" s="2" t="s">
        <v>3</v>
      </c>
      <c r="BF263" s="2" t="s">
        <v>3</v>
      </c>
      <c r="BG263" s="2" t="s">
        <v>3</v>
      </c>
      <c r="BH263" s="2">
        <v>3</v>
      </c>
      <c r="BI263" s="2">
        <v>1</v>
      </c>
      <c r="BJ263" s="2" t="s">
        <v>310</v>
      </c>
      <c r="BK263" s="2"/>
      <c r="BL263" s="2"/>
      <c r="BM263" s="2">
        <v>1150</v>
      </c>
      <c r="BN263" s="2">
        <v>0</v>
      </c>
      <c r="BO263" s="2" t="s">
        <v>3</v>
      </c>
      <c r="BP263" s="2">
        <v>0</v>
      </c>
      <c r="BQ263" s="2">
        <v>30</v>
      </c>
      <c r="BR263" s="2"/>
      <c r="BS263" s="2">
        <v>1</v>
      </c>
      <c r="BT263" s="2">
        <v>1</v>
      </c>
      <c r="BU263" s="2">
        <v>1</v>
      </c>
      <c r="BV263" s="2">
        <v>1</v>
      </c>
      <c r="BW263" s="2">
        <v>1</v>
      </c>
      <c r="BX263" s="2">
        <v>1</v>
      </c>
      <c r="BY263" s="2" t="s">
        <v>3</v>
      </c>
      <c r="BZ263" s="2">
        <v>105</v>
      </c>
      <c r="CA263" s="2">
        <v>70</v>
      </c>
      <c r="CB263" s="2"/>
      <c r="CC263" s="2"/>
      <c r="CD263" s="2"/>
      <c r="CE263" s="2"/>
      <c r="CF263" s="2">
        <v>0</v>
      </c>
      <c r="CG263" s="2">
        <v>0</v>
      </c>
      <c r="CH263" s="2"/>
      <c r="CI263" s="2"/>
      <c r="CJ263" s="2"/>
      <c r="CK263" s="2"/>
      <c r="CL263" s="2"/>
      <c r="CM263" s="2">
        <v>0</v>
      </c>
      <c r="CN263" s="2" t="s">
        <v>3</v>
      </c>
      <c r="CO263" s="2">
        <v>0</v>
      </c>
      <c r="CP263" s="2">
        <f t="shared" si="260"/>
        <v>227.7</v>
      </c>
      <c r="CQ263" s="2">
        <f t="shared" si="261"/>
        <v>14.98</v>
      </c>
      <c r="CR263" s="2">
        <f t="shared" si="262"/>
        <v>0</v>
      </c>
      <c r="CS263" s="2">
        <f t="shared" si="263"/>
        <v>0</v>
      </c>
      <c r="CT263" s="2">
        <f t="shared" si="264"/>
        <v>0</v>
      </c>
      <c r="CU263" s="2">
        <f t="shared" si="265"/>
        <v>0</v>
      </c>
      <c r="CV263" s="2">
        <f t="shared" si="266"/>
        <v>0</v>
      </c>
      <c r="CW263" s="2">
        <f t="shared" si="267"/>
        <v>0</v>
      </c>
      <c r="CX263" s="2">
        <f t="shared" si="268"/>
        <v>0</v>
      </c>
      <c r="CY263" s="2">
        <f>((S263*BZ263)/100)</f>
        <v>0</v>
      </c>
      <c r="CZ263" s="2">
        <f>((S263*CA263)/100)</f>
        <v>0</v>
      </c>
      <c r="DA263" s="2"/>
      <c r="DB263" s="2"/>
      <c r="DC263" s="2" t="s">
        <v>3</v>
      </c>
      <c r="DD263" s="2" t="s">
        <v>3</v>
      </c>
      <c r="DE263" s="2" t="s">
        <v>3</v>
      </c>
      <c r="DF263" s="2" t="s">
        <v>3</v>
      </c>
      <c r="DG263" s="2" t="s">
        <v>3</v>
      </c>
      <c r="DH263" s="2" t="s">
        <v>3</v>
      </c>
      <c r="DI263" s="2" t="s">
        <v>3</v>
      </c>
      <c r="DJ263" s="2" t="s">
        <v>3</v>
      </c>
      <c r="DK263" s="2" t="s">
        <v>3</v>
      </c>
      <c r="DL263" s="2" t="s">
        <v>3</v>
      </c>
      <c r="DM263" s="2" t="s">
        <v>3</v>
      </c>
      <c r="DN263" s="2">
        <v>0</v>
      </c>
      <c r="DO263" s="2">
        <v>0</v>
      </c>
      <c r="DP263" s="2">
        <v>1</v>
      </c>
      <c r="DQ263" s="2">
        <v>1</v>
      </c>
      <c r="DR263" s="2"/>
      <c r="DS263" s="2"/>
      <c r="DT263" s="2"/>
      <c r="DU263" s="2">
        <v>1003</v>
      </c>
      <c r="DV263" s="2" t="s">
        <v>284</v>
      </c>
      <c r="DW263" s="2" t="s">
        <v>284</v>
      </c>
      <c r="DX263" s="2">
        <v>1</v>
      </c>
      <c r="DY263" s="2"/>
      <c r="DZ263" s="2"/>
      <c r="EA263" s="2"/>
      <c r="EB263" s="2"/>
      <c r="EC263" s="2"/>
      <c r="ED263" s="2"/>
      <c r="EE263" s="2">
        <v>21121840</v>
      </c>
      <c r="EF263" s="2">
        <v>30</v>
      </c>
      <c r="EG263" s="2" t="s">
        <v>119</v>
      </c>
      <c r="EH263" s="2">
        <v>0</v>
      </c>
      <c r="EI263" s="2" t="s">
        <v>3</v>
      </c>
      <c r="EJ263" s="2">
        <v>1</v>
      </c>
      <c r="EK263" s="2">
        <v>1150</v>
      </c>
      <c r="EL263" s="2" t="s">
        <v>301</v>
      </c>
      <c r="EM263" s="2" t="s">
        <v>302</v>
      </c>
      <c r="EN263" s="2"/>
      <c r="EO263" s="2" t="s">
        <v>3</v>
      </c>
      <c r="EP263" s="2"/>
      <c r="EQ263" s="2">
        <v>0</v>
      </c>
      <c r="ER263" s="2">
        <v>14.98</v>
      </c>
      <c r="ES263" s="2">
        <v>14.98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/>
      <c r="EZ263" s="2">
        <v>0</v>
      </c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>
        <v>0</v>
      </c>
      <c r="FR263" s="2">
        <f t="shared" si="269"/>
        <v>0</v>
      </c>
      <c r="FS263" s="2">
        <v>0</v>
      </c>
      <c r="FT263" s="2"/>
      <c r="FU263" s="2"/>
      <c r="FV263" s="2"/>
      <c r="FW263" s="2"/>
      <c r="FX263" s="2">
        <v>105</v>
      </c>
      <c r="FY263" s="2">
        <v>70</v>
      </c>
      <c r="FZ263" s="2"/>
      <c r="GA263" s="2" t="s">
        <v>3</v>
      </c>
      <c r="GB263" s="2"/>
      <c r="GC263" s="2"/>
      <c r="GD263" s="2"/>
      <c r="GE263" s="2"/>
      <c r="GF263" s="2"/>
      <c r="GG263" s="2">
        <v>2</v>
      </c>
      <c r="GH263" s="2">
        <v>1</v>
      </c>
      <c r="GI263" s="2">
        <v>-2</v>
      </c>
      <c r="GJ263" s="2">
        <v>0</v>
      </c>
      <c r="GK263" s="2">
        <f>ROUND(R263*(R12)/100,2)</f>
        <v>0</v>
      </c>
      <c r="GL263" s="2">
        <f t="shared" si="270"/>
        <v>0</v>
      </c>
      <c r="GM263" s="2">
        <f t="shared" si="271"/>
        <v>227.7</v>
      </c>
      <c r="GN263" s="2">
        <f t="shared" si="272"/>
        <v>227.7</v>
      </c>
      <c r="GO263" s="2">
        <f t="shared" si="273"/>
        <v>0</v>
      </c>
      <c r="GP263" s="2">
        <f t="shared" si="274"/>
        <v>0</v>
      </c>
      <c r="GQ263" s="2"/>
      <c r="GR263" s="2">
        <v>0</v>
      </c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  <c r="IM263" s="2"/>
      <c r="IN263" s="2"/>
      <c r="IO263" s="2"/>
      <c r="IP263" s="2"/>
      <c r="IQ263" s="2"/>
      <c r="IR263" s="2"/>
      <c r="IS263" s="2"/>
      <c r="IT263" s="2"/>
      <c r="IU263" s="2"/>
    </row>
    <row r="264" spans="1:255" x14ac:dyDescent="0.2">
      <c r="A264">
        <v>18</v>
      </c>
      <c r="B264">
        <v>1</v>
      </c>
      <c r="C264">
        <v>229</v>
      </c>
      <c r="E264" t="s">
        <v>307</v>
      </c>
      <c r="F264" t="str">
        <f>F263</f>
        <v>1.1-1-2469</v>
      </c>
      <c r="G264" t="str">
        <f>G263</f>
        <v>ЛЕНТА САМОКЛЕЮЩАЯСЯ ПАРОИЗОЛЯЦИОННАЯ БУТИЛКАУЧУКОВАЯ ДЛЯ ВНУТРЕННЕГО СЛОЯ МОНТАЖНОГО ШВА 'ВИКАР', МАРКА ЛТ (О), ШИРИНА 100 ММ</v>
      </c>
      <c r="H264" t="str">
        <f>H263</f>
        <v>м</v>
      </c>
      <c r="I264">
        <f>I260*J264</f>
        <v>15.200499999999998</v>
      </c>
      <c r="J264">
        <f>J263</f>
        <v>353.5</v>
      </c>
      <c r="O264">
        <f t="shared" si="245"/>
        <v>298.29000000000002</v>
      </c>
      <c r="P264">
        <f t="shared" si="246"/>
        <v>298.29000000000002</v>
      </c>
      <c r="Q264">
        <f t="shared" si="247"/>
        <v>0</v>
      </c>
      <c r="R264">
        <f t="shared" si="248"/>
        <v>0</v>
      </c>
      <c r="S264">
        <f t="shared" si="249"/>
        <v>0</v>
      </c>
      <c r="T264">
        <f t="shared" si="250"/>
        <v>0</v>
      </c>
      <c r="U264">
        <f t="shared" si="251"/>
        <v>0</v>
      </c>
      <c r="V264">
        <f t="shared" si="252"/>
        <v>0</v>
      </c>
      <c r="W264">
        <f t="shared" si="253"/>
        <v>0</v>
      </c>
      <c r="X264">
        <f t="shared" si="254"/>
        <v>0</v>
      </c>
      <c r="Y264">
        <f t="shared" si="255"/>
        <v>0</v>
      </c>
      <c r="AA264">
        <v>22529510</v>
      </c>
      <c r="AB264">
        <f t="shared" si="256"/>
        <v>14.98</v>
      </c>
      <c r="AC264">
        <f t="shared" si="257"/>
        <v>14.98</v>
      </c>
      <c r="AD264">
        <f t="shared" si="276"/>
        <v>0</v>
      </c>
      <c r="AE264">
        <f t="shared" si="277"/>
        <v>0</v>
      </c>
      <c r="AF264">
        <f t="shared" si="277"/>
        <v>0</v>
      </c>
      <c r="AG264">
        <f t="shared" si="258"/>
        <v>0</v>
      </c>
      <c r="AH264">
        <f t="shared" si="278"/>
        <v>0</v>
      </c>
      <c r="AI264">
        <f t="shared" si="278"/>
        <v>0</v>
      </c>
      <c r="AJ264">
        <f t="shared" si="259"/>
        <v>0</v>
      </c>
      <c r="AK264">
        <v>14.98</v>
      </c>
      <c r="AL264">
        <v>14.98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1</v>
      </c>
      <c r="AW264">
        <v>1</v>
      </c>
      <c r="AZ264">
        <v>1</v>
      </c>
      <c r="BA264">
        <v>1</v>
      </c>
      <c r="BB264">
        <v>1</v>
      </c>
      <c r="BC264">
        <v>1.31</v>
      </c>
      <c r="BD264" t="s">
        <v>3</v>
      </c>
      <c r="BE264" t="s">
        <v>3</v>
      </c>
      <c r="BF264" t="s">
        <v>3</v>
      </c>
      <c r="BG264" t="s">
        <v>3</v>
      </c>
      <c r="BH264">
        <v>3</v>
      </c>
      <c r="BI264">
        <v>1</v>
      </c>
      <c r="BJ264" t="str">
        <f>BJ263</f>
        <v>ТСН-2001.1. Доп.4. Р.1, о.1, поз.2469</v>
      </c>
      <c r="BM264">
        <v>1150</v>
      </c>
      <c r="BN264">
        <v>0</v>
      </c>
      <c r="BO264" t="s">
        <v>308</v>
      </c>
      <c r="BP264">
        <v>1</v>
      </c>
      <c r="BQ264">
        <v>30</v>
      </c>
      <c r="BS264">
        <v>1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3</v>
      </c>
      <c r="BZ264">
        <v>0</v>
      </c>
      <c r="CA264">
        <v>0</v>
      </c>
      <c r="CF264">
        <v>0</v>
      </c>
      <c r="CG264">
        <v>0</v>
      </c>
      <c r="CM264">
        <v>0</v>
      </c>
      <c r="CN264" t="s">
        <v>3</v>
      </c>
      <c r="CO264">
        <v>0</v>
      </c>
      <c r="CP264">
        <f t="shared" si="260"/>
        <v>298.29000000000002</v>
      </c>
      <c r="CQ264">
        <f t="shared" si="261"/>
        <v>19.623800000000003</v>
      </c>
      <c r="CR264">
        <f t="shared" si="262"/>
        <v>0</v>
      </c>
      <c r="CS264">
        <f t="shared" si="263"/>
        <v>0</v>
      </c>
      <c r="CT264">
        <f t="shared" si="264"/>
        <v>0</v>
      </c>
      <c r="CU264">
        <f t="shared" si="265"/>
        <v>0</v>
      </c>
      <c r="CV264">
        <f t="shared" si="266"/>
        <v>0</v>
      </c>
      <c r="CW264">
        <f t="shared" si="267"/>
        <v>0</v>
      </c>
      <c r="CX264">
        <f t="shared" si="268"/>
        <v>0</v>
      </c>
      <c r="CY264">
        <f>S264*(BZ264/100)</f>
        <v>0</v>
      </c>
      <c r="CZ264">
        <f>S264*(CA264/100)</f>
        <v>0</v>
      </c>
      <c r="DC264" t="s">
        <v>3</v>
      </c>
      <c r="DD264" t="s">
        <v>3</v>
      </c>
      <c r="DE264" t="s">
        <v>3</v>
      </c>
      <c r="DF264" t="s">
        <v>3</v>
      </c>
      <c r="DG264" t="s">
        <v>3</v>
      </c>
      <c r="DH264" t="s">
        <v>3</v>
      </c>
      <c r="DI264" t="s">
        <v>3</v>
      </c>
      <c r="DJ264" t="s">
        <v>3</v>
      </c>
      <c r="DK264" t="s">
        <v>3</v>
      </c>
      <c r="DL264" t="s">
        <v>3</v>
      </c>
      <c r="DM264" t="s">
        <v>3</v>
      </c>
      <c r="DN264">
        <v>105</v>
      </c>
      <c r="DO264">
        <v>70</v>
      </c>
      <c r="DP264">
        <v>1.0469999999999999</v>
      </c>
      <c r="DQ264">
        <v>1</v>
      </c>
      <c r="DU264">
        <f t="shared" ref="DU264:EM264" si="280">DU263</f>
        <v>1003</v>
      </c>
      <c r="DV264" t="str">
        <f t="shared" si="280"/>
        <v>м</v>
      </c>
      <c r="DW264" t="str">
        <f t="shared" si="280"/>
        <v>м</v>
      </c>
      <c r="DX264">
        <f t="shared" si="280"/>
        <v>1</v>
      </c>
      <c r="DY264">
        <f t="shared" si="280"/>
        <v>0</v>
      </c>
      <c r="DZ264">
        <f t="shared" si="280"/>
        <v>0</v>
      </c>
      <c r="EA264">
        <f t="shared" si="280"/>
        <v>0</v>
      </c>
      <c r="EB264">
        <f t="shared" si="280"/>
        <v>0</v>
      </c>
      <c r="EC264">
        <f t="shared" si="280"/>
        <v>0</v>
      </c>
      <c r="ED264">
        <f t="shared" si="280"/>
        <v>0</v>
      </c>
      <c r="EE264">
        <f t="shared" si="280"/>
        <v>21121840</v>
      </c>
      <c r="EF264">
        <f t="shared" si="280"/>
        <v>30</v>
      </c>
      <c r="EG264" t="str">
        <f t="shared" si="280"/>
        <v>Строительные работы</v>
      </c>
      <c r="EH264">
        <f t="shared" si="280"/>
        <v>0</v>
      </c>
      <c r="EI264" t="str">
        <f t="shared" si="280"/>
        <v/>
      </c>
      <c r="EJ264">
        <f t="shared" si="280"/>
        <v>1</v>
      </c>
      <c r="EK264">
        <f t="shared" si="280"/>
        <v>1150</v>
      </c>
      <c r="EL264" t="str">
        <f t="shared" si="280"/>
        <v>ТСН-2001.3-10. 10-83…10-85 (доп. 4)</v>
      </c>
      <c r="EM264" t="str">
        <f t="shared" si="280"/>
        <v>ТСН-2001.3-10-8</v>
      </c>
      <c r="EO264" t="s">
        <v>3</v>
      </c>
      <c r="EQ264">
        <v>0</v>
      </c>
      <c r="ER264">
        <v>14.98</v>
      </c>
      <c r="ES264">
        <v>14.98</v>
      </c>
      <c r="ET264">
        <v>0</v>
      </c>
      <c r="EU264">
        <v>0</v>
      </c>
      <c r="EV264">
        <v>0</v>
      </c>
      <c r="EW264">
        <v>0</v>
      </c>
      <c r="EX264">
        <v>0</v>
      </c>
      <c r="FQ264">
        <v>0</v>
      </c>
      <c r="FR264">
        <f t="shared" si="269"/>
        <v>0</v>
      </c>
      <c r="FS264">
        <v>0</v>
      </c>
      <c r="FX264">
        <v>0</v>
      </c>
      <c r="FY264">
        <v>0</v>
      </c>
      <c r="GA264" t="s">
        <v>3</v>
      </c>
      <c r="GG264">
        <v>2</v>
      </c>
      <c r="GH264">
        <v>1</v>
      </c>
      <c r="GI264">
        <v>2</v>
      </c>
      <c r="GJ264">
        <v>0</v>
      </c>
      <c r="GK264">
        <f>ROUND(R264*(S12)/100,2)</f>
        <v>0</v>
      </c>
      <c r="GL264">
        <f t="shared" si="270"/>
        <v>0</v>
      </c>
      <c r="GM264">
        <f t="shared" si="271"/>
        <v>298.29000000000002</v>
      </c>
      <c r="GN264">
        <f t="shared" si="272"/>
        <v>298.29000000000002</v>
      </c>
      <c r="GO264">
        <f t="shared" si="273"/>
        <v>0</v>
      </c>
      <c r="GP264">
        <f t="shared" si="274"/>
        <v>0</v>
      </c>
      <c r="GR264">
        <v>0</v>
      </c>
    </row>
    <row r="265" spans="1:255" x14ac:dyDescent="0.2">
      <c r="A265" s="2">
        <v>18</v>
      </c>
      <c r="B265" s="2">
        <v>1</v>
      </c>
      <c r="C265" s="2">
        <v>223</v>
      </c>
      <c r="D265" s="2"/>
      <c r="E265" s="2" t="s">
        <v>311</v>
      </c>
      <c r="F265" s="2" t="s">
        <v>312</v>
      </c>
      <c r="G265" s="2" t="s">
        <v>313</v>
      </c>
      <c r="H265" s="2" t="s">
        <v>125</v>
      </c>
      <c r="I265" s="2">
        <f>I260*J265</f>
        <v>4.3</v>
      </c>
      <c r="J265" s="2">
        <v>100</v>
      </c>
      <c r="K265" s="2"/>
      <c r="L265" s="2"/>
      <c r="M265" s="2"/>
      <c r="N265" s="2"/>
      <c r="O265" s="2">
        <f t="shared" si="245"/>
        <v>8631.1299999999992</v>
      </c>
      <c r="P265" s="2">
        <f t="shared" si="246"/>
        <v>8631.1299999999992</v>
      </c>
      <c r="Q265" s="2">
        <f t="shared" si="247"/>
        <v>0</v>
      </c>
      <c r="R265" s="2">
        <f t="shared" si="248"/>
        <v>0</v>
      </c>
      <c r="S265" s="2">
        <f t="shared" si="249"/>
        <v>0</v>
      </c>
      <c r="T265" s="2">
        <f t="shared" si="250"/>
        <v>0</v>
      </c>
      <c r="U265" s="2">
        <f t="shared" si="251"/>
        <v>0</v>
      </c>
      <c r="V265" s="2">
        <f t="shared" si="252"/>
        <v>0</v>
      </c>
      <c r="W265" s="2">
        <f t="shared" si="253"/>
        <v>0</v>
      </c>
      <c r="X265" s="2">
        <f t="shared" si="254"/>
        <v>0</v>
      </c>
      <c r="Y265" s="2">
        <f t="shared" si="255"/>
        <v>0</v>
      </c>
      <c r="Z265" s="2"/>
      <c r="AA265" s="2">
        <v>22529512</v>
      </c>
      <c r="AB265" s="2">
        <f t="shared" si="256"/>
        <v>2007.24</v>
      </c>
      <c r="AC265" s="2">
        <f t="shared" si="257"/>
        <v>2007.24</v>
      </c>
      <c r="AD265" s="2">
        <f t="shared" si="276"/>
        <v>0</v>
      </c>
      <c r="AE265" s="2">
        <f t="shared" si="277"/>
        <v>0</v>
      </c>
      <c r="AF265" s="2">
        <f t="shared" si="277"/>
        <v>0</v>
      </c>
      <c r="AG265" s="2">
        <f t="shared" si="258"/>
        <v>0</v>
      </c>
      <c r="AH265" s="2">
        <f t="shared" si="278"/>
        <v>0</v>
      </c>
      <c r="AI265" s="2">
        <f t="shared" si="278"/>
        <v>0</v>
      </c>
      <c r="AJ265" s="2">
        <f t="shared" si="259"/>
        <v>0</v>
      </c>
      <c r="AK265" s="2">
        <v>2007.24</v>
      </c>
      <c r="AL265" s="2">
        <v>2007.24</v>
      </c>
      <c r="AM265" s="2">
        <v>0</v>
      </c>
      <c r="AN265" s="2">
        <v>0</v>
      </c>
      <c r="AO265" s="2">
        <v>0</v>
      </c>
      <c r="AP265" s="2">
        <v>0</v>
      </c>
      <c r="AQ265" s="2">
        <v>0</v>
      </c>
      <c r="AR265" s="2">
        <v>0</v>
      </c>
      <c r="AS265" s="2">
        <v>0</v>
      </c>
      <c r="AT265" s="2">
        <v>105</v>
      </c>
      <c r="AU265" s="2">
        <v>70</v>
      </c>
      <c r="AV265" s="2">
        <v>1</v>
      </c>
      <c r="AW265" s="2">
        <v>1</v>
      </c>
      <c r="AX265" s="2"/>
      <c r="AY265" s="2"/>
      <c r="AZ265" s="2">
        <v>1</v>
      </c>
      <c r="BA265" s="2">
        <v>1</v>
      </c>
      <c r="BB265" s="2">
        <v>1</v>
      </c>
      <c r="BC265" s="2">
        <v>1</v>
      </c>
      <c r="BD265" s="2" t="s">
        <v>3</v>
      </c>
      <c r="BE265" s="2" t="s">
        <v>3</v>
      </c>
      <c r="BF265" s="2" t="s">
        <v>3</v>
      </c>
      <c r="BG265" s="2" t="s">
        <v>3</v>
      </c>
      <c r="BH265" s="2">
        <v>3</v>
      </c>
      <c r="BI265" s="2">
        <v>1</v>
      </c>
      <c r="BJ265" s="2" t="s">
        <v>314</v>
      </c>
      <c r="BK265" s="2"/>
      <c r="BL265" s="2"/>
      <c r="BM265" s="2">
        <v>1150</v>
      </c>
      <c r="BN265" s="2">
        <v>0</v>
      </c>
      <c r="BO265" s="2" t="s">
        <v>3</v>
      </c>
      <c r="BP265" s="2">
        <v>0</v>
      </c>
      <c r="BQ265" s="2">
        <v>30</v>
      </c>
      <c r="BR265" s="2"/>
      <c r="BS265" s="2">
        <v>1</v>
      </c>
      <c r="BT265" s="2">
        <v>1</v>
      </c>
      <c r="BU265" s="2">
        <v>1</v>
      </c>
      <c r="BV265" s="2">
        <v>1</v>
      </c>
      <c r="BW265" s="2">
        <v>1</v>
      </c>
      <c r="BX265" s="2">
        <v>1</v>
      </c>
      <c r="BY265" s="2" t="s">
        <v>3</v>
      </c>
      <c r="BZ265" s="2">
        <v>105</v>
      </c>
      <c r="CA265" s="2">
        <v>70</v>
      </c>
      <c r="CB265" s="2"/>
      <c r="CC265" s="2"/>
      <c r="CD265" s="2"/>
      <c r="CE265" s="2"/>
      <c r="CF265" s="2">
        <v>0</v>
      </c>
      <c r="CG265" s="2">
        <v>0</v>
      </c>
      <c r="CH265" s="2"/>
      <c r="CI265" s="2"/>
      <c r="CJ265" s="2"/>
      <c r="CK265" s="2"/>
      <c r="CL265" s="2"/>
      <c r="CM265" s="2">
        <v>0</v>
      </c>
      <c r="CN265" s="2" t="s">
        <v>3</v>
      </c>
      <c r="CO265" s="2">
        <v>0</v>
      </c>
      <c r="CP265" s="2">
        <f t="shared" si="260"/>
        <v>8631.1299999999992</v>
      </c>
      <c r="CQ265" s="2">
        <f t="shared" si="261"/>
        <v>2007.24</v>
      </c>
      <c r="CR265" s="2">
        <f t="shared" si="262"/>
        <v>0</v>
      </c>
      <c r="CS265" s="2">
        <f t="shared" si="263"/>
        <v>0</v>
      </c>
      <c r="CT265" s="2">
        <f t="shared" si="264"/>
        <v>0</v>
      </c>
      <c r="CU265" s="2">
        <f t="shared" si="265"/>
        <v>0</v>
      </c>
      <c r="CV265" s="2">
        <f t="shared" si="266"/>
        <v>0</v>
      </c>
      <c r="CW265" s="2">
        <f t="shared" si="267"/>
        <v>0</v>
      </c>
      <c r="CX265" s="2">
        <f t="shared" si="268"/>
        <v>0</v>
      </c>
      <c r="CY265" s="2">
        <f>((S265*BZ265)/100)</f>
        <v>0</v>
      </c>
      <c r="CZ265" s="2">
        <f>((S265*CA265)/100)</f>
        <v>0</v>
      </c>
      <c r="DA265" s="2"/>
      <c r="DB265" s="2"/>
      <c r="DC265" s="2" t="s">
        <v>3</v>
      </c>
      <c r="DD265" s="2" t="s">
        <v>3</v>
      </c>
      <c r="DE265" s="2" t="s">
        <v>3</v>
      </c>
      <c r="DF265" s="2" t="s">
        <v>3</v>
      </c>
      <c r="DG265" s="2" t="s">
        <v>3</v>
      </c>
      <c r="DH265" s="2" t="s">
        <v>3</v>
      </c>
      <c r="DI265" s="2" t="s">
        <v>3</v>
      </c>
      <c r="DJ265" s="2" t="s">
        <v>3</v>
      </c>
      <c r="DK265" s="2" t="s">
        <v>3</v>
      </c>
      <c r="DL265" s="2" t="s">
        <v>3</v>
      </c>
      <c r="DM265" s="2" t="s">
        <v>3</v>
      </c>
      <c r="DN265" s="2">
        <v>0</v>
      </c>
      <c r="DO265" s="2">
        <v>0</v>
      </c>
      <c r="DP265" s="2">
        <v>1</v>
      </c>
      <c r="DQ265" s="2">
        <v>1</v>
      </c>
      <c r="DR265" s="2"/>
      <c r="DS265" s="2"/>
      <c r="DT265" s="2"/>
      <c r="DU265" s="2">
        <v>1005</v>
      </c>
      <c r="DV265" s="2" t="s">
        <v>125</v>
      </c>
      <c r="DW265" s="2" t="s">
        <v>125</v>
      </c>
      <c r="DX265" s="2">
        <v>1</v>
      </c>
      <c r="DY265" s="2"/>
      <c r="DZ265" s="2"/>
      <c r="EA265" s="2"/>
      <c r="EB265" s="2"/>
      <c r="EC265" s="2"/>
      <c r="ED265" s="2"/>
      <c r="EE265" s="2">
        <v>21121840</v>
      </c>
      <c r="EF265" s="2">
        <v>30</v>
      </c>
      <c r="EG265" s="2" t="s">
        <v>119</v>
      </c>
      <c r="EH265" s="2">
        <v>0</v>
      </c>
      <c r="EI265" s="2" t="s">
        <v>3</v>
      </c>
      <c r="EJ265" s="2">
        <v>1</v>
      </c>
      <c r="EK265" s="2">
        <v>1150</v>
      </c>
      <c r="EL265" s="2" t="s">
        <v>301</v>
      </c>
      <c r="EM265" s="2" t="s">
        <v>302</v>
      </c>
      <c r="EN265" s="2"/>
      <c r="EO265" s="2" t="s">
        <v>3</v>
      </c>
      <c r="EP265" s="2"/>
      <c r="EQ265" s="2">
        <v>0</v>
      </c>
      <c r="ER265" s="2">
        <v>2007.24</v>
      </c>
      <c r="ES265" s="2">
        <v>2007.24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/>
      <c r="EZ265" s="2">
        <v>0</v>
      </c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>
        <v>0</v>
      </c>
      <c r="FR265" s="2">
        <f t="shared" si="269"/>
        <v>0</v>
      </c>
      <c r="FS265" s="2">
        <v>0</v>
      </c>
      <c r="FT265" s="2"/>
      <c r="FU265" s="2"/>
      <c r="FV265" s="2"/>
      <c r="FW265" s="2"/>
      <c r="FX265" s="2">
        <v>105</v>
      </c>
      <c r="FY265" s="2">
        <v>70</v>
      </c>
      <c r="FZ265" s="2"/>
      <c r="GA265" s="2" t="s">
        <v>3</v>
      </c>
      <c r="GB265" s="2"/>
      <c r="GC265" s="2"/>
      <c r="GD265" s="2"/>
      <c r="GE265" s="2"/>
      <c r="GF265" s="2"/>
      <c r="GG265" s="2">
        <v>2</v>
      </c>
      <c r="GH265" s="2">
        <v>1</v>
      </c>
      <c r="GI265" s="2">
        <v>-2</v>
      </c>
      <c r="GJ265" s="2">
        <v>0</v>
      </c>
      <c r="GK265" s="2">
        <f>ROUND(R265*(R12)/100,2)</f>
        <v>0</v>
      </c>
      <c r="GL265" s="2">
        <f t="shared" si="270"/>
        <v>0</v>
      </c>
      <c r="GM265" s="2">
        <f t="shared" si="271"/>
        <v>8631.1299999999992</v>
      </c>
      <c r="GN265" s="2">
        <f t="shared" si="272"/>
        <v>8631.1299999999992</v>
      </c>
      <c r="GO265" s="2">
        <f t="shared" si="273"/>
        <v>0</v>
      </c>
      <c r="GP265" s="2">
        <f t="shared" si="274"/>
        <v>0</v>
      </c>
      <c r="GQ265" s="2"/>
      <c r="GR265" s="2">
        <v>0</v>
      </c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/>
      <c r="IP265" s="2"/>
      <c r="IQ265" s="2"/>
      <c r="IR265" s="2"/>
      <c r="IS265" s="2"/>
      <c r="IT265" s="2"/>
      <c r="IU265" s="2"/>
    </row>
    <row r="266" spans="1:255" x14ac:dyDescent="0.2">
      <c r="A266">
        <v>18</v>
      </c>
      <c r="B266">
        <v>1</v>
      </c>
      <c r="C266">
        <v>234</v>
      </c>
      <c r="E266" t="s">
        <v>311</v>
      </c>
      <c r="F266" t="str">
        <f>F265</f>
        <v>1.9-1-192</v>
      </c>
      <c r="G266" t="str">
        <f>G265</f>
        <v>БЛОКИ ОКОННЫЕ ИЗ ПВХ ПРОФИЛЕЙ, РАСПАШНЫЕ, ТЕПЛОЗАЩИТНЫЕ, ОДИНАРНОЙ КОНСТРУКЦИИ, ОСТЕКЛЕННЫЕ ДВУХКАМЕРНЫМИ СТЕКЛОПАКЕТАМИ, ДВУХСТВОРЧАТЫЕ С ФОРТОЧКОЙ, ПЛОЩАДЬ 2,16М2, С ИМПОРТНОЙ ФУРНИТУРОЙ</v>
      </c>
      <c r="H266" t="str">
        <f>H265</f>
        <v>м2</v>
      </c>
      <c r="I266">
        <f>I260*J266</f>
        <v>4.3</v>
      </c>
      <c r="J266">
        <f>J265</f>
        <v>100</v>
      </c>
      <c r="O266">
        <f t="shared" si="245"/>
        <v>21923.08</v>
      </c>
      <c r="P266">
        <f t="shared" si="246"/>
        <v>21923.08</v>
      </c>
      <c r="Q266">
        <f t="shared" si="247"/>
        <v>0</v>
      </c>
      <c r="R266">
        <f t="shared" si="248"/>
        <v>0</v>
      </c>
      <c r="S266">
        <f t="shared" si="249"/>
        <v>0</v>
      </c>
      <c r="T266">
        <f t="shared" si="250"/>
        <v>0</v>
      </c>
      <c r="U266">
        <f t="shared" si="251"/>
        <v>0</v>
      </c>
      <c r="V266">
        <f t="shared" si="252"/>
        <v>0</v>
      </c>
      <c r="W266">
        <f t="shared" si="253"/>
        <v>0</v>
      </c>
      <c r="X266">
        <f t="shared" si="254"/>
        <v>0</v>
      </c>
      <c r="Y266">
        <f t="shared" si="255"/>
        <v>0</v>
      </c>
      <c r="AA266">
        <v>22529510</v>
      </c>
      <c r="AB266">
        <f t="shared" si="256"/>
        <v>2007.24</v>
      </c>
      <c r="AC266">
        <f t="shared" si="257"/>
        <v>2007.24</v>
      </c>
      <c r="AD266">
        <f t="shared" si="276"/>
        <v>0</v>
      </c>
      <c r="AE266">
        <f t="shared" si="277"/>
        <v>0</v>
      </c>
      <c r="AF266">
        <f t="shared" si="277"/>
        <v>0</v>
      </c>
      <c r="AG266">
        <f t="shared" si="258"/>
        <v>0</v>
      </c>
      <c r="AH266">
        <f t="shared" si="278"/>
        <v>0</v>
      </c>
      <c r="AI266">
        <f t="shared" si="278"/>
        <v>0</v>
      </c>
      <c r="AJ266">
        <f t="shared" si="259"/>
        <v>0</v>
      </c>
      <c r="AK266">
        <v>2007.24</v>
      </c>
      <c r="AL266">
        <v>2007.24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1</v>
      </c>
      <c r="AW266">
        <v>1</v>
      </c>
      <c r="AZ266">
        <v>1</v>
      </c>
      <c r="BA266">
        <v>1</v>
      </c>
      <c r="BB266">
        <v>1</v>
      </c>
      <c r="BC266">
        <v>2.54</v>
      </c>
      <c r="BD266" t="s">
        <v>3</v>
      </c>
      <c r="BE266" t="s">
        <v>3</v>
      </c>
      <c r="BF266" t="s">
        <v>3</v>
      </c>
      <c r="BG266" t="s">
        <v>3</v>
      </c>
      <c r="BH266">
        <v>3</v>
      </c>
      <c r="BI266">
        <v>1</v>
      </c>
      <c r="BJ266" t="str">
        <f>BJ265</f>
        <v>ТСН-2001.1. База. Р.9, о.1, поз.192</v>
      </c>
      <c r="BM266">
        <v>1150</v>
      </c>
      <c r="BN266">
        <v>0</v>
      </c>
      <c r="BO266" t="s">
        <v>312</v>
      </c>
      <c r="BP266">
        <v>1</v>
      </c>
      <c r="BQ266">
        <v>30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3</v>
      </c>
      <c r="BZ266">
        <v>0</v>
      </c>
      <c r="CA266">
        <v>0</v>
      </c>
      <c r="CF266">
        <v>0</v>
      </c>
      <c r="CG266">
        <v>0</v>
      </c>
      <c r="CM266">
        <v>0</v>
      </c>
      <c r="CN266" t="s">
        <v>3</v>
      </c>
      <c r="CO266">
        <v>0</v>
      </c>
      <c r="CP266">
        <f t="shared" si="260"/>
        <v>21923.08</v>
      </c>
      <c r="CQ266">
        <f t="shared" si="261"/>
        <v>5098.3896000000004</v>
      </c>
      <c r="CR266">
        <f t="shared" si="262"/>
        <v>0</v>
      </c>
      <c r="CS266">
        <f t="shared" si="263"/>
        <v>0</v>
      </c>
      <c r="CT266">
        <f t="shared" si="264"/>
        <v>0</v>
      </c>
      <c r="CU266">
        <f t="shared" si="265"/>
        <v>0</v>
      </c>
      <c r="CV266">
        <f t="shared" si="266"/>
        <v>0</v>
      </c>
      <c r="CW266">
        <f t="shared" si="267"/>
        <v>0</v>
      </c>
      <c r="CX266">
        <f t="shared" si="268"/>
        <v>0</v>
      </c>
      <c r="CY266">
        <f>S266*(BZ266/100)</f>
        <v>0</v>
      </c>
      <c r="CZ266">
        <f>S266*(CA266/100)</f>
        <v>0</v>
      </c>
      <c r="DC266" t="s">
        <v>3</v>
      </c>
      <c r="DD266" t="s">
        <v>3</v>
      </c>
      <c r="DE266" t="s">
        <v>3</v>
      </c>
      <c r="DF266" t="s">
        <v>3</v>
      </c>
      <c r="DG266" t="s">
        <v>3</v>
      </c>
      <c r="DH266" t="s">
        <v>3</v>
      </c>
      <c r="DI266" t="s">
        <v>3</v>
      </c>
      <c r="DJ266" t="s">
        <v>3</v>
      </c>
      <c r="DK266" t="s">
        <v>3</v>
      </c>
      <c r="DL266" t="s">
        <v>3</v>
      </c>
      <c r="DM266" t="s">
        <v>3</v>
      </c>
      <c r="DN266">
        <v>105</v>
      </c>
      <c r="DO266">
        <v>70</v>
      </c>
      <c r="DP266">
        <v>1.0469999999999999</v>
      </c>
      <c r="DQ266">
        <v>1</v>
      </c>
      <c r="DU266">
        <f t="shared" ref="DU266:EM266" si="281">DU265</f>
        <v>1005</v>
      </c>
      <c r="DV266" t="str">
        <f t="shared" si="281"/>
        <v>м2</v>
      </c>
      <c r="DW266" t="str">
        <f t="shared" si="281"/>
        <v>м2</v>
      </c>
      <c r="DX266">
        <f t="shared" si="281"/>
        <v>1</v>
      </c>
      <c r="DY266">
        <f t="shared" si="281"/>
        <v>0</v>
      </c>
      <c r="DZ266">
        <f t="shared" si="281"/>
        <v>0</v>
      </c>
      <c r="EA266">
        <f t="shared" si="281"/>
        <v>0</v>
      </c>
      <c r="EB266">
        <f t="shared" si="281"/>
        <v>0</v>
      </c>
      <c r="EC266">
        <f t="shared" si="281"/>
        <v>0</v>
      </c>
      <c r="ED266">
        <f t="shared" si="281"/>
        <v>0</v>
      </c>
      <c r="EE266">
        <f t="shared" si="281"/>
        <v>21121840</v>
      </c>
      <c r="EF266">
        <f t="shared" si="281"/>
        <v>30</v>
      </c>
      <c r="EG266" t="str">
        <f t="shared" si="281"/>
        <v>Строительные работы</v>
      </c>
      <c r="EH266">
        <f t="shared" si="281"/>
        <v>0</v>
      </c>
      <c r="EI266" t="str">
        <f t="shared" si="281"/>
        <v/>
      </c>
      <c r="EJ266">
        <f t="shared" si="281"/>
        <v>1</v>
      </c>
      <c r="EK266">
        <f t="shared" si="281"/>
        <v>1150</v>
      </c>
      <c r="EL266" t="str">
        <f t="shared" si="281"/>
        <v>ТСН-2001.3-10. 10-83…10-85 (доп. 4)</v>
      </c>
      <c r="EM266" t="str">
        <f t="shared" si="281"/>
        <v>ТСН-2001.3-10-8</v>
      </c>
      <c r="EO266" t="s">
        <v>3</v>
      </c>
      <c r="EQ266">
        <v>0</v>
      </c>
      <c r="ER266">
        <v>2007.24</v>
      </c>
      <c r="ES266">
        <v>2007.24</v>
      </c>
      <c r="ET266">
        <v>0</v>
      </c>
      <c r="EU266">
        <v>0</v>
      </c>
      <c r="EV266">
        <v>0</v>
      </c>
      <c r="EW266">
        <v>0</v>
      </c>
      <c r="EX266">
        <v>0</v>
      </c>
      <c r="FQ266">
        <v>0</v>
      </c>
      <c r="FR266">
        <f t="shared" si="269"/>
        <v>0</v>
      </c>
      <c r="FS266">
        <v>0</v>
      </c>
      <c r="FX266">
        <v>0</v>
      </c>
      <c r="FY266">
        <v>0</v>
      </c>
      <c r="GA266" t="s">
        <v>3</v>
      </c>
      <c r="GG266">
        <v>2</v>
      </c>
      <c r="GH266">
        <v>1</v>
      </c>
      <c r="GI266">
        <v>2</v>
      </c>
      <c r="GJ266">
        <v>0</v>
      </c>
      <c r="GK266">
        <f>ROUND(R266*(S12)/100,2)</f>
        <v>0</v>
      </c>
      <c r="GL266">
        <f t="shared" si="270"/>
        <v>0</v>
      </c>
      <c r="GM266">
        <f t="shared" si="271"/>
        <v>21923.08</v>
      </c>
      <c r="GN266">
        <f t="shared" si="272"/>
        <v>21923.08</v>
      </c>
      <c r="GO266">
        <f t="shared" si="273"/>
        <v>0</v>
      </c>
      <c r="GP266">
        <f t="shared" si="274"/>
        <v>0</v>
      </c>
      <c r="GR266">
        <v>0</v>
      </c>
    </row>
    <row r="267" spans="1:255" x14ac:dyDescent="0.2">
      <c r="A267" s="2">
        <v>18</v>
      </c>
      <c r="B267" s="2">
        <v>1</v>
      </c>
      <c r="C267" s="2">
        <v>221</v>
      </c>
      <c r="D267" s="2"/>
      <c r="E267" s="2" t="s">
        <v>315</v>
      </c>
      <c r="F267" s="2" t="s">
        <v>316</v>
      </c>
      <c r="G267" s="2" t="s">
        <v>317</v>
      </c>
      <c r="H267" s="2" t="s">
        <v>284</v>
      </c>
      <c r="I267" s="2">
        <f>I260*J267</f>
        <v>8.9009999999999998</v>
      </c>
      <c r="J267" s="2">
        <v>207</v>
      </c>
      <c r="K267" s="2"/>
      <c r="L267" s="2"/>
      <c r="M267" s="2"/>
      <c r="N267" s="2"/>
      <c r="O267" s="2">
        <f t="shared" si="245"/>
        <v>48.87</v>
      </c>
      <c r="P267" s="2">
        <f t="shared" si="246"/>
        <v>48.87</v>
      </c>
      <c r="Q267" s="2">
        <f t="shared" si="247"/>
        <v>0</v>
      </c>
      <c r="R267" s="2">
        <f t="shared" si="248"/>
        <v>0</v>
      </c>
      <c r="S267" s="2">
        <f t="shared" si="249"/>
        <v>0</v>
      </c>
      <c r="T267" s="2">
        <f t="shared" si="250"/>
        <v>0</v>
      </c>
      <c r="U267" s="2">
        <f t="shared" si="251"/>
        <v>0</v>
      </c>
      <c r="V267" s="2">
        <f t="shared" si="252"/>
        <v>0</v>
      </c>
      <c r="W267" s="2">
        <f t="shared" si="253"/>
        <v>0</v>
      </c>
      <c r="X267" s="2">
        <f t="shared" si="254"/>
        <v>0</v>
      </c>
      <c r="Y267" s="2">
        <f t="shared" si="255"/>
        <v>0</v>
      </c>
      <c r="Z267" s="2"/>
      <c r="AA267" s="2">
        <v>22529512</v>
      </c>
      <c r="AB267" s="2">
        <f t="shared" si="256"/>
        <v>5.49</v>
      </c>
      <c r="AC267" s="2">
        <f t="shared" si="257"/>
        <v>5.49</v>
      </c>
      <c r="AD267" s="2">
        <f t="shared" si="276"/>
        <v>0</v>
      </c>
      <c r="AE267" s="2">
        <f t="shared" si="277"/>
        <v>0</v>
      </c>
      <c r="AF267" s="2">
        <f t="shared" si="277"/>
        <v>0</v>
      </c>
      <c r="AG267" s="2">
        <f t="shared" si="258"/>
        <v>0</v>
      </c>
      <c r="AH267" s="2">
        <f t="shared" si="278"/>
        <v>0</v>
      </c>
      <c r="AI267" s="2">
        <f t="shared" si="278"/>
        <v>0</v>
      </c>
      <c r="AJ267" s="2">
        <f t="shared" si="259"/>
        <v>0</v>
      </c>
      <c r="AK267" s="2">
        <v>5.49</v>
      </c>
      <c r="AL267" s="2">
        <v>5.49</v>
      </c>
      <c r="AM267" s="2">
        <v>0</v>
      </c>
      <c r="AN267" s="2">
        <v>0</v>
      </c>
      <c r="AO267" s="2">
        <v>0</v>
      </c>
      <c r="AP267" s="2">
        <v>0</v>
      </c>
      <c r="AQ267" s="2">
        <v>0</v>
      </c>
      <c r="AR267" s="2">
        <v>0</v>
      </c>
      <c r="AS267" s="2">
        <v>0</v>
      </c>
      <c r="AT267" s="2">
        <v>105</v>
      </c>
      <c r="AU267" s="2">
        <v>70</v>
      </c>
      <c r="AV267" s="2">
        <v>1</v>
      </c>
      <c r="AW267" s="2">
        <v>1</v>
      </c>
      <c r="AX267" s="2"/>
      <c r="AY267" s="2"/>
      <c r="AZ267" s="2">
        <v>1</v>
      </c>
      <c r="BA267" s="2">
        <v>1</v>
      </c>
      <c r="BB267" s="2">
        <v>1</v>
      </c>
      <c r="BC267" s="2">
        <v>1</v>
      </c>
      <c r="BD267" s="2" t="s">
        <v>3</v>
      </c>
      <c r="BE267" s="2" t="s">
        <v>3</v>
      </c>
      <c r="BF267" s="2" t="s">
        <v>3</v>
      </c>
      <c r="BG267" s="2" t="s">
        <v>3</v>
      </c>
      <c r="BH267" s="2">
        <v>3</v>
      </c>
      <c r="BI267" s="2">
        <v>1</v>
      </c>
      <c r="BJ267" s="2" t="s">
        <v>318</v>
      </c>
      <c r="BK267" s="2"/>
      <c r="BL267" s="2"/>
      <c r="BM267" s="2">
        <v>1150</v>
      </c>
      <c r="BN267" s="2">
        <v>0</v>
      </c>
      <c r="BO267" s="2" t="s">
        <v>3</v>
      </c>
      <c r="BP267" s="2">
        <v>0</v>
      </c>
      <c r="BQ267" s="2">
        <v>30</v>
      </c>
      <c r="BR267" s="2"/>
      <c r="BS267" s="2">
        <v>1</v>
      </c>
      <c r="BT267" s="2">
        <v>1</v>
      </c>
      <c r="BU267" s="2">
        <v>1</v>
      </c>
      <c r="BV267" s="2">
        <v>1</v>
      </c>
      <c r="BW267" s="2">
        <v>1</v>
      </c>
      <c r="BX267" s="2">
        <v>1</v>
      </c>
      <c r="BY267" s="2" t="s">
        <v>3</v>
      </c>
      <c r="BZ267" s="2">
        <v>105</v>
      </c>
      <c r="CA267" s="2">
        <v>70</v>
      </c>
      <c r="CB267" s="2"/>
      <c r="CC267" s="2"/>
      <c r="CD267" s="2"/>
      <c r="CE267" s="2"/>
      <c r="CF267" s="2">
        <v>0</v>
      </c>
      <c r="CG267" s="2">
        <v>0</v>
      </c>
      <c r="CH267" s="2"/>
      <c r="CI267" s="2"/>
      <c r="CJ267" s="2"/>
      <c r="CK267" s="2"/>
      <c r="CL267" s="2"/>
      <c r="CM267" s="2">
        <v>0</v>
      </c>
      <c r="CN267" s="2" t="s">
        <v>3</v>
      </c>
      <c r="CO267" s="2">
        <v>0</v>
      </c>
      <c r="CP267" s="2">
        <f t="shared" si="260"/>
        <v>48.87</v>
      </c>
      <c r="CQ267" s="2">
        <f t="shared" si="261"/>
        <v>5.49</v>
      </c>
      <c r="CR267" s="2">
        <f t="shared" si="262"/>
        <v>0</v>
      </c>
      <c r="CS267" s="2">
        <f t="shared" si="263"/>
        <v>0</v>
      </c>
      <c r="CT267" s="2">
        <f t="shared" si="264"/>
        <v>0</v>
      </c>
      <c r="CU267" s="2">
        <f t="shared" si="265"/>
        <v>0</v>
      </c>
      <c r="CV267" s="2">
        <f t="shared" si="266"/>
        <v>0</v>
      </c>
      <c r="CW267" s="2">
        <f t="shared" si="267"/>
        <v>0</v>
      </c>
      <c r="CX267" s="2">
        <f t="shared" si="268"/>
        <v>0</v>
      </c>
      <c r="CY267" s="2">
        <f>((S267*BZ267)/100)</f>
        <v>0</v>
      </c>
      <c r="CZ267" s="2">
        <f>((S267*CA267)/100)</f>
        <v>0</v>
      </c>
      <c r="DA267" s="2"/>
      <c r="DB267" s="2"/>
      <c r="DC267" s="2" t="s">
        <v>3</v>
      </c>
      <c r="DD267" s="2" t="s">
        <v>3</v>
      </c>
      <c r="DE267" s="2" t="s">
        <v>3</v>
      </c>
      <c r="DF267" s="2" t="s">
        <v>3</v>
      </c>
      <c r="DG267" s="2" t="s">
        <v>3</v>
      </c>
      <c r="DH267" s="2" t="s">
        <v>3</v>
      </c>
      <c r="DI267" s="2" t="s">
        <v>3</v>
      </c>
      <c r="DJ267" s="2" t="s">
        <v>3</v>
      </c>
      <c r="DK267" s="2" t="s">
        <v>3</v>
      </c>
      <c r="DL267" s="2" t="s">
        <v>3</v>
      </c>
      <c r="DM267" s="2" t="s">
        <v>3</v>
      </c>
      <c r="DN267" s="2">
        <v>0</v>
      </c>
      <c r="DO267" s="2">
        <v>0</v>
      </c>
      <c r="DP267" s="2">
        <v>1</v>
      </c>
      <c r="DQ267" s="2">
        <v>1</v>
      </c>
      <c r="DR267" s="2"/>
      <c r="DS267" s="2"/>
      <c r="DT267" s="2"/>
      <c r="DU267" s="2">
        <v>1003</v>
      </c>
      <c r="DV267" s="2" t="s">
        <v>284</v>
      </c>
      <c r="DW267" s="2" t="s">
        <v>284</v>
      </c>
      <c r="DX267" s="2">
        <v>1</v>
      </c>
      <c r="DY267" s="2"/>
      <c r="DZ267" s="2"/>
      <c r="EA267" s="2"/>
      <c r="EB267" s="2"/>
      <c r="EC267" s="2"/>
      <c r="ED267" s="2"/>
      <c r="EE267" s="2">
        <v>21121840</v>
      </c>
      <c r="EF267" s="2">
        <v>30</v>
      </c>
      <c r="EG267" s="2" t="s">
        <v>119</v>
      </c>
      <c r="EH267" s="2">
        <v>0</v>
      </c>
      <c r="EI267" s="2" t="s">
        <v>3</v>
      </c>
      <c r="EJ267" s="2">
        <v>1</v>
      </c>
      <c r="EK267" s="2">
        <v>1150</v>
      </c>
      <c r="EL267" s="2" t="s">
        <v>301</v>
      </c>
      <c r="EM267" s="2" t="s">
        <v>302</v>
      </c>
      <c r="EN267" s="2"/>
      <c r="EO267" s="2" t="s">
        <v>3</v>
      </c>
      <c r="EP267" s="2"/>
      <c r="EQ267" s="2">
        <v>0</v>
      </c>
      <c r="ER267" s="2">
        <v>5.49</v>
      </c>
      <c r="ES267" s="2">
        <v>5.49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/>
      <c r="EZ267" s="2">
        <v>0</v>
      </c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>
        <v>0</v>
      </c>
      <c r="FR267" s="2">
        <f t="shared" si="269"/>
        <v>0</v>
      </c>
      <c r="FS267" s="2">
        <v>0</v>
      </c>
      <c r="FT267" s="2"/>
      <c r="FU267" s="2"/>
      <c r="FV267" s="2"/>
      <c r="FW267" s="2"/>
      <c r="FX267" s="2">
        <v>105</v>
      </c>
      <c r="FY267" s="2">
        <v>70</v>
      </c>
      <c r="FZ267" s="2"/>
      <c r="GA267" s="2" t="s">
        <v>3</v>
      </c>
      <c r="GB267" s="2"/>
      <c r="GC267" s="2"/>
      <c r="GD267" s="2"/>
      <c r="GE267" s="2"/>
      <c r="GF267" s="2"/>
      <c r="GG267" s="2">
        <v>2</v>
      </c>
      <c r="GH267" s="2">
        <v>1</v>
      </c>
      <c r="GI267" s="2">
        <v>-2</v>
      </c>
      <c r="GJ267" s="2">
        <v>0</v>
      </c>
      <c r="GK267" s="2">
        <f>ROUND(R267*(R12)/100,2)</f>
        <v>0</v>
      </c>
      <c r="GL267" s="2">
        <f t="shared" si="270"/>
        <v>0</v>
      </c>
      <c r="GM267" s="2">
        <f t="shared" si="271"/>
        <v>48.87</v>
      </c>
      <c r="GN267" s="2">
        <f t="shared" si="272"/>
        <v>48.87</v>
      </c>
      <c r="GO267" s="2">
        <f t="shared" si="273"/>
        <v>0</v>
      </c>
      <c r="GP267" s="2">
        <f t="shared" si="274"/>
        <v>0</v>
      </c>
      <c r="GQ267" s="2"/>
      <c r="GR267" s="2">
        <v>0</v>
      </c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  <c r="IM267" s="2"/>
      <c r="IN267" s="2"/>
      <c r="IO267" s="2"/>
      <c r="IP267" s="2"/>
      <c r="IQ267" s="2"/>
      <c r="IR267" s="2"/>
      <c r="IS267" s="2"/>
      <c r="IT267" s="2"/>
      <c r="IU267" s="2"/>
    </row>
    <row r="268" spans="1:255" x14ac:dyDescent="0.2">
      <c r="A268">
        <v>18</v>
      </c>
      <c r="B268">
        <v>1</v>
      </c>
      <c r="C268">
        <v>232</v>
      </c>
      <c r="E268" t="s">
        <v>315</v>
      </c>
      <c r="F268" t="str">
        <f>F267</f>
        <v>1.1-1-2983</v>
      </c>
      <c r="G268" t="str">
        <f>G267</f>
        <v>ЛЕНТА ПРЕДВАРИТЕЛЬНОСЖАТАЯ САМОРАСШИРЯЮЩАЯСЯ УПЛОТНИТЕЛЬНАЯ ПСУЛ 10/3</v>
      </c>
      <c r="H268" t="str">
        <f>H267</f>
        <v>м</v>
      </c>
      <c r="I268">
        <f>I260*J268</f>
        <v>8.9009999999999998</v>
      </c>
      <c r="J268">
        <f>J267</f>
        <v>207</v>
      </c>
      <c r="O268">
        <f t="shared" si="245"/>
        <v>29.81</v>
      </c>
      <c r="P268">
        <f t="shared" si="246"/>
        <v>29.81</v>
      </c>
      <c r="Q268">
        <f t="shared" si="247"/>
        <v>0</v>
      </c>
      <c r="R268">
        <f t="shared" si="248"/>
        <v>0</v>
      </c>
      <c r="S268">
        <f t="shared" si="249"/>
        <v>0</v>
      </c>
      <c r="T268">
        <f t="shared" si="250"/>
        <v>0</v>
      </c>
      <c r="U268">
        <f t="shared" si="251"/>
        <v>0</v>
      </c>
      <c r="V268">
        <f t="shared" si="252"/>
        <v>0</v>
      </c>
      <c r="W268">
        <f t="shared" si="253"/>
        <v>0</v>
      </c>
      <c r="X268">
        <f t="shared" si="254"/>
        <v>0</v>
      </c>
      <c r="Y268">
        <f t="shared" si="255"/>
        <v>0</v>
      </c>
      <c r="AA268">
        <v>22529510</v>
      </c>
      <c r="AB268">
        <f t="shared" si="256"/>
        <v>5.49</v>
      </c>
      <c r="AC268">
        <f t="shared" si="257"/>
        <v>5.49</v>
      </c>
      <c r="AD268">
        <f t="shared" si="276"/>
        <v>0</v>
      </c>
      <c r="AE268">
        <f t="shared" si="277"/>
        <v>0</v>
      </c>
      <c r="AF268">
        <f t="shared" si="277"/>
        <v>0</v>
      </c>
      <c r="AG268">
        <f t="shared" si="258"/>
        <v>0</v>
      </c>
      <c r="AH268">
        <f t="shared" si="278"/>
        <v>0</v>
      </c>
      <c r="AI268">
        <f t="shared" si="278"/>
        <v>0</v>
      </c>
      <c r="AJ268">
        <f t="shared" si="259"/>
        <v>0</v>
      </c>
      <c r="AK268">
        <v>5.49</v>
      </c>
      <c r="AL268">
        <v>5.49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1</v>
      </c>
      <c r="AW268">
        <v>1</v>
      </c>
      <c r="AZ268">
        <v>1</v>
      </c>
      <c r="BA268">
        <v>1</v>
      </c>
      <c r="BB268">
        <v>1</v>
      </c>
      <c r="BC268">
        <v>0.61</v>
      </c>
      <c r="BD268" t="s">
        <v>3</v>
      </c>
      <c r="BE268" t="s">
        <v>3</v>
      </c>
      <c r="BF268" t="s">
        <v>3</v>
      </c>
      <c r="BG268" t="s">
        <v>3</v>
      </c>
      <c r="BH268">
        <v>3</v>
      </c>
      <c r="BI268">
        <v>1</v>
      </c>
      <c r="BJ268" t="str">
        <f>BJ267</f>
        <v>ТСН-2001.1. Доп.4. Р.1, о.1, поз.2983</v>
      </c>
      <c r="BM268">
        <v>1150</v>
      </c>
      <c r="BN268">
        <v>0</v>
      </c>
      <c r="BO268" t="s">
        <v>316</v>
      </c>
      <c r="BP268">
        <v>1</v>
      </c>
      <c r="BQ268">
        <v>30</v>
      </c>
      <c r="BS268">
        <v>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3</v>
      </c>
      <c r="BZ268">
        <v>0</v>
      </c>
      <c r="CA268">
        <v>0</v>
      </c>
      <c r="CF268">
        <v>0</v>
      </c>
      <c r="CG268">
        <v>0</v>
      </c>
      <c r="CM268">
        <v>0</v>
      </c>
      <c r="CN268" t="s">
        <v>3</v>
      </c>
      <c r="CO268">
        <v>0</v>
      </c>
      <c r="CP268">
        <f t="shared" si="260"/>
        <v>29.81</v>
      </c>
      <c r="CQ268">
        <f t="shared" si="261"/>
        <v>3.3489</v>
      </c>
      <c r="CR268">
        <f t="shared" si="262"/>
        <v>0</v>
      </c>
      <c r="CS268">
        <f t="shared" si="263"/>
        <v>0</v>
      </c>
      <c r="CT268">
        <f t="shared" si="264"/>
        <v>0</v>
      </c>
      <c r="CU268">
        <f t="shared" si="265"/>
        <v>0</v>
      </c>
      <c r="CV268">
        <f t="shared" si="266"/>
        <v>0</v>
      </c>
      <c r="CW268">
        <f t="shared" si="267"/>
        <v>0</v>
      </c>
      <c r="CX268">
        <f t="shared" si="268"/>
        <v>0</v>
      </c>
      <c r="CY268">
        <f>S268*(BZ268/100)</f>
        <v>0</v>
      </c>
      <c r="CZ268">
        <f>S268*(CA268/100)</f>
        <v>0</v>
      </c>
      <c r="DC268" t="s">
        <v>3</v>
      </c>
      <c r="DD268" t="s">
        <v>3</v>
      </c>
      <c r="DE268" t="s">
        <v>3</v>
      </c>
      <c r="DF268" t="s">
        <v>3</v>
      </c>
      <c r="DG268" t="s">
        <v>3</v>
      </c>
      <c r="DH268" t="s">
        <v>3</v>
      </c>
      <c r="DI268" t="s">
        <v>3</v>
      </c>
      <c r="DJ268" t="s">
        <v>3</v>
      </c>
      <c r="DK268" t="s">
        <v>3</v>
      </c>
      <c r="DL268" t="s">
        <v>3</v>
      </c>
      <c r="DM268" t="s">
        <v>3</v>
      </c>
      <c r="DN268">
        <v>105</v>
      </c>
      <c r="DO268">
        <v>70</v>
      </c>
      <c r="DP268">
        <v>1.0469999999999999</v>
      </c>
      <c r="DQ268">
        <v>1</v>
      </c>
      <c r="DU268">
        <f t="shared" ref="DU268:EM268" si="282">DU267</f>
        <v>1003</v>
      </c>
      <c r="DV268" t="str">
        <f t="shared" si="282"/>
        <v>м</v>
      </c>
      <c r="DW268" t="str">
        <f t="shared" si="282"/>
        <v>м</v>
      </c>
      <c r="DX268">
        <f t="shared" si="282"/>
        <v>1</v>
      </c>
      <c r="DY268">
        <f t="shared" si="282"/>
        <v>0</v>
      </c>
      <c r="DZ268">
        <f t="shared" si="282"/>
        <v>0</v>
      </c>
      <c r="EA268">
        <f t="shared" si="282"/>
        <v>0</v>
      </c>
      <c r="EB268">
        <f t="shared" si="282"/>
        <v>0</v>
      </c>
      <c r="EC268">
        <f t="shared" si="282"/>
        <v>0</v>
      </c>
      <c r="ED268">
        <f t="shared" si="282"/>
        <v>0</v>
      </c>
      <c r="EE268">
        <f t="shared" si="282"/>
        <v>21121840</v>
      </c>
      <c r="EF268">
        <f t="shared" si="282"/>
        <v>30</v>
      </c>
      <c r="EG268" t="str">
        <f t="shared" si="282"/>
        <v>Строительные работы</v>
      </c>
      <c r="EH268">
        <f t="shared" si="282"/>
        <v>0</v>
      </c>
      <c r="EI268" t="str">
        <f t="shared" si="282"/>
        <v/>
      </c>
      <c r="EJ268">
        <f t="shared" si="282"/>
        <v>1</v>
      </c>
      <c r="EK268">
        <f t="shared" si="282"/>
        <v>1150</v>
      </c>
      <c r="EL268" t="str">
        <f t="shared" si="282"/>
        <v>ТСН-2001.3-10. 10-83…10-85 (доп. 4)</v>
      </c>
      <c r="EM268" t="str">
        <f t="shared" si="282"/>
        <v>ТСН-2001.3-10-8</v>
      </c>
      <c r="EO268" t="s">
        <v>3</v>
      </c>
      <c r="EQ268">
        <v>0</v>
      </c>
      <c r="ER268">
        <v>5.49</v>
      </c>
      <c r="ES268">
        <v>5.49</v>
      </c>
      <c r="ET268">
        <v>0</v>
      </c>
      <c r="EU268">
        <v>0</v>
      </c>
      <c r="EV268">
        <v>0</v>
      </c>
      <c r="EW268">
        <v>0</v>
      </c>
      <c r="EX268">
        <v>0</v>
      </c>
      <c r="FQ268">
        <v>0</v>
      </c>
      <c r="FR268">
        <f t="shared" si="269"/>
        <v>0</v>
      </c>
      <c r="FS268">
        <v>0</v>
      </c>
      <c r="FX268">
        <v>0</v>
      </c>
      <c r="FY268">
        <v>0</v>
      </c>
      <c r="GA268" t="s">
        <v>3</v>
      </c>
      <c r="GG268">
        <v>2</v>
      </c>
      <c r="GH268">
        <v>1</v>
      </c>
      <c r="GI268">
        <v>2</v>
      </c>
      <c r="GJ268">
        <v>0</v>
      </c>
      <c r="GK268">
        <f>ROUND(R268*(S12)/100,2)</f>
        <v>0</v>
      </c>
      <c r="GL268">
        <f t="shared" si="270"/>
        <v>0</v>
      </c>
      <c r="GM268">
        <f t="shared" si="271"/>
        <v>29.81</v>
      </c>
      <c r="GN268">
        <f t="shared" si="272"/>
        <v>29.81</v>
      </c>
      <c r="GO268">
        <f t="shared" si="273"/>
        <v>0</v>
      </c>
      <c r="GP268">
        <f t="shared" si="274"/>
        <v>0</v>
      </c>
      <c r="GR268">
        <v>0</v>
      </c>
    </row>
    <row r="269" spans="1:255" x14ac:dyDescent="0.2">
      <c r="A269" s="2">
        <v>17</v>
      </c>
      <c r="B269" s="2">
        <v>1</v>
      </c>
      <c r="C269" s="2">
        <f>ROW(SmtRes!A240)</f>
        <v>240</v>
      </c>
      <c r="D269" s="2">
        <f>ROW(EtalonRes!A242)</f>
        <v>242</v>
      </c>
      <c r="E269" s="2" t="s">
        <v>319</v>
      </c>
      <c r="F269" s="2" t="s">
        <v>320</v>
      </c>
      <c r="G269" s="2" t="s">
        <v>321</v>
      </c>
      <c r="H269" s="2" t="s">
        <v>26</v>
      </c>
      <c r="I269" s="2">
        <f>0.0215</f>
        <v>2.1499999999999998E-2</v>
      </c>
      <c r="J269" s="2">
        <v>0</v>
      </c>
      <c r="K269" s="2"/>
      <c r="L269" s="2"/>
      <c r="M269" s="2"/>
      <c r="N269" s="2"/>
      <c r="O269" s="2">
        <f t="shared" si="245"/>
        <v>56.18</v>
      </c>
      <c r="P269" s="2">
        <f t="shared" si="246"/>
        <v>50.39</v>
      </c>
      <c r="Q269" s="2">
        <f t="shared" si="247"/>
        <v>0.28000000000000003</v>
      </c>
      <c r="R269" s="2">
        <f t="shared" si="248"/>
        <v>7.0000000000000007E-2</v>
      </c>
      <c r="S269" s="2">
        <f t="shared" si="249"/>
        <v>5.51</v>
      </c>
      <c r="T269" s="2">
        <f t="shared" si="250"/>
        <v>0</v>
      </c>
      <c r="U269" s="2">
        <f t="shared" si="251"/>
        <v>0.48065399999999991</v>
      </c>
      <c r="V269" s="2">
        <f t="shared" si="252"/>
        <v>0</v>
      </c>
      <c r="W269" s="2">
        <f t="shared" si="253"/>
        <v>0</v>
      </c>
      <c r="X269" s="2">
        <f t="shared" si="254"/>
        <v>5.79</v>
      </c>
      <c r="Y269" s="2">
        <f t="shared" si="255"/>
        <v>3.86</v>
      </c>
      <c r="Z269" s="2"/>
      <c r="AA269" s="2">
        <v>22529512</v>
      </c>
      <c r="AB269" s="2">
        <f t="shared" si="256"/>
        <v>2613.0419999999999</v>
      </c>
      <c r="AC269" s="2">
        <f t="shared" si="257"/>
        <v>2343.59</v>
      </c>
      <c r="AD269" s="2">
        <f>ROUND(((((ET269*1.25))-((EU269*1.25)))+AE269),6)</f>
        <v>13.025</v>
      </c>
      <c r="AE269" s="2">
        <f>ROUND(((EU269*1.25)),6)</f>
        <v>3.0750000000000002</v>
      </c>
      <c r="AF269" s="2">
        <f>ROUND(((EV269*1.15)),6)</f>
        <v>256.42700000000002</v>
      </c>
      <c r="AG269" s="2">
        <f t="shared" si="258"/>
        <v>0</v>
      </c>
      <c r="AH269" s="2">
        <f>((EW269*1.15))</f>
        <v>22.355999999999998</v>
      </c>
      <c r="AI269" s="2">
        <f>((EX269*1.25))</f>
        <v>0</v>
      </c>
      <c r="AJ269" s="2">
        <f t="shared" si="259"/>
        <v>0</v>
      </c>
      <c r="AK269" s="2">
        <v>2576.9899999999998</v>
      </c>
      <c r="AL269" s="2">
        <v>2343.59</v>
      </c>
      <c r="AM269" s="2">
        <v>10.42</v>
      </c>
      <c r="AN269" s="2">
        <v>2.46</v>
      </c>
      <c r="AO269" s="2">
        <v>222.98</v>
      </c>
      <c r="AP269" s="2">
        <v>0</v>
      </c>
      <c r="AQ269" s="2">
        <v>19.440000000000001</v>
      </c>
      <c r="AR269" s="2">
        <v>0</v>
      </c>
      <c r="AS269" s="2">
        <v>0</v>
      </c>
      <c r="AT269" s="2">
        <v>105</v>
      </c>
      <c r="AU269" s="2">
        <v>70</v>
      </c>
      <c r="AV269" s="2">
        <v>1</v>
      </c>
      <c r="AW269" s="2">
        <v>1</v>
      </c>
      <c r="AX269" s="2"/>
      <c r="AY269" s="2"/>
      <c r="AZ269" s="2">
        <v>1</v>
      </c>
      <c r="BA269" s="2">
        <v>1</v>
      </c>
      <c r="BB269" s="2">
        <v>1</v>
      </c>
      <c r="BC269" s="2">
        <v>1</v>
      </c>
      <c r="BD269" s="2" t="s">
        <v>3</v>
      </c>
      <c r="BE269" s="2" t="s">
        <v>3</v>
      </c>
      <c r="BF269" s="2" t="s">
        <v>3</v>
      </c>
      <c r="BG269" s="2" t="s">
        <v>3</v>
      </c>
      <c r="BH269" s="2">
        <v>0</v>
      </c>
      <c r="BI269" s="2">
        <v>1</v>
      </c>
      <c r="BJ269" s="2" t="s">
        <v>322</v>
      </c>
      <c r="BK269" s="2"/>
      <c r="BL269" s="2"/>
      <c r="BM269" s="2">
        <v>1150</v>
      </c>
      <c r="BN269" s="2">
        <v>0</v>
      </c>
      <c r="BO269" s="2" t="s">
        <v>3</v>
      </c>
      <c r="BP269" s="2">
        <v>0</v>
      </c>
      <c r="BQ269" s="2">
        <v>30</v>
      </c>
      <c r="BR269" s="2"/>
      <c r="BS269" s="2">
        <v>1</v>
      </c>
      <c r="BT269" s="2">
        <v>1</v>
      </c>
      <c r="BU269" s="2">
        <v>1</v>
      </c>
      <c r="BV269" s="2">
        <v>1</v>
      </c>
      <c r="BW269" s="2">
        <v>1</v>
      </c>
      <c r="BX269" s="2">
        <v>1</v>
      </c>
      <c r="BY269" s="2" t="s">
        <v>3</v>
      </c>
      <c r="BZ269" s="2">
        <v>105</v>
      </c>
      <c r="CA269" s="2">
        <v>70</v>
      </c>
      <c r="CB269" s="2"/>
      <c r="CC269" s="2"/>
      <c r="CD269" s="2"/>
      <c r="CE269" s="2"/>
      <c r="CF269" s="2">
        <v>0</v>
      </c>
      <c r="CG269" s="2">
        <v>0</v>
      </c>
      <c r="CH269" s="2"/>
      <c r="CI269" s="2"/>
      <c r="CJ269" s="2"/>
      <c r="CK269" s="2"/>
      <c r="CL269" s="2"/>
      <c r="CM269" s="2">
        <v>0</v>
      </c>
      <c r="CN269" s="2" t="s">
        <v>3</v>
      </c>
      <c r="CO269" s="2">
        <v>0</v>
      </c>
      <c r="CP269" s="2">
        <f t="shared" si="260"/>
        <v>56.18</v>
      </c>
      <c r="CQ269" s="2">
        <f t="shared" si="261"/>
        <v>2343.59</v>
      </c>
      <c r="CR269" s="2">
        <f t="shared" si="262"/>
        <v>13.025</v>
      </c>
      <c r="CS269" s="2">
        <f t="shared" si="263"/>
        <v>3.0750000000000002</v>
      </c>
      <c r="CT269" s="2">
        <f t="shared" si="264"/>
        <v>256.42700000000002</v>
      </c>
      <c r="CU269" s="2">
        <f t="shared" si="265"/>
        <v>0</v>
      </c>
      <c r="CV269" s="2">
        <f t="shared" si="266"/>
        <v>22.355999999999998</v>
      </c>
      <c r="CW269" s="2">
        <f t="shared" si="267"/>
        <v>0</v>
      </c>
      <c r="CX269" s="2">
        <f t="shared" si="268"/>
        <v>0</v>
      </c>
      <c r="CY269" s="2">
        <f>((S269*BZ269)/100)</f>
        <v>5.7854999999999999</v>
      </c>
      <c r="CZ269" s="2">
        <f>((S269*CA269)/100)</f>
        <v>3.8569999999999998</v>
      </c>
      <c r="DA269" s="2"/>
      <c r="DB269" s="2"/>
      <c r="DC269" s="2" t="s">
        <v>3</v>
      </c>
      <c r="DD269" s="2" t="s">
        <v>3</v>
      </c>
      <c r="DE269" s="2" t="s">
        <v>117</v>
      </c>
      <c r="DF269" s="2" t="s">
        <v>117</v>
      </c>
      <c r="DG269" s="2" t="s">
        <v>118</v>
      </c>
      <c r="DH269" s="2" t="s">
        <v>3</v>
      </c>
      <c r="DI269" s="2" t="s">
        <v>118</v>
      </c>
      <c r="DJ269" s="2" t="s">
        <v>117</v>
      </c>
      <c r="DK269" s="2" t="s">
        <v>3</v>
      </c>
      <c r="DL269" s="2" t="s">
        <v>3</v>
      </c>
      <c r="DM269" s="2" t="s">
        <v>3</v>
      </c>
      <c r="DN269" s="2">
        <v>0</v>
      </c>
      <c r="DO269" s="2">
        <v>0</v>
      </c>
      <c r="DP269" s="2">
        <v>1</v>
      </c>
      <c r="DQ269" s="2">
        <v>1</v>
      </c>
      <c r="DR269" s="2"/>
      <c r="DS269" s="2"/>
      <c r="DT269" s="2"/>
      <c r="DU269" s="2">
        <v>1003</v>
      </c>
      <c r="DV269" s="2" t="s">
        <v>26</v>
      </c>
      <c r="DW269" s="2" t="s">
        <v>26</v>
      </c>
      <c r="DX269" s="2">
        <v>100</v>
      </c>
      <c r="DY269" s="2"/>
      <c r="DZ269" s="2"/>
      <c r="EA269" s="2"/>
      <c r="EB269" s="2"/>
      <c r="EC269" s="2"/>
      <c r="ED269" s="2"/>
      <c r="EE269" s="2">
        <v>21121840</v>
      </c>
      <c r="EF269" s="2">
        <v>30</v>
      </c>
      <c r="EG269" s="2" t="s">
        <v>119</v>
      </c>
      <c r="EH269" s="2">
        <v>0</v>
      </c>
      <c r="EI269" s="2" t="s">
        <v>3</v>
      </c>
      <c r="EJ269" s="2">
        <v>1</v>
      </c>
      <c r="EK269" s="2">
        <v>1150</v>
      </c>
      <c r="EL269" s="2" t="s">
        <v>301</v>
      </c>
      <c r="EM269" s="2" t="s">
        <v>302</v>
      </c>
      <c r="EN269" s="2"/>
      <c r="EO269" s="2" t="s">
        <v>3</v>
      </c>
      <c r="EP269" s="2"/>
      <c r="EQ269" s="2">
        <v>0</v>
      </c>
      <c r="ER269" s="2">
        <v>2576.9899999999998</v>
      </c>
      <c r="ES269" s="2">
        <v>2343.59</v>
      </c>
      <c r="ET269" s="2">
        <v>10.42</v>
      </c>
      <c r="EU269" s="2">
        <v>2.46</v>
      </c>
      <c r="EV269" s="2">
        <v>222.98</v>
      </c>
      <c r="EW269" s="2">
        <v>19.440000000000001</v>
      </c>
      <c r="EX269" s="2">
        <v>0</v>
      </c>
      <c r="EY269" s="2">
        <v>0</v>
      </c>
      <c r="EZ269" s="2">
        <v>0</v>
      </c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>
        <v>0</v>
      </c>
      <c r="FR269" s="2">
        <f t="shared" si="269"/>
        <v>0</v>
      </c>
      <c r="FS269" s="2">
        <v>0</v>
      </c>
      <c r="FT269" s="2"/>
      <c r="FU269" s="2"/>
      <c r="FV269" s="2"/>
      <c r="FW269" s="2"/>
      <c r="FX269" s="2">
        <v>105</v>
      </c>
      <c r="FY269" s="2">
        <v>70</v>
      </c>
      <c r="FZ269" s="2"/>
      <c r="GA269" s="2" t="s">
        <v>3</v>
      </c>
      <c r="GB269" s="2"/>
      <c r="GC269" s="2"/>
      <c r="GD269" s="2"/>
      <c r="GE269" s="2"/>
      <c r="GF269" s="2"/>
      <c r="GG269" s="2">
        <v>2</v>
      </c>
      <c r="GH269" s="2">
        <v>1</v>
      </c>
      <c r="GI269" s="2">
        <v>-2</v>
      </c>
      <c r="GJ269" s="2">
        <v>0</v>
      </c>
      <c r="GK269" s="2">
        <f>ROUND(R269*(R12)/100,2)</f>
        <v>0.12</v>
      </c>
      <c r="GL269" s="2">
        <f t="shared" si="270"/>
        <v>0</v>
      </c>
      <c r="GM269" s="2">
        <f t="shared" si="271"/>
        <v>65.95</v>
      </c>
      <c r="GN269" s="2">
        <f t="shared" si="272"/>
        <v>65.95</v>
      </c>
      <c r="GO269" s="2">
        <f t="shared" si="273"/>
        <v>0</v>
      </c>
      <c r="GP269" s="2">
        <f t="shared" si="274"/>
        <v>0</v>
      </c>
      <c r="GQ269" s="2"/>
      <c r="GR269" s="2">
        <v>0</v>
      </c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  <c r="IM269" s="2"/>
      <c r="IN269" s="2"/>
      <c r="IO269" s="2"/>
      <c r="IP269" s="2"/>
      <c r="IQ269" s="2"/>
      <c r="IR269" s="2"/>
      <c r="IS269" s="2"/>
      <c r="IT269" s="2"/>
      <c r="IU269" s="2"/>
    </row>
    <row r="270" spans="1:255" x14ac:dyDescent="0.2">
      <c r="A270">
        <v>17</v>
      </c>
      <c r="B270">
        <v>1</v>
      </c>
      <c r="C270">
        <f>ROW(SmtRes!A246)</f>
        <v>246</v>
      </c>
      <c r="D270">
        <f>ROW(EtalonRes!A248)</f>
        <v>248</v>
      </c>
      <c r="E270" t="s">
        <v>319</v>
      </c>
      <c r="F270" t="str">
        <f>F269</f>
        <v>3.10-85-1</v>
      </c>
      <c r="G270" t="str">
        <f>G269</f>
        <v>УСТАНОВКА ПОДОКОННЫХ ДОСОК ИЗ ПВХ В КАМЕННЫХ СТЕНАХ ТОЛЩИНОЙ ДО 0,51 М</v>
      </c>
      <c r="H270" t="str">
        <f>H269</f>
        <v>100 м</v>
      </c>
      <c r="I270">
        <f>I269</f>
        <v>2.1499999999999998E-2</v>
      </c>
      <c r="J270">
        <f>J269</f>
        <v>0</v>
      </c>
      <c r="O270">
        <f t="shared" si="245"/>
        <v>227.06</v>
      </c>
      <c r="P270">
        <f t="shared" si="246"/>
        <v>146.63</v>
      </c>
      <c r="Q270">
        <f t="shared" si="247"/>
        <v>2.25</v>
      </c>
      <c r="R270">
        <f t="shared" si="248"/>
        <v>0.94</v>
      </c>
      <c r="S270">
        <f t="shared" si="249"/>
        <v>78.180000000000007</v>
      </c>
      <c r="T270">
        <f t="shared" si="250"/>
        <v>0</v>
      </c>
      <c r="U270">
        <f t="shared" si="251"/>
        <v>0.48065399999999991</v>
      </c>
      <c r="V270">
        <f t="shared" si="252"/>
        <v>0</v>
      </c>
      <c r="W270">
        <f t="shared" si="253"/>
        <v>0</v>
      </c>
      <c r="X270">
        <f t="shared" si="254"/>
        <v>69.58</v>
      </c>
      <c r="Y270">
        <f t="shared" si="255"/>
        <v>34.4</v>
      </c>
      <c r="AA270">
        <v>22529510</v>
      </c>
      <c r="AB270">
        <f t="shared" si="256"/>
        <v>2613.0419999999999</v>
      </c>
      <c r="AC270">
        <f t="shared" si="257"/>
        <v>2343.59</v>
      </c>
      <c r="AD270">
        <f>ROUND(((((ET270*1.25))-((EU270*1.25)))+AE270),6)</f>
        <v>13.025</v>
      </c>
      <c r="AE270">
        <f>ROUND(((EU270*1.25)),6)</f>
        <v>3.0750000000000002</v>
      </c>
      <c r="AF270">
        <f>ROUND(((EV270*1.15)),6)</f>
        <v>256.42700000000002</v>
      </c>
      <c r="AG270">
        <f t="shared" si="258"/>
        <v>0</v>
      </c>
      <c r="AH270">
        <f>((EW270*1.15))</f>
        <v>22.355999999999998</v>
      </c>
      <c r="AI270">
        <f>((EX270*1.25))</f>
        <v>0</v>
      </c>
      <c r="AJ270">
        <f t="shared" si="259"/>
        <v>0</v>
      </c>
      <c r="AK270">
        <v>2576.9899999999998</v>
      </c>
      <c r="AL270">
        <v>2343.59</v>
      </c>
      <c r="AM270">
        <v>10.42</v>
      </c>
      <c r="AN270">
        <v>2.46</v>
      </c>
      <c r="AO270">
        <v>222.98</v>
      </c>
      <c r="AP270">
        <v>0</v>
      </c>
      <c r="AQ270">
        <v>19.440000000000001</v>
      </c>
      <c r="AR270">
        <v>0</v>
      </c>
      <c r="AS270">
        <v>0</v>
      </c>
      <c r="AT270">
        <v>89</v>
      </c>
      <c r="AU270">
        <v>44</v>
      </c>
      <c r="AV270">
        <v>1</v>
      </c>
      <c r="AW270">
        <v>1</v>
      </c>
      <c r="AZ270">
        <v>1</v>
      </c>
      <c r="BA270">
        <v>14.18</v>
      </c>
      <c r="BB270">
        <v>8.02</v>
      </c>
      <c r="BC270">
        <v>2.91</v>
      </c>
      <c r="BD270" t="s">
        <v>3</v>
      </c>
      <c r="BE270" t="s">
        <v>3</v>
      </c>
      <c r="BF270" t="s">
        <v>3</v>
      </c>
      <c r="BG270" t="s">
        <v>3</v>
      </c>
      <c r="BH270">
        <v>0</v>
      </c>
      <c r="BI270">
        <v>1</v>
      </c>
      <c r="BJ270" t="str">
        <f>BJ269</f>
        <v>ТСН-2001.3. Доп.4. Сб.10, т.85, поз.1</v>
      </c>
      <c r="BM270">
        <v>1150</v>
      </c>
      <c r="BN270">
        <v>0</v>
      </c>
      <c r="BO270" t="s">
        <v>320</v>
      </c>
      <c r="BP270">
        <v>1</v>
      </c>
      <c r="BQ270">
        <v>30</v>
      </c>
      <c r="BS270">
        <v>14.18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3</v>
      </c>
      <c r="BZ270">
        <v>89</v>
      </c>
      <c r="CA270">
        <v>44</v>
      </c>
      <c r="CF270">
        <v>0</v>
      </c>
      <c r="CG270">
        <v>0</v>
      </c>
      <c r="CM270">
        <v>0</v>
      </c>
      <c r="CN270" t="s">
        <v>3</v>
      </c>
      <c r="CO270">
        <v>0</v>
      </c>
      <c r="CP270">
        <f t="shared" si="260"/>
        <v>227.06</v>
      </c>
      <c r="CQ270">
        <f t="shared" si="261"/>
        <v>6819.8469000000005</v>
      </c>
      <c r="CR270">
        <f t="shared" si="262"/>
        <v>104.4605</v>
      </c>
      <c r="CS270">
        <f t="shared" si="263"/>
        <v>43.603500000000004</v>
      </c>
      <c r="CT270">
        <f t="shared" si="264"/>
        <v>3636.1348600000001</v>
      </c>
      <c r="CU270">
        <f t="shared" si="265"/>
        <v>0</v>
      </c>
      <c r="CV270">
        <f t="shared" si="266"/>
        <v>22.355999999999998</v>
      </c>
      <c r="CW270">
        <f t="shared" si="267"/>
        <v>0</v>
      </c>
      <c r="CX270">
        <f t="shared" si="268"/>
        <v>0</v>
      </c>
      <c r="CY270">
        <f>S270*(BZ270/100)</f>
        <v>69.580200000000005</v>
      </c>
      <c r="CZ270">
        <f>S270*(CA270/100)</f>
        <v>34.3992</v>
      </c>
      <c r="DC270" t="s">
        <v>3</v>
      </c>
      <c r="DD270" t="s">
        <v>3</v>
      </c>
      <c r="DE270" t="s">
        <v>117</v>
      </c>
      <c r="DF270" t="s">
        <v>117</v>
      </c>
      <c r="DG270" t="s">
        <v>118</v>
      </c>
      <c r="DH270" t="s">
        <v>3</v>
      </c>
      <c r="DI270" t="s">
        <v>118</v>
      </c>
      <c r="DJ270" t="s">
        <v>117</v>
      </c>
      <c r="DK270" t="s">
        <v>3</v>
      </c>
      <c r="DL270" t="s">
        <v>3</v>
      </c>
      <c r="DM270" t="s">
        <v>3</v>
      </c>
      <c r="DN270">
        <v>105</v>
      </c>
      <c r="DO270">
        <v>70</v>
      </c>
      <c r="DP270">
        <v>1.0469999999999999</v>
      </c>
      <c r="DQ270">
        <v>1</v>
      </c>
      <c r="DU270">
        <f t="shared" ref="DU270:EM270" si="283">DU269</f>
        <v>1003</v>
      </c>
      <c r="DV270" t="str">
        <f t="shared" si="283"/>
        <v>100 м</v>
      </c>
      <c r="DW270" t="str">
        <f t="shared" si="283"/>
        <v>100 м</v>
      </c>
      <c r="DX270">
        <f t="shared" si="283"/>
        <v>100</v>
      </c>
      <c r="DY270">
        <f t="shared" si="283"/>
        <v>0</v>
      </c>
      <c r="DZ270">
        <f t="shared" si="283"/>
        <v>0</v>
      </c>
      <c r="EA270">
        <f t="shared" si="283"/>
        <v>0</v>
      </c>
      <c r="EB270">
        <f t="shared" si="283"/>
        <v>0</v>
      </c>
      <c r="EC270">
        <f t="shared" si="283"/>
        <v>0</v>
      </c>
      <c r="ED270">
        <f t="shared" si="283"/>
        <v>0</v>
      </c>
      <c r="EE270">
        <f t="shared" si="283"/>
        <v>21121840</v>
      </c>
      <c r="EF270">
        <f t="shared" si="283"/>
        <v>30</v>
      </c>
      <c r="EG270" t="str">
        <f t="shared" si="283"/>
        <v>Строительные работы</v>
      </c>
      <c r="EH270">
        <f t="shared" si="283"/>
        <v>0</v>
      </c>
      <c r="EI270" t="str">
        <f t="shared" si="283"/>
        <v/>
      </c>
      <c r="EJ270">
        <f t="shared" si="283"/>
        <v>1</v>
      </c>
      <c r="EK270">
        <f t="shared" si="283"/>
        <v>1150</v>
      </c>
      <c r="EL270" t="str">
        <f t="shared" si="283"/>
        <v>ТСН-2001.3-10. 10-83…10-85 (доп. 4)</v>
      </c>
      <c r="EM270" t="str">
        <f t="shared" si="283"/>
        <v>ТСН-2001.3-10-8</v>
      </c>
      <c r="EO270" t="s">
        <v>3</v>
      </c>
      <c r="EQ270">
        <v>0</v>
      </c>
      <c r="ER270">
        <v>2576.9899999999998</v>
      </c>
      <c r="ES270">
        <v>2343.59</v>
      </c>
      <c r="ET270">
        <v>10.42</v>
      </c>
      <c r="EU270">
        <v>2.46</v>
      </c>
      <c r="EV270">
        <v>222.98</v>
      </c>
      <c r="EW270">
        <v>19.440000000000001</v>
      </c>
      <c r="EX270">
        <v>0</v>
      </c>
      <c r="EY270">
        <v>0</v>
      </c>
      <c r="FQ270">
        <v>0</v>
      </c>
      <c r="FR270">
        <f t="shared" si="269"/>
        <v>0</v>
      </c>
      <c r="FS270">
        <v>0</v>
      </c>
      <c r="FX270">
        <v>89</v>
      </c>
      <c r="FY270">
        <v>44</v>
      </c>
      <c r="GA270" t="s">
        <v>3</v>
      </c>
      <c r="GG270">
        <v>2</v>
      </c>
      <c r="GH270">
        <v>1</v>
      </c>
      <c r="GI270">
        <v>2</v>
      </c>
      <c r="GJ270">
        <v>0</v>
      </c>
      <c r="GK270">
        <f>ROUND(R270*(S12)/100,2)</f>
        <v>1.59</v>
      </c>
      <c r="GL270">
        <f t="shared" si="270"/>
        <v>0</v>
      </c>
      <c r="GM270">
        <f t="shared" si="271"/>
        <v>332.62999999999994</v>
      </c>
      <c r="GN270">
        <f t="shared" si="272"/>
        <v>332.63</v>
      </c>
      <c r="GO270">
        <f t="shared" si="273"/>
        <v>0</v>
      </c>
      <c r="GP270">
        <f t="shared" si="274"/>
        <v>0</v>
      </c>
      <c r="GR270">
        <v>0</v>
      </c>
    </row>
    <row r="271" spans="1:255" x14ac:dyDescent="0.2">
      <c r="A271" s="2">
        <v>18</v>
      </c>
      <c r="B271" s="2">
        <v>1</v>
      </c>
      <c r="C271" s="2">
        <v>239</v>
      </c>
      <c r="D271" s="2"/>
      <c r="E271" s="2" t="s">
        <v>323</v>
      </c>
      <c r="F271" s="2" t="s">
        <v>324</v>
      </c>
      <c r="G271" s="2" t="s">
        <v>325</v>
      </c>
      <c r="H271" s="2" t="s">
        <v>284</v>
      </c>
      <c r="I271" s="2">
        <f>I270*J271</f>
        <v>2.15</v>
      </c>
      <c r="J271" s="2">
        <v>100</v>
      </c>
      <c r="K271" s="2"/>
      <c r="L271" s="2"/>
      <c r="M271" s="2"/>
      <c r="N271" s="2"/>
      <c r="O271" s="2">
        <f t="shared" si="245"/>
        <v>143.66</v>
      </c>
      <c r="P271" s="2">
        <f t="shared" si="246"/>
        <v>143.66</v>
      </c>
      <c r="Q271" s="2">
        <f t="shared" si="247"/>
        <v>0</v>
      </c>
      <c r="R271" s="2">
        <f t="shared" si="248"/>
        <v>0</v>
      </c>
      <c r="S271" s="2">
        <f t="shared" si="249"/>
        <v>0</v>
      </c>
      <c r="T271" s="2">
        <f t="shared" si="250"/>
        <v>0</v>
      </c>
      <c r="U271" s="2">
        <f t="shared" si="251"/>
        <v>0</v>
      </c>
      <c r="V271" s="2">
        <f t="shared" si="252"/>
        <v>0</v>
      </c>
      <c r="W271" s="2">
        <f t="shared" si="253"/>
        <v>0</v>
      </c>
      <c r="X271" s="2">
        <f t="shared" si="254"/>
        <v>0</v>
      </c>
      <c r="Y271" s="2">
        <f t="shared" si="255"/>
        <v>0</v>
      </c>
      <c r="Z271" s="2"/>
      <c r="AA271" s="2">
        <v>22529512</v>
      </c>
      <c r="AB271" s="2">
        <f t="shared" si="256"/>
        <v>66.819999999999993</v>
      </c>
      <c r="AC271" s="2">
        <f t="shared" si="257"/>
        <v>66.819999999999993</v>
      </c>
      <c r="AD271" s="2">
        <f>ROUND((((ET271)-(EU271))+AE271),6)</f>
        <v>0</v>
      </c>
      <c r="AE271" s="2">
        <f t="shared" ref="AE271:AF274" si="284">ROUND((EU271),6)</f>
        <v>0</v>
      </c>
      <c r="AF271" s="2">
        <f t="shared" si="284"/>
        <v>0</v>
      </c>
      <c r="AG271" s="2">
        <f t="shared" si="258"/>
        <v>0</v>
      </c>
      <c r="AH271" s="2">
        <f t="shared" ref="AH271:AI274" si="285">(EW271)</f>
        <v>0</v>
      </c>
      <c r="AI271" s="2">
        <f t="shared" si="285"/>
        <v>0</v>
      </c>
      <c r="AJ271" s="2">
        <f t="shared" si="259"/>
        <v>0</v>
      </c>
      <c r="AK271" s="2">
        <v>66.819999999999993</v>
      </c>
      <c r="AL271" s="2">
        <v>66.819999999999993</v>
      </c>
      <c r="AM271" s="2">
        <v>0</v>
      </c>
      <c r="AN271" s="2">
        <v>0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105</v>
      </c>
      <c r="AU271" s="2">
        <v>70</v>
      </c>
      <c r="AV271" s="2">
        <v>1</v>
      </c>
      <c r="AW271" s="2">
        <v>1</v>
      </c>
      <c r="AX271" s="2"/>
      <c r="AY271" s="2"/>
      <c r="AZ271" s="2">
        <v>1</v>
      </c>
      <c r="BA271" s="2">
        <v>1</v>
      </c>
      <c r="BB271" s="2">
        <v>1</v>
      </c>
      <c r="BC271" s="2">
        <v>1</v>
      </c>
      <c r="BD271" s="2" t="s">
        <v>3</v>
      </c>
      <c r="BE271" s="2" t="s">
        <v>3</v>
      </c>
      <c r="BF271" s="2" t="s">
        <v>3</v>
      </c>
      <c r="BG271" s="2" t="s">
        <v>3</v>
      </c>
      <c r="BH271" s="2">
        <v>3</v>
      </c>
      <c r="BI271" s="2">
        <v>1</v>
      </c>
      <c r="BJ271" s="2" t="s">
        <v>326</v>
      </c>
      <c r="BK271" s="2"/>
      <c r="BL271" s="2"/>
      <c r="BM271" s="2">
        <v>1150</v>
      </c>
      <c r="BN271" s="2">
        <v>0</v>
      </c>
      <c r="BO271" s="2" t="s">
        <v>3</v>
      </c>
      <c r="BP271" s="2">
        <v>0</v>
      </c>
      <c r="BQ271" s="2">
        <v>30</v>
      </c>
      <c r="BR271" s="2"/>
      <c r="BS271" s="2">
        <v>1</v>
      </c>
      <c r="BT271" s="2">
        <v>1</v>
      </c>
      <c r="BU271" s="2">
        <v>1</v>
      </c>
      <c r="BV271" s="2">
        <v>1</v>
      </c>
      <c r="BW271" s="2">
        <v>1</v>
      </c>
      <c r="BX271" s="2">
        <v>1</v>
      </c>
      <c r="BY271" s="2" t="s">
        <v>3</v>
      </c>
      <c r="BZ271" s="2">
        <v>105</v>
      </c>
      <c r="CA271" s="2">
        <v>70</v>
      </c>
      <c r="CB271" s="2"/>
      <c r="CC271" s="2"/>
      <c r="CD271" s="2"/>
      <c r="CE271" s="2"/>
      <c r="CF271" s="2">
        <v>0</v>
      </c>
      <c r="CG271" s="2">
        <v>0</v>
      </c>
      <c r="CH271" s="2"/>
      <c r="CI271" s="2"/>
      <c r="CJ271" s="2"/>
      <c r="CK271" s="2"/>
      <c r="CL271" s="2"/>
      <c r="CM271" s="2">
        <v>0</v>
      </c>
      <c r="CN271" s="2" t="s">
        <v>3</v>
      </c>
      <c r="CO271" s="2">
        <v>0</v>
      </c>
      <c r="CP271" s="2">
        <f t="shared" si="260"/>
        <v>143.66</v>
      </c>
      <c r="CQ271" s="2">
        <f t="shared" si="261"/>
        <v>66.819999999999993</v>
      </c>
      <c r="CR271" s="2">
        <f t="shared" si="262"/>
        <v>0</v>
      </c>
      <c r="CS271" s="2">
        <f t="shared" si="263"/>
        <v>0</v>
      </c>
      <c r="CT271" s="2">
        <f t="shared" si="264"/>
        <v>0</v>
      </c>
      <c r="CU271" s="2">
        <f t="shared" si="265"/>
        <v>0</v>
      </c>
      <c r="CV271" s="2">
        <f t="shared" si="266"/>
        <v>0</v>
      </c>
      <c r="CW271" s="2">
        <f t="shared" si="267"/>
        <v>0</v>
      </c>
      <c r="CX271" s="2">
        <f t="shared" si="268"/>
        <v>0</v>
      </c>
      <c r="CY271" s="2">
        <f>((S271*BZ271)/100)</f>
        <v>0</v>
      </c>
      <c r="CZ271" s="2">
        <f>((S271*CA271)/100)</f>
        <v>0</v>
      </c>
      <c r="DA271" s="2"/>
      <c r="DB271" s="2"/>
      <c r="DC271" s="2" t="s">
        <v>3</v>
      </c>
      <c r="DD271" s="2" t="s">
        <v>3</v>
      </c>
      <c r="DE271" s="2" t="s">
        <v>3</v>
      </c>
      <c r="DF271" s="2" t="s">
        <v>3</v>
      </c>
      <c r="DG271" s="2" t="s">
        <v>3</v>
      </c>
      <c r="DH271" s="2" t="s">
        <v>3</v>
      </c>
      <c r="DI271" s="2" t="s">
        <v>3</v>
      </c>
      <c r="DJ271" s="2" t="s">
        <v>3</v>
      </c>
      <c r="DK271" s="2" t="s">
        <v>3</v>
      </c>
      <c r="DL271" s="2" t="s">
        <v>3</v>
      </c>
      <c r="DM271" s="2" t="s">
        <v>3</v>
      </c>
      <c r="DN271" s="2">
        <v>0</v>
      </c>
      <c r="DO271" s="2">
        <v>0</v>
      </c>
      <c r="DP271" s="2">
        <v>1</v>
      </c>
      <c r="DQ271" s="2">
        <v>1</v>
      </c>
      <c r="DR271" s="2"/>
      <c r="DS271" s="2"/>
      <c r="DT271" s="2"/>
      <c r="DU271" s="2">
        <v>1003</v>
      </c>
      <c r="DV271" s="2" t="s">
        <v>284</v>
      </c>
      <c r="DW271" s="2" t="s">
        <v>284</v>
      </c>
      <c r="DX271" s="2">
        <v>1</v>
      </c>
      <c r="DY271" s="2"/>
      <c r="DZ271" s="2"/>
      <c r="EA271" s="2"/>
      <c r="EB271" s="2"/>
      <c r="EC271" s="2"/>
      <c r="ED271" s="2"/>
      <c r="EE271" s="2">
        <v>21121840</v>
      </c>
      <c r="EF271" s="2">
        <v>30</v>
      </c>
      <c r="EG271" s="2" t="s">
        <v>119</v>
      </c>
      <c r="EH271" s="2">
        <v>0</v>
      </c>
      <c r="EI271" s="2" t="s">
        <v>3</v>
      </c>
      <c r="EJ271" s="2">
        <v>1</v>
      </c>
      <c r="EK271" s="2">
        <v>1150</v>
      </c>
      <c r="EL271" s="2" t="s">
        <v>301</v>
      </c>
      <c r="EM271" s="2" t="s">
        <v>302</v>
      </c>
      <c r="EN271" s="2"/>
      <c r="EO271" s="2" t="s">
        <v>3</v>
      </c>
      <c r="EP271" s="2"/>
      <c r="EQ271" s="2">
        <v>0</v>
      </c>
      <c r="ER271" s="2">
        <v>66.819999999999993</v>
      </c>
      <c r="ES271" s="2">
        <v>66.819999999999993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/>
      <c r="EZ271" s="2">
        <v>0</v>
      </c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>
        <v>0</v>
      </c>
      <c r="FR271" s="2">
        <f t="shared" si="269"/>
        <v>0</v>
      </c>
      <c r="FS271" s="2">
        <v>0</v>
      </c>
      <c r="FT271" s="2"/>
      <c r="FU271" s="2"/>
      <c r="FV271" s="2"/>
      <c r="FW271" s="2"/>
      <c r="FX271" s="2">
        <v>105</v>
      </c>
      <c r="FY271" s="2">
        <v>70</v>
      </c>
      <c r="FZ271" s="2"/>
      <c r="GA271" s="2" t="s">
        <v>3</v>
      </c>
      <c r="GB271" s="2"/>
      <c r="GC271" s="2"/>
      <c r="GD271" s="2"/>
      <c r="GE271" s="2"/>
      <c r="GF271" s="2"/>
      <c r="GG271" s="2">
        <v>2</v>
      </c>
      <c r="GH271" s="2">
        <v>1</v>
      </c>
      <c r="GI271" s="2">
        <v>-2</v>
      </c>
      <c r="GJ271" s="2">
        <v>0</v>
      </c>
      <c r="GK271" s="2">
        <f>ROUND(R271*(R12)/100,2)</f>
        <v>0</v>
      </c>
      <c r="GL271" s="2">
        <f t="shared" si="270"/>
        <v>0</v>
      </c>
      <c r="GM271" s="2">
        <f t="shared" si="271"/>
        <v>143.66</v>
      </c>
      <c r="GN271" s="2">
        <f t="shared" si="272"/>
        <v>143.66</v>
      </c>
      <c r="GO271" s="2">
        <f t="shared" si="273"/>
        <v>0</v>
      </c>
      <c r="GP271" s="2">
        <f t="shared" si="274"/>
        <v>0</v>
      </c>
      <c r="GQ271" s="2"/>
      <c r="GR271" s="2">
        <v>0</v>
      </c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  <c r="IM271" s="2"/>
      <c r="IN271" s="2"/>
      <c r="IO271" s="2"/>
      <c r="IP271" s="2"/>
      <c r="IQ271" s="2"/>
      <c r="IR271" s="2"/>
      <c r="IS271" s="2"/>
      <c r="IT271" s="2"/>
      <c r="IU271" s="2"/>
    </row>
    <row r="272" spans="1:255" x14ac:dyDescent="0.2">
      <c r="A272">
        <v>18</v>
      </c>
      <c r="B272">
        <v>1</v>
      </c>
      <c r="C272">
        <v>245</v>
      </c>
      <c r="E272" t="s">
        <v>323</v>
      </c>
      <c r="F272" t="str">
        <f>F271</f>
        <v>1.9-12-110</v>
      </c>
      <c r="G272" t="str">
        <f>G271</f>
        <v>ДОСКИ ПОДОКОННЫЕ ИЗ ПВХ ЛАМИНИРОВАННЫЕ ДЕКОРАТИВНЫМИ ПВХ ПЛЕНКАМИ, ЦВЕТ: БЕЛЫЙ, МРАМОР, РАЗМЕРЫ 20Х150Х6000 ММ</v>
      </c>
      <c r="H272" t="str">
        <f>H271</f>
        <v>м</v>
      </c>
      <c r="I272">
        <f>I270*J272</f>
        <v>2.15</v>
      </c>
      <c r="J272">
        <f>J271</f>
        <v>100</v>
      </c>
      <c r="O272">
        <f t="shared" si="245"/>
        <v>192.51</v>
      </c>
      <c r="P272">
        <f t="shared" si="246"/>
        <v>192.51</v>
      </c>
      <c r="Q272">
        <f t="shared" si="247"/>
        <v>0</v>
      </c>
      <c r="R272">
        <f t="shared" si="248"/>
        <v>0</v>
      </c>
      <c r="S272">
        <f t="shared" si="249"/>
        <v>0</v>
      </c>
      <c r="T272">
        <f t="shared" si="250"/>
        <v>0</v>
      </c>
      <c r="U272">
        <f t="shared" si="251"/>
        <v>0</v>
      </c>
      <c r="V272">
        <f t="shared" si="252"/>
        <v>0</v>
      </c>
      <c r="W272">
        <f t="shared" si="253"/>
        <v>0</v>
      </c>
      <c r="X272">
        <f t="shared" si="254"/>
        <v>0</v>
      </c>
      <c r="Y272">
        <f t="shared" si="255"/>
        <v>0</v>
      </c>
      <c r="AA272">
        <v>22529510</v>
      </c>
      <c r="AB272">
        <f t="shared" si="256"/>
        <v>66.819999999999993</v>
      </c>
      <c r="AC272">
        <f t="shared" si="257"/>
        <v>66.819999999999993</v>
      </c>
      <c r="AD272">
        <f>ROUND((((ET272)-(EU272))+AE272),6)</f>
        <v>0</v>
      </c>
      <c r="AE272">
        <f t="shared" si="284"/>
        <v>0</v>
      </c>
      <c r="AF272">
        <f t="shared" si="284"/>
        <v>0</v>
      </c>
      <c r="AG272">
        <f t="shared" si="258"/>
        <v>0</v>
      </c>
      <c r="AH272">
        <f t="shared" si="285"/>
        <v>0</v>
      </c>
      <c r="AI272">
        <f t="shared" si="285"/>
        <v>0</v>
      </c>
      <c r="AJ272">
        <f t="shared" si="259"/>
        <v>0</v>
      </c>
      <c r="AK272">
        <v>66.819999999999993</v>
      </c>
      <c r="AL272">
        <v>66.819999999999993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1</v>
      </c>
      <c r="AW272">
        <v>1</v>
      </c>
      <c r="AZ272">
        <v>1</v>
      </c>
      <c r="BA272">
        <v>1</v>
      </c>
      <c r="BB272">
        <v>1</v>
      </c>
      <c r="BC272">
        <v>1.34</v>
      </c>
      <c r="BD272" t="s">
        <v>3</v>
      </c>
      <c r="BE272" t="s">
        <v>3</v>
      </c>
      <c r="BF272" t="s">
        <v>3</v>
      </c>
      <c r="BG272" t="s">
        <v>3</v>
      </c>
      <c r="BH272">
        <v>3</v>
      </c>
      <c r="BI272">
        <v>1</v>
      </c>
      <c r="BJ272" t="str">
        <f>BJ271</f>
        <v>ТСН-2001.1. Доп.4. Р.9, о.12, поз.110</v>
      </c>
      <c r="BM272">
        <v>1150</v>
      </c>
      <c r="BN272">
        <v>0</v>
      </c>
      <c r="BO272" t="s">
        <v>324</v>
      </c>
      <c r="BP272">
        <v>1</v>
      </c>
      <c r="BQ272">
        <v>30</v>
      </c>
      <c r="BS272">
        <v>1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3</v>
      </c>
      <c r="BZ272">
        <v>0</v>
      </c>
      <c r="CA272">
        <v>0</v>
      </c>
      <c r="CF272">
        <v>0</v>
      </c>
      <c r="CG272">
        <v>0</v>
      </c>
      <c r="CM272">
        <v>0</v>
      </c>
      <c r="CN272" t="s">
        <v>3</v>
      </c>
      <c r="CO272">
        <v>0</v>
      </c>
      <c r="CP272">
        <f t="shared" si="260"/>
        <v>192.51</v>
      </c>
      <c r="CQ272">
        <f t="shared" si="261"/>
        <v>89.538799999999995</v>
      </c>
      <c r="CR272">
        <f t="shared" si="262"/>
        <v>0</v>
      </c>
      <c r="CS272">
        <f t="shared" si="263"/>
        <v>0</v>
      </c>
      <c r="CT272">
        <f t="shared" si="264"/>
        <v>0</v>
      </c>
      <c r="CU272">
        <f t="shared" si="265"/>
        <v>0</v>
      </c>
      <c r="CV272">
        <f t="shared" si="266"/>
        <v>0</v>
      </c>
      <c r="CW272">
        <f t="shared" si="267"/>
        <v>0</v>
      </c>
      <c r="CX272">
        <f t="shared" si="268"/>
        <v>0</v>
      </c>
      <c r="CY272">
        <f>S272*(BZ272/100)</f>
        <v>0</v>
      </c>
      <c r="CZ272">
        <f>S272*(CA272/100)</f>
        <v>0</v>
      </c>
      <c r="DC272" t="s">
        <v>3</v>
      </c>
      <c r="DD272" t="s">
        <v>3</v>
      </c>
      <c r="DE272" t="s">
        <v>3</v>
      </c>
      <c r="DF272" t="s">
        <v>3</v>
      </c>
      <c r="DG272" t="s">
        <v>3</v>
      </c>
      <c r="DH272" t="s">
        <v>3</v>
      </c>
      <c r="DI272" t="s">
        <v>3</v>
      </c>
      <c r="DJ272" t="s">
        <v>3</v>
      </c>
      <c r="DK272" t="s">
        <v>3</v>
      </c>
      <c r="DL272" t="s">
        <v>3</v>
      </c>
      <c r="DM272" t="s">
        <v>3</v>
      </c>
      <c r="DN272">
        <v>105</v>
      </c>
      <c r="DO272">
        <v>70</v>
      </c>
      <c r="DP272">
        <v>1.0469999999999999</v>
      </c>
      <c r="DQ272">
        <v>1</v>
      </c>
      <c r="DU272">
        <f t="shared" ref="DU272:EM272" si="286">DU271</f>
        <v>1003</v>
      </c>
      <c r="DV272" t="str">
        <f t="shared" si="286"/>
        <v>м</v>
      </c>
      <c r="DW272" t="str">
        <f t="shared" si="286"/>
        <v>м</v>
      </c>
      <c r="DX272">
        <f t="shared" si="286"/>
        <v>1</v>
      </c>
      <c r="DY272">
        <f t="shared" si="286"/>
        <v>0</v>
      </c>
      <c r="DZ272">
        <f t="shared" si="286"/>
        <v>0</v>
      </c>
      <c r="EA272">
        <f t="shared" si="286"/>
        <v>0</v>
      </c>
      <c r="EB272">
        <f t="shared" si="286"/>
        <v>0</v>
      </c>
      <c r="EC272">
        <f t="shared" si="286"/>
        <v>0</v>
      </c>
      <c r="ED272">
        <f t="shared" si="286"/>
        <v>0</v>
      </c>
      <c r="EE272">
        <f t="shared" si="286"/>
        <v>21121840</v>
      </c>
      <c r="EF272">
        <f t="shared" si="286"/>
        <v>30</v>
      </c>
      <c r="EG272" t="str">
        <f t="shared" si="286"/>
        <v>Строительные работы</v>
      </c>
      <c r="EH272">
        <f t="shared" si="286"/>
        <v>0</v>
      </c>
      <c r="EI272" t="str">
        <f t="shared" si="286"/>
        <v/>
      </c>
      <c r="EJ272">
        <f t="shared" si="286"/>
        <v>1</v>
      </c>
      <c r="EK272">
        <f t="shared" si="286"/>
        <v>1150</v>
      </c>
      <c r="EL272" t="str">
        <f t="shared" si="286"/>
        <v>ТСН-2001.3-10. 10-83…10-85 (доп. 4)</v>
      </c>
      <c r="EM272" t="str">
        <f t="shared" si="286"/>
        <v>ТСН-2001.3-10-8</v>
      </c>
      <c r="EO272" t="s">
        <v>3</v>
      </c>
      <c r="EQ272">
        <v>0</v>
      </c>
      <c r="ER272">
        <v>66.819999999999993</v>
      </c>
      <c r="ES272">
        <v>66.819999999999993</v>
      </c>
      <c r="ET272">
        <v>0</v>
      </c>
      <c r="EU272">
        <v>0</v>
      </c>
      <c r="EV272">
        <v>0</v>
      </c>
      <c r="EW272">
        <v>0</v>
      </c>
      <c r="EX272">
        <v>0</v>
      </c>
      <c r="FQ272">
        <v>0</v>
      </c>
      <c r="FR272">
        <f t="shared" si="269"/>
        <v>0</v>
      </c>
      <c r="FS272">
        <v>0</v>
      </c>
      <c r="FX272">
        <v>0</v>
      </c>
      <c r="FY272">
        <v>0</v>
      </c>
      <c r="GA272" t="s">
        <v>3</v>
      </c>
      <c r="GG272">
        <v>2</v>
      </c>
      <c r="GH272">
        <v>1</v>
      </c>
      <c r="GI272">
        <v>2</v>
      </c>
      <c r="GJ272">
        <v>0</v>
      </c>
      <c r="GK272">
        <f>ROUND(R272*(S12)/100,2)</f>
        <v>0</v>
      </c>
      <c r="GL272">
        <f t="shared" si="270"/>
        <v>0</v>
      </c>
      <c r="GM272">
        <f t="shared" si="271"/>
        <v>192.51</v>
      </c>
      <c r="GN272">
        <f t="shared" si="272"/>
        <v>192.51</v>
      </c>
      <c r="GO272">
        <f t="shared" si="273"/>
        <v>0</v>
      </c>
      <c r="GP272">
        <f t="shared" si="274"/>
        <v>0</v>
      </c>
      <c r="GR272">
        <v>0</v>
      </c>
    </row>
    <row r="273" spans="1:255" x14ac:dyDescent="0.2">
      <c r="A273" s="2">
        <v>18</v>
      </c>
      <c r="B273" s="2">
        <v>1</v>
      </c>
      <c r="C273" s="2">
        <v>240</v>
      </c>
      <c r="D273" s="2"/>
      <c r="E273" s="2" t="s">
        <v>327</v>
      </c>
      <c r="F273" s="2" t="s">
        <v>328</v>
      </c>
      <c r="G273" s="2" t="s">
        <v>329</v>
      </c>
      <c r="H273" s="2" t="s">
        <v>235</v>
      </c>
      <c r="I273" s="2">
        <f>I270*J273</f>
        <v>2</v>
      </c>
      <c r="J273" s="2">
        <v>93.023255813953497</v>
      </c>
      <c r="K273" s="2"/>
      <c r="L273" s="2"/>
      <c r="M273" s="2"/>
      <c r="N273" s="2"/>
      <c r="O273" s="2">
        <f t="shared" si="245"/>
        <v>20.84</v>
      </c>
      <c r="P273" s="2">
        <f t="shared" si="246"/>
        <v>20.84</v>
      </c>
      <c r="Q273" s="2">
        <f t="shared" si="247"/>
        <v>0</v>
      </c>
      <c r="R273" s="2">
        <f t="shared" si="248"/>
        <v>0</v>
      </c>
      <c r="S273" s="2">
        <f t="shared" si="249"/>
        <v>0</v>
      </c>
      <c r="T273" s="2">
        <f t="shared" si="250"/>
        <v>0</v>
      </c>
      <c r="U273" s="2">
        <f t="shared" si="251"/>
        <v>0</v>
      </c>
      <c r="V273" s="2">
        <f t="shared" si="252"/>
        <v>0</v>
      </c>
      <c r="W273" s="2">
        <f t="shared" si="253"/>
        <v>0</v>
      </c>
      <c r="X273" s="2">
        <f t="shared" si="254"/>
        <v>0</v>
      </c>
      <c r="Y273" s="2">
        <f t="shared" si="255"/>
        <v>0</v>
      </c>
      <c r="Z273" s="2"/>
      <c r="AA273" s="2">
        <v>22529512</v>
      </c>
      <c r="AB273" s="2">
        <f t="shared" si="256"/>
        <v>10.42</v>
      </c>
      <c r="AC273" s="2">
        <f t="shared" si="257"/>
        <v>10.42</v>
      </c>
      <c r="AD273" s="2">
        <f>ROUND((((ET273)-(EU273))+AE273),6)</f>
        <v>0</v>
      </c>
      <c r="AE273" s="2">
        <f t="shared" si="284"/>
        <v>0</v>
      </c>
      <c r="AF273" s="2">
        <f t="shared" si="284"/>
        <v>0</v>
      </c>
      <c r="AG273" s="2">
        <f t="shared" si="258"/>
        <v>0</v>
      </c>
      <c r="AH273" s="2">
        <f t="shared" si="285"/>
        <v>0</v>
      </c>
      <c r="AI273" s="2">
        <f t="shared" si="285"/>
        <v>0</v>
      </c>
      <c r="AJ273" s="2">
        <f t="shared" si="259"/>
        <v>0</v>
      </c>
      <c r="AK273" s="2">
        <v>10.42</v>
      </c>
      <c r="AL273" s="2">
        <v>10.42</v>
      </c>
      <c r="AM273" s="2">
        <v>0</v>
      </c>
      <c r="AN273" s="2">
        <v>0</v>
      </c>
      <c r="AO273" s="2">
        <v>0</v>
      </c>
      <c r="AP273" s="2">
        <v>0</v>
      </c>
      <c r="AQ273" s="2">
        <v>0</v>
      </c>
      <c r="AR273" s="2">
        <v>0</v>
      </c>
      <c r="AS273" s="2">
        <v>0</v>
      </c>
      <c r="AT273" s="2">
        <v>105</v>
      </c>
      <c r="AU273" s="2">
        <v>70</v>
      </c>
      <c r="AV273" s="2">
        <v>1</v>
      </c>
      <c r="AW273" s="2">
        <v>1</v>
      </c>
      <c r="AX273" s="2"/>
      <c r="AY273" s="2"/>
      <c r="AZ273" s="2">
        <v>1</v>
      </c>
      <c r="BA273" s="2">
        <v>1</v>
      </c>
      <c r="BB273" s="2">
        <v>1</v>
      </c>
      <c r="BC273" s="2">
        <v>1</v>
      </c>
      <c r="BD273" s="2" t="s">
        <v>3</v>
      </c>
      <c r="BE273" s="2" t="s">
        <v>3</v>
      </c>
      <c r="BF273" s="2" t="s">
        <v>3</v>
      </c>
      <c r="BG273" s="2" t="s">
        <v>3</v>
      </c>
      <c r="BH273" s="2">
        <v>3</v>
      </c>
      <c r="BI273" s="2">
        <v>1</v>
      </c>
      <c r="BJ273" s="2" t="s">
        <v>330</v>
      </c>
      <c r="BK273" s="2"/>
      <c r="BL273" s="2"/>
      <c r="BM273" s="2">
        <v>1150</v>
      </c>
      <c r="BN273" s="2">
        <v>0</v>
      </c>
      <c r="BO273" s="2" t="s">
        <v>3</v>
      </c>
      <c r="BP273" s="2">
        <v>0</v>
      </c>
      <c r="BQ273" s="2">
        <v>30</v>
      </c>
      <c r="BR273" s="2"/>
      <c r="BS273" s="2">
        <v>1</v>
      </c>
      <c r="BT273" s="2">
        <v>1</v>
      </c>
      <c r="BU273" s="2">
        <v>1</v>
      </c>
      <c r="BV273" s="2">
        <v>1</v>
      </c>
      <c r="BW273" s="2">
        <v>1</v>
      </c>
      <c r="BX273" s="2">
        <v>1</v>
      </c>
      <c r="BY273" s="2" t="s">
        <v>3</v>
      </c>
      <c r="BZ273" s="2">
        <v>105</v>
      </c>
      <c r="CA273" s="2">
        <v>70</v>
      </c>
      <c r="CB273" s="2"/>
      <c r="CC273" s="2"/>
      <c r="CD273" s="2"/>
      <c r="CE273" s="2"/>
      <c r="CF273" s="2">
        <v>0</v>
      </c>
      <c r="CG273" s="2">
        <v>0</v>
      </c>
      <c r="CH273" s="2"/>
      <c r="CI273" s="2"/>
      <c r="CJ273" s="2"/>
      <c r="CK273" s="2"/>
      <c r="CL273" s="2"/>
      <c r="CM273" s="2">
        <v>0</v>
      </c>
      <c r="CN273" s="2" t="s">
        <v>3</v>
      </c>
      <c r="CO273" s="2">
        <v>0</v>
      </c>
      <c r="CP273" s="2">
        <f t="shared" si="260"/>
        <v>20.84</v>
      </c>
      <c r="CQ273" s="2">
        <f t="shared" si="261"/>
        <v>10.42</v>
      </c>
      <c r="CR273" s="2">
        <f t="shared" si="262"/>
        <v>0</v>
      </c>
      <c r="CS273" s="2">
        <f t="shared" si="263"/>
        <v>0</v>
      </c>
      <c r="CT273" s="2">
        <f t="shared" si="264"/>
        <v>0</v>
      </c>
      <c r="CU273" s="2">
        <f t="shared" si="265"/>
        <v>0</v>
      </c>
      <c r="CV273" s="2">
        <f t="shared" si="266"/>
        <v>0</v>
      </c>
      <c r="CW273" s="2">
        <f t="shared" si="267"/>
        <v>0</v>
      </c>
      <c r="CX273" s="2">
        <f t="shared" si="268"/>
        <v>0</v>
      </c>
      <c r="CY273" s="2">
        <f>((S273*BZ273)/100)</f>
        <v>0</v>
      </c>
      <c r="CZ273" s="2">
        <f>((S273*CA273)/100)</f>
        <v>0</v>
      </c>
      <c r="DA273" s="2"/>
      <c r="DB273" s="2"/>
      <c r="DC273" s="2" t="s">
        <v>3</v>
      </c>
      <c r="DD273" s="2" t="s">
        <v>3</v>
      </c>
      <c r="DE273" s="2" t="s">
        <v>3</v>
      </c>
      <c r="DF273" s="2" t="s">
        <v>3</v>
      </c>
      <c r="DG273" s="2" t="s">
        <v>3</v>
      </c>
      <c r="DH273" s="2" t="s">
        <v>3</v>
      </c>
      <c r="DI273" s="2" t="s">
        <v>3</v>
      </c>
      <c r="DJ273" s="2" t="s">
        <v>3</v>
      </c>
      <c r="DK273" s="2" t="s">
        <v>3</v>
      </c>
      <c r="DL273" s="2" t="s">
        <v>3</v>
      </c>
      <c r="DM273" s="2" t="s">
        <v>3</v>
      </c>
      <c r="DN273" s="2">
        <v>0</v>
      </c>
      <c r="DO273" s="2">
        <v>0</v>
      </c>
      <c r="DP273" s="2">
        <v>1</v>
      </c>
      <c r="DQ273" s="2">
        <v>1</v>
      </c>
      <c r="DR273" s="2"/>
      <c r="DS273" s="2"/>
      <c r="DT273" s="2"/>
      <c r="DU273" s="2">
        <v>1010</v>
      </c>
      <c r="DV273" s="2" t="s">
        <v>235</v>
      </c>
      <c r="DW273" s="2" t="s">
        <v>235</v>
      </c>
      <c r="DX273" s="2">
        <v>1</v>
      </c>
      <c r="DY273" s="2"/>
      <c r="DZ273" s="2"/>
      <c r="EA273" s="2"/>
      <c r="EB273" s="2"/>
      <c r="EC273" s="2"/>
      <c r="ED273" s="2"/>
      <c r="EE273" s="2">
        <v>21121840</v>
      </c>
      <c r="EF273" s="2">
        <v>30</v>
      </c>
      <c r="EG273" s="2" t="s">
        <v>119</v>
      </c>
      <c r="EH273" s="2">
        <v>0</v>
      </c>
      <c r="EI273" s="2" t="s">
        <v>3</v>
      </c>
      <c r="EJ273" s="2">
        <v>1</v>
      </c>
      <c r="EK273" s="2">
        <v>1150</v>
      </c>
      <c r="EL273" s="2" t="s">
        <v>301</v>
      </c>
      <c r="EM273" s="2" t="s">
        <v>302</v>
      </c>
      <c r="EN273" s="2"/>
      <c r="EO273" s="2" t="s">
        <v>3</v>
      </c>
      <c r="EP273" s="2"/>
      <c r="EQ273" s="2">
        <v>0</v>
      </c>
      <c r="ER273" s="2">
        <v>10.42</v>
      </c>
      <c r="ES273" s="2">
        <v>10.42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/>
      <c r="EZ273" s="2">
        <v>0</v>
      </c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>
        <v>0</v>
      </c>
      <c r="FR273" s="2">
        <f t="shared" si="269"/>
        <v>0</v>
      </c>
      <c r="FS273" s="2">
        <v>0</v>
      </c>
      <c r="FT273" s="2"/>
      <c r="FU273" s="2"/>
      <c r="FV273" s="2"/>
      <c r="FW273" s="2"/>
      <c r="FX273" s="2">
        <v>105</v>
      </c>
      <c r="FY273" s="2">
        <v>70</v>
      </c>
      <c r="FZ273" s="2"/>
      <c r="GA273" s="2" t="s">
        <v>3</v>
      </c>
      <c r="GB273" s="2"/>
      <c r="GC273" s="2"/>
      <c r="GD273" s="2"/>
      <c r="GE273" s="2"/>
      <c r="GF273" s="2"/>
      <c r="GG273" s="2">
        <v>2</v>
      </c>
      <c r="GH273" s="2">
        <v>1</v>
      </c>
      <c r="GI273" s="2">
        <v>-2</v>
      </c>
      <c r="GJ273" s="2">
        <v>0</v>
      </c>
      <c r="GK273" s="2">
        <f>ROUND(R273*(R12)/100,2)</f>
        <v>0</v>
      </c>
      <c r="GL273" s="2">
        <f t="shared" si="270"/>
        <v>0</v>
      </c>
      <c r="GM273" s="2">
        <f t="shared" si="271"/>
        <v>20.84</v>
      </c>
      <c r="GN273" s="2">
        <f t="shared" si="272"/>
        <v>20.84</v>
      </c>
      <c r="GO273" s="2">
        <f t="shared" si="273"/>
        <v>0</v>
      </c>
      <c r="GP273" s="2">
        <f t="shared" si="274"/>
        <v>0</v>
      </c>
      <c r="GQ273" s="2"/>
      <c r="GR273" s="2">
        <v>0</v>
      </c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  <c r="IM273" s="2"/>
      <c r="IN273" s="2"/>
      <c r="IO273" s="2"/>
      <c r="IP273" s="2"/>
      <c r="IQ273" s="2"/>
      <c r="IR273" s="2"/>
      <c r="IS273" s="2"/>
      <c r="IT273" s="2"/>
      <c r="IU273" s="2"/>
    </row>
    <row r="274" spans="1:255" x14ac:dyDescent="0.2">
      <c r="A274">
        <v>18</v>
      </c>
      <c r="B274">
        <v>1</v>
      </c>
      <c r="C274">
        <v>246</v>
      </c>
      <c r="E274" t="s">
        <v>327</v>
      </c>
      <c r="F274" t="str">
        <f>F273</f>
        <v>1.9-12-112</v>
      </c>
      <c r="G274" t="str">
        <f>G273</f>
        <v>ЗАГЛУШКИ ТОРЦЕВЫЕ ДВУСТОРОННИЕ К ПОДОКОННОЙ ДОСКЕ ИЗ ПВХ, ЦВЕТ: БЕЛЫЙ, МРАМОР, РАЗМЕРЫ 40Х480 ММ</v>
      </c>
      <c r="H274" t="str">
        <f>H273</f>
        <v>шт.</v>
      </c>
      <c r="I274">
        <f>I270*J274</f>
        <v>2</v>
      </c>
      <c r="J274">
        <f>J273</f>
        <v>93.023255813953497</v>
      </c>
      <c r="O274">
        <f t="shared" si="245"/>
        <v>31.26</v>
      </c>
      <c r="P274">
        <f t="shared" si="246"/>
        <v>31.26</v>
      </c>
      <c r="Q274">
        <f t="shared" si="247"/>
        <v>0</v>
      </c>
      <c r="R274">
        <f t="shared" si="248"/>
        <v>0</v>
      </c>
      <c r="S274">
        <f t="shared" si="249"/>
        <v>0</v>
      </c>
      <c r="T274">
        <f t="shared" si="250"/>
        <v>0</v>
      </c>
      <c r="U274">
        <f t="shared" si="251"/>
        <v>0</v>
      </c>
      <c r="V274">
        <f t="shared" si="252"/>
        <v>0</v>
      </c>
      <c r="W274">
        <f t="shared" si="253"/>
        <v>0</v>
      </c>
      <c r="X274">
        <f t="shared" si="254"/>
        <v>0</v>
      </c>
      <c r="Y274">
        <f t="shared" si="255"/>
        <v>0</v>
      </c>
      <c r="AA274">
        <v>22529510</v>
      </c>
      <c r="AB274">
        <f t="shared" si="256"/>
        <v>10.42</v>
      </c>
      <c r="AC274">
        <f t="shared" si="257"/>
        <v>10.42</v>
      </c>
      <c r="AD274">
        <f>ROUND((((ET274)-(EU274))+AE274),6)</f>
        <v>0</v>
      </c>
      <c r="AE274">
        <f t="shared" si="284"/>
        <v>0</v>
      </c>
      <c r="AF274">
        <f t="shared" si="284"/>
        <v>0</v>
      </c>
      <c r="AG274">
        <f t="shared" si="258"/>
        <v>0</v>
      </c>
      <c r="AH274">
        <f t="shared" si="285"/>
        <v>0</v>
      </c>
      <c r="AI274">
        <f t="shared" si="285"/>
        <v>0</v>
      </c>
      <c r="AJ274">
        <f t="shared" si="259"/>
        <v>0</v>
      </c>
      <c r="AK274">
        <v>10.42</v>
      </c>
      <c r="AL274">
        <v>10.42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1</v>
      </c>
      <c r="AW274">
        <v>1</v>
      </c>
      <c r="AZ274">
        <v>1</v>
      </c>
      <c r="BA274">
        <v>1</v>
      </c>
      <c r="BB274">
        <v>1</v>
      </c>
      <c r="BC274">
        <v>1.5</v>
      </c>
      <c r="BD274" t="s">
        <v>3</v>
      </c>
      <c r="BE274" t="s">
        <v>3</v>
      </c>
      <c r="BF274" t="s">
        <v>3</v>
      </c>
      <c r="BG274" t="s">
        <v>3</v>
      </c>
      <c r="BH274">
        <v>3</v>
      </c>
      <c r="BI274">
        <v>1</v>
      </c>
      <c r="BJ274" t="str">
        <f>BJ273</f>
        <v>ТСН-2001.1. Доп.4. Р.9, о.12, поз.112</v>
      </c>
      <c r="BM274">
        <v>1150</v>
      </c>
      <c r="BN274">
        <v>0</v>
      </c>
      <c r="BO274" t="s">
        <v>328</v>
      </c>
      <c r="BP274">
        <v>1</v>
      </c>
      <c r="BQ274">
        <v>30</v>
      </c>
      <c r="BS274">
        <v>1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3</v>
      </c>
      <c r="BZ274">
        <v>0</v>
      </c>
      <c r="CA274">
        <v>0</v>
      </c>
      <c r="CF274">
        <v>0</v>
      </c>
      <c r="CG274">
        <v>0</v>
      </c>
      <c r="CM274">
        <v>0</v>
      </c>
      <c r="CN274" t="s">
        <v>3</v>
      </c>
      <c r="CO274">
        <v>0</v>
      </c>
      <c r="CP274">
        <f t="shared" si="260"/>
        <v>31.26</v>
      </c>
      <c r="CQ274">
        <f t="shared" si="261"/>
        <v>15.629999999999999</v>
      </c>
      <c r="CR274">
        <f t="shared" si="262"/>
        <v>0</v>
      </c>
      <c r="CS274">
        <f t="shared" si="263"/>
        <v>0</v>
      </c>
      <c r="CT274">
        <f t="shared" si="264"/>
        <v>0</v>
      </c>
      <c r="CU274">
        <f t="shared" si="265"/>
        <v>0</v>
      </c>
      <c r="CV274">
        <f t="shared" si="266"/>
        <v>0</v>
      </c>
      <c r="CW274">
        <f t="shared" si="267"/>
        <v>0</v>
      </c>
      <c r="CX274">
        <f t="shared" si="268"/>
        <v>0</v>
      </c>
      <c r="CY274">
        <f>S274*(BZ274/100)</f>
        <v>0</v>
      </c>
      <c r="CZ274">
        <f>S274*(CA274/100)</f>
        <v>0</v>
      </c>
      <c r="DC274" t="s">
        <v>3</v>
      </c>
      <c r="DD274" t="s">
        <v>3</v>
      </c>
      <c r="DE274" t="s">
        <v>3</v>
      </c>
      <c r="DF274" t="s">
        <v>3</v>
      </c>
      <c r="DG274" t="s">
        <v>3</v>
      </c>
      <c r="DH274" t="s">
        <v>3</v>
      </c>
      <c r="DI274" t="s">
        <v>3</v>
      </c>
      <c r="DJ274" t="s">
        <v>3</v>
      </c>
      <c r="DK274" t="s">
        <v>3</v>
      </c>
      <c r="DL274" t="s">
        <v>3</v>
      </c>
      <c r="DM274" t="s">
        <v>3</v>
      </c>
      <c r="DN274">
        <v>105</v>
      </c>
      <c r="DO274">
        <v>70</v>
      </c>
      <c r="DP274">
        <v>1.0469999999999999</v>
      </c>
      <c r="DQ274">
        <v>1</v>
      </c>
      <c r="DU274">
        <f t="shared" ref="DU274:EM274" si="287">DU273</f>
        <v>1010</v>
      </c>
      <c r="DV274" t="str">
        <f t="shared" si="287"/>
        <v>шт.</v>
      </c>
      <c r="DW274" t="str">
        <f t="shared" si="287"/>
        <v>шт.</v>
      </c>
      <c r="DX274">
        <f t="shared" si="287"/>
        <v>1</v>
      </c>
      <c r="DY274">
        <f t="shared" si="287"/>
        <v>0</v>
      </c>
      <c r="DZ274">
        <f t="shared" si="287"/>
        <v>0</v>
      </c>
      <c r="EA274">
        <f t="shared" si="287"/>
        <v>0</v>
      </c>
      <c r="EB274">
        <f t="shared" si="287"/>
        <v>0</v>
      </c>
      <c r="EC274">
        <f t="shared" si="287"/>
        <v>0</v>
      </c>
      <c r="ED274">
        <f t="shared" si="287"/>
        <v>0</v>
      </c>
      <c r="EE274">
        <f t="shared" si="287"/>
        <v>21121840</v>
      </c>
      <c r="EF274">
        <f t="shared" si="287"/>
        <v>30</v>
      </c>
      <c r="EG274" t="str">
        <f t="shared" si="287"/>
        <v>Строительные работы</v>
      </c>
      <c r="EH274">
        <f t="shared" si="287"/>
        <v>0</v>
      </c>
      <c r="EI274" t="str">
        <f t="shared" si="287"/>
        <v/>
      </c>
      <c r="EJ274">
        <f t="shared" si="287"/>
        <v>1</v>
      </c>
      <c r="EK274">
        <f t="shared" si="287"/>
        <v>1150</v>
      </c>
      <c r="EL274" t="str">
        <f t="shared" si="287"/>
        <v>ТСН-2001.3-10. 10-83…10-85 (доп. 4)</v>
      </c>
      <c r="EM274" t="str">
        <f t="shared" si="287"/>
        <v>ТСН-2001.3-10-8</v>
      </c>
      <c r="EO274" t="s">
        <v>3</v>
      </c>
      <c r="EQ274">
        <v>0</v>
      </c>
      <c r="ER274">
        <v>10.42</v>
      </c>
      <c r="ES274">
        <v>10.42</v>
      </c>
      <c r="ET274">
        <v>0</v>
      </c>
      <c r="EU274">
        <v>0</v>
      </c>
      <c r="EV274">
        <v>0</v>
      </c>
      <c r="EW274">
        <v>0</v>
      </c>
      <c r="EX274">
        <v>0</v>
      </c>
      <c r="FQ274">
        <v>0</v>
      </c>
      <c r="FR274">
        <f t="shared" si="269"/>
        <v>0</v>
      </c>
      <c r="FS274">
        <v>0</v>
      </c>
      <c r="FX274">
        <v>0</v>
      </c>
      <c r="FY274">
        <v>0</v>
      </c>
      <c r="GA274" t="s">
        <v>3</v>
      </c>
      <c r="GG274">
        <v>2</v>
      </c>
      <c r="GH274">
        <v>1</v>
      </c>
      <c r="GI274">
        <v>2</v>
      </c>
      <c r="GJ274">
        <v>0</v>
      </c>
      <c r="GK274">
        <f>ROUND(R274*(S12)/100,2)</f>
        <v>0</v>
      </c>
      <c r="GL274">
        <f t="shared" si="270"/>
        <v>0</v>
      </c>
      <c r="GM274">
        <f t="shared" si="271"/>
        <v>31.26</v>
      </c>
      <c r="GN274">
        <f t="shared" si="272"/>
        <v>31.26</v>
      </c>
      <c r="GO274">
        <f t="shared" si="273"/>
        <v>0</v>
      </c>
      <c r="GP274">
        <f t="shared" si="274"/>
        <v>0</v>
      </c>
      <c r="GR274">
        <v>0</v>
      </c>
    </row>
    <row r="275" spans="1:255" x14ac:dyDescent="0.2">
      <c r="A275" s="2">
        <v>17</v>
      </c>
      <c r="B275" s="2">
        <v>1</v>
      </c>
      <c r="C275" s="2">
        <f>ROW(SmtRes!A253)</f>
        <v>253</v>
      </c>
      <c r="D275" s="2">
        <f>ROW(EtalonRes!A255)</f>
        <v>255</v>
      </c>
      <c r="E275" s="2" t="s">
        <v>331</v>
      </c>
      <c r="F275" s="2" t="s">
        <v>332</v>
      </c>
      <c r="G275" s="2" t="s">
        <v>333</v>
      </c>
      <c r="H275" s="2" t="s">
        <v>31</v>
      </c>
      <c r="I275" s="2">
        <f>(2.04+2.12+2.12)*0.4/100</f>
        <v>2.5120000000000003E-2</v>
      </c>
      <c r="J275" s="2">
        <v>0</v>
      </c>
      <c r="K275" s="2"/>
      <c r="L275" s="2"/>
      <c r="M275" s="2"/>
      <c r="N275" s="2"/>
      <c r="O275" s="2">
        <f t="shared" si="245"/>
        <v>82.21</v>
      </c>
      <c r="P275" s="2">
        <f t="shared" si="246"/>
        <v>23.77</v>
      </c>
      <c r="Q275" s="2">
        <f t="shared" si="247"/>
        <v>1.17</v>
      </c>
      <c r="R275" s="2">
        <f t="shared" si="248"/>
        <v>0.28000000000000003</v>
      </c>
      <c r="S275" s="2">
        <f t="shared" si="249"/>
        <v>57.27</v>
      </c>
      <c r="T275" s="2">
        <f t="shared" si="250"/>
        <v>0</v>
      </c>
      <c r="U275" s="2">
        <f t="shared" si="251"/>
        <v>4.7607424000000007</v>
      </c>
      <c r="V275" s="2">
        <f t="shared" si="252"/>
        <v>0</v>
      </c>
      <c r="W275" s="2">
        <f t="shared" si="253"/>
        <v>0</v>
      </c>
      <c r="X275" s="2">
        <f t="shared" si="254"/>
        <v>57.27</v>
      </c>
      <c r="Y275" s="2">
        <f t="shared" si="255"/>
        <v>36.65</v>
      </c>
      <c r="Z275" s="2"/>
      <c r="AA275" s="2">
        <v>22529512</v>
      </c>
      <c r="AB275" s="2">
        <f t="shared" si="256"/>
        <v>3273.1109999999999</v>
      </c>
      <c r="AC275" s="2">
        <f t="shared" si="257"/>
        <v>946.44</v>
      </c>
      <c r="AD275" s="2">
        <f>ROUND(((((ET275*1.25))-((EU275*1.25)))+AE275),6)</f>
        <v>46.75</v>
      </c>
      <c r="AE275" s="2">
        <f>ROUND(((EU275*1.25)),6)</f>
        <v>11.012499999999999</v>
      </c>
      <c r="AF275" s="2">
        <f>ROUND(((EV275*1.15)),6)</f>
        <v>2279.9209999999998</v>
      </c>
      <c r="AG275" s="2">
        <f t="shared" si="258"/>
        <v>0</v>
      </c>
      <c r="AH275" s="2">
        <f>((EW275*1.15))</f>
        <v>189.52</v>
      </c>
      <c r="AI275" s="2">
        <f>((EX275*1.25))</f>
        <v>0</v>
      </c>
      <c r="AJ275" s="2">
        <f t="shared" si="259"/>
        <v>0</v>
      </c>
      <c r="AK275" s="2">
        <v>2966.38</v>
      </c>
      <c r="AL275" s="2">
        <v>946.44</v>
      </c>
      <c r="AM275" s="2">
        <v>37.4</v>
      </c>
      <c r="AN275" s="2">
        <v>8.81</v>
      </c>
      <c r="AO275" s="2">
        <v>1982.54</v>
      </c>
      <c r="AP275" s="2">
        <v>0</v>
      </c>
      <c r="AQ275" s="2">
        <v>164.8</v>
      </c>
      <c r="AR275" s="2">
        <v>0</v>
      </c>
      <c r="AS275" s="2">
        <v>0</v>
      </c>
      <c r="AT275" s="2">
        <v>100</v>
      </c>
      <c r="AU275" s="2">
        <v>64</v>
      </c>
      <c r="AV275" s="2">
        <v>1</v>
      </c>
      <c r="AW275" s="2">
        <v>1</v>
      </c>
      <c r="AX275" s="2"/>
      <c r="AY275" s="2"/>
      <c r="AZ275" s="2">
        <v>1</v>
      </c>
      <c r="BA275" s="2">
        <v>1</v>
      </c>
      <c r="BB275" s="2">
        <v>1</v>
      </c>
      <c r="BC275" s="2">
        <v>1</v>
      </c>
      <c r="BD275" s="2" t="s">
        <v>3</v>
      </c>
      <c r="BE275" s="2" t="s">
        <v>3</v>
      </c>
      <c r="BF275" s="2" t="s">
        <v>3</v>
      </c>
      <c r="BG275" s="2" t="s">
        <v>3</v>
      </c>
      <c r="BH275" s="2">
        <v>0</v>
      </c>
      <c r="BI275" s="2">
        <v>1</v>
      </c>
      <c r="BJ275" s="2" t="s">
        <v>334</v>
      </c>
      <c r="BK275" s="2"/>
      <c r="BL275" s="2"/>
      <c r="BM275" s="2">
        <v>123</v>
      </c>
      <c r="BN275" s="2">
        <v>0</v>
      </c>
      <c r="BO275" s="2" t="s">
        <v>3</v>
      </c>
      <c r="BP275" s="2">
        <v>0</v>
      </c>
      <c r="BQ275" s="2">
        <v>30</v>
      </c>
      <c r="BR275" s="2"/>
      <c r="BS275" s="2">
        <v>1</v>
      </c>
      <c r="BT275" s="2">
        <v>1</v>
      </c>
      <c r="BU275" s="2">
        <v>1</v>
      </c>
      <c r="BV275" s="2">
        <v>1</v>
      </c>
      <c r="BW275" s="2">
        <v>1</v>
      </c>
      <c r="BX275" s="2">
        <v>1</v>
      </c>
      <c r="BY275" s="2" t="s">
        <v>3</v>
      </c>
      <c r="BZ275" s="2">
        <v>100</v>
      </c>
      <c r="CA275" s="2">
        <v>64</v>
      </c>
      <c r="CB275" s="2"/>
      <c r="CC275" s="2"/>
      <c r="CD275" s="2"/>
      <c r="CE275" s="2"/>
      <c r="CF275" s="2">
        <v>0</v>
      </c>
      <c r="CG275" s="2">
        <v>0</v>
      </c>
      <c r="CH275" s="2"/>
      <c r="CI275" s="2"/>
      <c r="CJ275" s="2"/>
      <c r="CK275" s="2"/>
      <c r="CL275" s="2"/>
      <c r="CM275" s="2">
        <v>0</v>
      </c>
      <c r="CN275" s="2" t="s">
        <v>3</v>
      </c>
      <c r="CO275" s="2">
        <v>0</v>
      </c>
      <c r="CP275" s="2">
        <f t="shared" si="260"/>
        <v>82.210000000000008</v>
      </c>
      <c r="CQ275" s="2">
        <f t="shared" si="261"/>
        <v>946.44</v>
      </c>
      <c r="CR275" s="2">
        <f t="shared" si="262"/>
        <v>46.75</v>
      </c>
      <c r="CS275" s="2">
        <f t="shared" si="263"/>
        <v>11.012499999999999</v>
      </c>
      <c r="CT275" s="2">
        <f t="shared" si="264"/>
        <v>2279.9209999999998</v>
      </c>
      <c r="CU275" s="2">
        <f t="shared" si="265"/>
        <v>0</v>
      </c>
      <c r="CV275" s="2">
        <f t="shared" si="266"/>
        <v>189.52</v>
      </c>
      <c r="CW275" s="2">
        <f t="shared" si="267"/>
        <v>0</v>
      </c>
      <c r="CX275" s="2">
        <f t="shared" si="268"/>
        <v>0</v>
      </c>
      <c r="CY275" s="2">
        <f>((S275*BZ275)/100)</f>
        <v>57.27</v>
      </c>
      <c r="CZ275" s="2">
        <f>((S275*CA275)/100)</f>
        <v>36.652799999999999</v>
      </c>
      <c r="DA275" s="2"/>
      <c r="DB275" s="2"/>
      <c r="DC275" s="2" t="s">
        <v>3</v>
      </c>
      <c r="DD275" s="2" t="s">
        <v>3</v>
      </c>
      <c r="DE275" s="2" t="s">
        <v>117</v>
      </c>
      <c r="DF275" s="2" t="s">
        <v>117</v>
      </c>
      <c r="DG275" s="2" t="s">
        <v>118</v>
      </c>
      <c r="DH275" s="2" t="s">
        <v>3</v>
      </c>
      <c r="DI275" s="2" t="s">
        <v>118</v>
      </c>
      <c r="DJ275" s="2" t="s">
        <v>117</v>
      </c>
      <c r="DK275" s="2" t="s">
        <v>3</v>
      </c>
      <c r="DL275" s="2" t="s">
        <v>3</v>
      </c>
      <c r="DM275" s="2" t="s">
        <v>3</v>
      </c>
      <c r="DN275" s="2">
        <v>0</v>
      </c>
      <c r="DO275" s="2">
        <v>0</v>
      </c>
      <c r="DP275" s="2">
        <v>1</v>
      </c>
      <c r="DQ275" s="2">
        <v>1</v>
      </c>
      <c r="DR275" s="2"/>
      <c r="DS275" s="2"/>
      <c r="DT275" s="2"/>
      <c r="DU275" s="2">
        <v>1005</v>
      </c>
      <c r="DV275" s="2" t="s">
        <v>31</v>
      </c>
      <c r="DW275" s="2" t="s">
        <v>31</v>
      </c>
      <c r="DX275" s="2">
        <v>100</v>
      </c>
      <c r="DY275" s="2"/>
      <c r="DZ275" s="2"/>
      <c r="EA275" s="2"/>
      <c r="EB275" s="2"/>
      <c r="EC275" s="2"/>
      <c r="ED275" s="2"/>
      <c r="EE275" s="2">
        <v>21120813</v>
      </c>
      <c r="EF275" s="2">
        <v>30</v>
      </c>
      <c r="EG275" s="2" t="s">
        <v>119</v>
      </c>
      <c r="EH275" s="2">
        <v>0</v>
      </c>
      <c r="EI275" s="2" t="s">
        <v>3</v>
      </c>
      <c r="EJ275" s="2">
        <v>1</v>
      </c>
      <c r="EK275" s="2">
        <v>123</v>
      </c>
      <c r="EL275" s="2" t="s">
        <v>335</v>
      </c>
      <c r="EM275" s="2" t="s">
        <v>336</v>
      </c>
      <c r="EN275" s="2"/>
      <c r="EO275" s="2" t="s">
        <v>3</v>
      </c>
      <c r="EP275" s="2"/>
      <c r="EQ275" s="2">
        <v>0</v>
      </c>
      <c r="ER275" s="2">
        <v>2966.38</v>
      </c>
      <c r="ES275" s="2">
        <v>946.44</v>
      </c>
      <c r="ET275" s="2">
        <v>37.4</v>
      </c>
      <c r="EU275" s="2">
        <v>8.81</v>
      </c>
      <c r="EV275" s="2">
        <v>1982.54</v>
      </c>
      <c r="EW275" s="2">
        <v>164.8</v>
      </c>
      <c r="EX275" s="2">
        <v>0</v>
      </c>
      <c r="EY275" s="2">
        <v>0</v>
      </c>
      <c r="EZ275" s="2">
        <v>0</v>
      </c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>
        <v>0</v>
      </c>
      <c r="FR275" s="2">
        <f t="shared" si="269"/>
        <v>0</v>
      </c>
      <c r="FS275" s="2">
        <v>0</v>
      </c>
      <c r="FT275" s="2"/>
      <c r="FU275" s="2"/>
      <c r="FV275" s="2"/>
      <c r="FW275" s="2"/>
      <c r="FX275" s="2">
        <v>100</v>
      </c>
      <c r="FY275" s="2">
        <v>64</v>
      </c>
      <c r="FZ275" s="2"/>
      <c r="GA275" s="2" t="s">
        <v>3</v>
      </c>
      <c r="GB275" s="2"/>
      <c r="GC275" s="2"/>
      <c r="GD275" s="2"/>
      <c r="GE275" s="2"/>
      <c r="GF275" s="2"/>
      <c r="GG275" s="2">
        <v>2</v>
      </c>
      <c r="GH275" s="2">
        <v>1</v>
      </c>
      <c r="GI275" s="2">
        <v>-2</v>
      </c>
      <c r="GJ275" s="2">
        <v>0</v>
      </c>
      <c r="GK275" s="2">
        <f>ROUND(R275*(R12)/100,2)</f>
        <v>0.49</v>
      </c>
      <c r="GL275" s="2">
        <f t="shared" si="270"/>
        <v>0</v>
      </c>
      <c r="GM275" s="2">
        <f t="shared" si="271"/>
        <v>176.62</v>
      </c>
      <c r="GN275" s="2">
        <f t="shared" si="272"/>
        <v>176.62</v>
      </c>
      <c r="GO275" s="2">
        <f t="shared" si="273"/>
        <v>0</v>
      </c>
      <c r="GP275" s="2">
        <f t="shared" si="274"/>
        <v>0</v>
      </c>
      <c r="GQ275" s="2"/>
      <c r="GR275" s="2">
        <v>0</v>
      </c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  <c r="IM275" s="2"/>
      <c r="IN275" s="2"/>
      <c r="IO275" s="2"/>
      <c r="IP275" s="2"/>
      <c r="IQ275" s="2"/>
      <c r="IR275" s="2"/>
      <c r="IS275" s="2"/>
      <c r="IT275" s="2"/>
      <c r="IU275" s="2"/>
    </row>
    <row r="276" spans="1:255" x14ac:dyDescent="0.2">
      <c r="A276">
        <v>17</v>
      </c>
      <c r="B276">
        <v>1</v>
      </c>
      <c r="C276">
        <f>ROW(SmtRes!A260)</f>
        <v>260</v>
      </c>
      <c r="D276">
        <f>ROW(EtalonRes!A262)</f>
        <v>262</v>
      </c>
      <c r="E276" t="s">
        <v>331</v>
      </c>
      <c r="F276" t="str">
        <f>F275</f>
        <v>3.15-145-3</v>
      </c>
      <c r="G276" t="str">
        <f>G275</f>
        <v>ОБЛИЦОВКА ПЛАСТИКОМ ИЛИ ЛИСТАМИ ИЗ СИНТЕТИЧЕСКИХ МАТЕРИАЛОВ ОКОННЫХ И ДВЕРНЫХ ОТКОСОВ</v>
      </c>
      <c r="H276" t="str">
        <f>H275</f>
        <v>100 м2</v>
      </c>
      <c r="I276">
        <f>I275</f>
        <v>2.5120000000000003E-2</v>
      </c>
      <c r="J276">
        <f>J275</f>
        <v>0</v>
      </c>
      <c r="O276">
        <f t="shared" si="245"/>
        <v>853.4</v>
      </c>
      <c r="P276">
        <f t="shared" si="246"/>
        <v>31.86</v>
      </c>
      <c r="Q276">
        <f t="shared" si="247"/>
        <v>9.43</v>
      </c>
      <c r="R276">
        <f t="shared" si="248"/>
        <v>3.92</v>
      </c>
      <c r="S276">
        <f t="shared" si="249"/>
        <v>812.11</v>
      </c>
      <c r="T276">
        <f t="shared" si="250"/>
        <v>0</v>
      </c>
      <c r="U276">
        <f t="shared" si="251"/>
        <v>4.7607424000000007</v>
      </c>
      <c r="V276">
        <f t="shared" si="252"/>
        <v>0</v>
      </c>
      <c r="W276">
        <f t="shared" si="253"/>
        <v>0</v>
      </c>
      <c r="X276">
        <f t="shared" si="254"/>
        <v>690.29</v>
      </c>
      <c r="Y276">
        <f t="shared" si="255"/>
        <v>357.33</v>
      </c>
      <c r="AA276">
        <v>22529510</v>
      </c>
      <c r="AB276">
        <f t="shared" si="256"/>
        <v>3273.1109999999999</v>
      </c>
      <c r="AC276">
        <f t="shared" si="257"/>
        <v>946.44</v>
      </c>
      <c r="AD276">
        <f>ROUND(((((ET276*1.25))-((EU276*1.25)))+AE276),6)</f>
        <v>46.75</v>
      </c>
      <c r="AE276">
        <f>ROUND(((EU276*1.25)),6)</f>
        <v>11.012499999999999</v>
      </c>
      <c r="AF276">
        <f>ROUND(((EV276*1.15)),6)</f>
        <v>2279.9209999999998</v>
      </c>
      <c r="AG276">
        <f t="shared" si="258"/>
        <v>0</v>
      </c>
      <c r="AH276">
        <f>((EW276*1.15))</f>
        <v>189.52</v>
      </c>
      <c r="AI276">
        <f>((EX276*1.25))</f>
        <v>0</v>
      </c>
      <c r="AJ276">
        <f t="shared" si="259"/>
        <v>0</v>
      </c>
      <c r="AK276">
        <v>2966.38</v>
      </c>
      <c r="AL276">
        <v>946.44</v>
      </c>
      <c r="AM276">
        <v>37.4</v>
      </c>
      <c r="AN276">
        <v>8.81</v>
      </c>
      <c r="AO276">
        <v>1982.54</v>
      </c>
      <c r="AP276">
        <v>0</v>
      </c>
      <c r="AQ276">
        <v>164.8</v>
      </c>
      <c r="AR276">
        <v>0</v>
      </c>
      <c r="AS276">
        <v>0</v>
      </c>
      <c r="AT276">
        <v>85</v>
      </c>
      <c r="AU276">
        <v>44</v>
      </c>
      <c r="AV276">
        <v>1</v>
      </c>
      <c r="AW276">
        <v>1</v>
      </c>
      <c r="AZ276">
        <v>1</v>
      </c>
      <c r="BA276">
        <v>14.18</v>
      </c>
      <c r="BB276">
        <v>8.0299999999999994</v>
      </c>
      <c r="BC276">
        <v>1.34</v>
      </c>
      <c r="BD276" t="s">
        <v>3</v>
      </c>
      <c r="BE276" t="s">
        <v>3</v>
      </c>
      <c r="BF276" t="s">
        <v>3</v>
      </c>
      <c r="BG276" t="s">
        <v>3</v>
      </c>
      <c r="BH276">
        <v>0</v>
      </c>
      <c r="BI276">
        <v>1</v>
      </c>
      <c r="BJ276" t="str">
        <f>BJ275</f>
        <v>ТСН-2001.3. База. Сб.15, т.145, поз.3</v>
      </c>
      <c r="BM276">
        <v>123</v>
      </c>
      <c r="BN276">
        <v>0</v>
      </c>
      <c r="BO276" t="s">
        <v>332</v>
      </c>
      <c r="BP276">
        <v>1</v>
      </c>
      <c r="BQ276">
        <v>30</v>
      </c>
      <c r="BS276">
        <v>14.18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3</v>
      </c>
      <c r="BZ276">
        <v>85</v>
      </c>
      <c r="CA276">
        <v>44</v>
      </c>
      <c r="CF276">
        <v>0</v>
      </c>
      <c r="CG276">
        <v>0</v>
      </c>
      <c r="CM276">
        <v>0</v>
      </c>
      <c r="CN276" t="s">
        <v>3</v>
      </c>
      <c r="CO276">
        <v>0</v>
      </c>
      <c r="CP276">
        <f t="shared" si="260"/>
        <v>853.4</v>
      </c>
      <c r="CQ276">
        <f t="shared" si="261"/>
        <v>1268.2296000000001</v>
      </c>
      <c r="CR276">
        <f t="shared" si="262"/>
        <v>375.40249999999997</v>
      </c>
      <c r="CS276">
        <f t="shared" si="263"/>
        <v>156.15724999999998</v>
      </c>
      <c r="CT276">
        <f t="shared" si="264"/>
        <v>32329.279779999997</v>
      </c>
      <c r="CU276">
        <f t="shared" si="265"/>
        <v>0</v>
      </c>
      <c r="CV276">
        <f t="shared" si="266"/>
        <v>189.52</v>
      </c>
      <c r="CW276">
        <f t="shared" si="267"/>
        <v>0</v>
      </c>
      <c r="CX276">
        <f t="shared" si="268"/>
        <v>0</v>
      </c>
      <c r="CY276">
        <f>S276*(BZ276/100)</f>
        <v>690.29349999999999</v>
      </c>
      <c r="CZ276">
        <f>S276*(CA276/100)</f>
        <v>357.32839999999999</v>
      </c>
      <c r="DC276" t="s">
        <v>3</v>
      </c>
      <c r="DD276" t="s">
        <v>3</v>
      </c>
      <c r="DE276" t="s">
        <v>117</v>
      </c>
      <c r="DF276" t="s">
        <v>117</v>
      </c>
      <c r="DG276" t="s">
        <v>118</v>
      </c>
      <c r="DH276" t="s">
        <v>3</v>
      </c>
      <c r="DI276" t="s">
        <v>118</v>
      </c>
      <c r="DJ276" t="s">
        <v>117</v>
      </c>
      <c r="DK276" t="s">
        <v>3</v>
      </c>
      <c r="DL276" t="s">
        <v>3</v>
      </c>
      <c r="DM276" t="s">
        <v>3</v>
      </c>
      <c r="DN276">
        <v>100</v>
      </c>
      <c r="DO276">
        <v>64</v>
      </c>
      <c r="DP276">
        <v>1.0249999999999999</v>
      </c>
      <c r="DQ276">
        <v>1</v>
      </c>
      <c r="DU276">
        <f t="shared" ref="DU276:EM276" si="288">DU275</f>
        <v>1005</v>
      </c>
      <c r="DV276" t="str">
        <f t="shared" si="288"/>
        <v>100 м2</v>
      </c>
      <c r="DW276" t="str">
        <f t="shared" si="288"/>
        <v>100 м2</v>
      </c>
      <c r="DX276">
        <f t="shared" si="288"/>
        <v>100</v>
      </c>
      <c r="DY276">
        <f t="shared" si="288"/>
        <v>0</v>
      </c>
      <c r="DZ276">
        <f t="shared" si="288"/>
        <v>0</v>
      </c>
      <c r="EA276">
        <f t="shared" si="288"/>
        <v>0</v>
      </c>
      <c r="EB276">
        <f t="shared" si="288"/>
        <v>0</v>
      </c>
      <c r="EC276">
        <f t="shared" si="288"/>
        <v>0</v>
      </c>
      <c r="ED276">
        <f t="shared" si="288"/>
        <v>0</v>
      </c>
      <c r="EE276">
        <f t="shared" si="288"/>
        <v>21120813</v>
      </c>
      <c r="EF276">
        <f t="shared" si="288"/>
        <v>30</v>
      </c>
      <c r="EG276" t="str">
        <f t="shared" si="288"/>
        <v>Строительные работы</v>
      </c>
      <c r="EH276">
        <f t="shared" si="288"/>
        <v>0</v>
      </c>
      <c r="EI276" t="str">
        <f t="shared" si="288"/>
        <v/>
      </c>
      <c r="EJ276">
        <f t="shared" si="288"/>
        <v>1</v>
      </c>
      <c r="EK276">
        <f t="shared" si="288"/>
        <v>123</v>
      </c>
      <c r="EL276" t="str">
        <f t="shared" si="288"/>
        <v>ТСН-2001.3-15. 15-144, 15-145</v>
      </c>
      <c r="EM276" t="str">
        <f t="shared" si="288"/>
        <v>ТСН-2001.3-15-15</v>
      </c>
      <c r="EO276" t="s">
        <v>3</v>
      </c>
      <c r="EQ276">
        <v>0</v>
      </c>
      <c r="ER276">
        <v>2966.38</v>
      </c>
      <c r="ES276">
        <v>946.44</v>
      </c>
      <c r="ET276">
        <v>37.4</v>
      </c>
      <c r="EU276">
        <v>8.81</v>
      </c>
      <c r="EV276">
        <v>1982.54</v>
      </c>
      <c r="EW276">
        <v>164.8</v>
      </c>
      <c r="EX276">
        <v>0</v>
      </c>
      <c r="EY276">
        <v>0</v>
      </c>
      <c r="FQ276">
        <v>0</v>
      </c>
      <c r="FR276">
        <f t="shared" si="269"/>
        <v>0</v>
      </c>
      <c r="FS276">
        <v>0</v>
      </c>
      <c r="FX276">
        <v>85</v>
      </c>
      <c r="FY276">
        <v>44</v>
      </c>
      <c r="GA276" t="s">
        <v>3</v>
      </c>
      <c r="GG276">
        <v>2</v>
      </c>
      <c r="GH276">
        <v>1</v>
      </c>
      <c r="GI276">
        <v>2</v>
      </c>
      <c r="GJ276">
        <v>0</v>
      </c>
      <c r="GK276">
        <f>ROUND(R276*(S12)/100,2)</f>
        <v>6.62</v>
      </c>
      <c r="GL276">
        <f t="shared" si="270"/>
        <v>0</v>
      </c>
      <c r="GM276">
        <f t="shared" si="271"/>
        <v>1907.6399999999999</v>
      </c>
      <c r="GN276">
        <f t="shared" si="272"/>
        <v>1907.64</v>
      </c>
      <c r="GO276">
        <f t="shared" si="273"/>
        <v>0</v>
      </c>
      <c r="GP276">
        <f t="shared" si="274"/>
        <v>0</v>
      </c>
      <c r="GR276">
        <v>0</v>
      </c>
    </row>
    <row r="277" spans="1:255" x14ac:dyDescent="0.2">
      <c r="A277" s="2">
        <v>18</v>
      </c>
      <c r="B277" s="2">
        <v>1</v>
      </c>
      <c r="C277" s="2">
        <v>253</v>
      </c>
      <c r="D277" s="2"/>
      <c r="E277" s="2" t="s">
        <v>337</v>
      </c>
      <c r="F277" s="2" t="s">
        <v>338</v>
      </c>
      <c r="G277" s="2" t="s">
        <v>339</v>
      </c>
      <c r="H277" s="2" t="s">
        <v>125</v>
      </c>
      <c r="I277" s="2">
        <f>I276*J277</f>
        <v>2.6376000000000004</v>
      </c>
      <c r="J277" s="2">
        <v>105</v>
      </c>
      <c r="K277" s="2"/>
      <c r="L277" s="2"/>
      <c r="M277" s="2"/>
      <c r="N277" s="2"/>
      <c r="O277" s="2">
        <f t="shared" si="245"/>
        <v>135.72999999999999</v>
      </c>
      <c r="P277" s="2">
        <f t="shared" si="246"/>
        <v>135.72999999999999</v>
      </c>
      <c r="Q277" s="2">
        <f t="shared" si="247"/>
        <v>0</v>
      </c>
      <c r="R277" s="2">
        <f t="shared" si="248"/>
        <v>0</v>
      </c>
      <c r="S277" s="2">
        <f t="shared" si="249"/>
        <v>0</v>
      </c>
      <c r="T277" s="2">
        <f t="shared" si="250"/>
        <v>0</v>
      </c>
      <c r="U277" s="2">
        <f t="shared" si="251"/>
        <v>0</v>
      </c>
      <c r="V277" s="2">
        <f t="shared" si="252"/>
        <v>0</v>
      </c>
      <c r="W277" s="2">
        <f t="shared" si="253"/>
        <v>0</v>
      </c>
      <c r="X277" s="2">
        <f t="shared" si="254"/>
        <v>0</v>
      </c>
      <c r="Y277" s="2">
        <f t="shared" si="255"/>
        <v>0</v>
      </c>
      <c r="Z277" s="2"/>
      <c r="AA277" s="2">
        <v>22529512</v>
      </c>
      <c r="AB277" s="2">
        <f t="shared" si="256"/>
        <v>51.46</v>
      </c>
      <c r="AC277" s="2">
        <f t="shared" si="257"/>
        <v>51.46</v>
      </c>
      <c r="AD277" s="2">
        <f>ROUND((((ET277)-(EU277))+AE277),6)</f>
        <v>0</v>
      </c>
      <c r="AE277" s="2">
        <f>ROUND((EU277),6)</f>
        <v>0</v>
      </c>
      <c r="AF277" s="2">
        <f>ROUND((EV277),6)</f>
        <v>0</v>
      </c>
      <c r="AG277" s="2">
        <f t="shared" si="258"/>
        <v>0</v>
      </c>
      <c r="AH277" s="2">
        <f>(EW277)</f>
        <v>0</v>
      </c>
      <c r="AI277" s="2">
        <f>(EX277)</f>
        <v>0</v>
      </c>
      <c r="AJ277" s="2">
        <f t="shared" si="259"/>
        <v>0</v>
      </c>
      <c r="AK277" s="2">
        <v>51.46</v>
      </c>
      <c r="AL277" s="2">
        <v>51.46</v>
      </c>
      <c r="AM277" s="2">
        <v>0</v>
      </c>
      <c r="AN277" s="2">
        <v>0</v>
      </c>
      <c r="AO277" s="2">
        <v>0</v>
      </c>
      <c r="AP277" s="2">
        <v>0</v>
      </c>
      <c r="AQ277" s="2">
        <v>0</v>
      </c>
      <c r="AR277" s="2">
        <v>0</v>
      </c>
      <c r="AS277" s="2">
        <v>0</v>
      </c>
      <c r="AT277" s="2">
        <v>100</v>
      </c>
      <c r="AU277" s="2">
        <v>64</v>
      </c>
      <c r="AV277" s="2">
        <v>1</v>
      </c>
      <c r="AW277" s="2">
        <v>1</v>
      </c>
      <c r="AX277" s="2"/>
      <c r="AY277" s="2"/>
      <c r="AZ277" s="2">
        <v>1</v>
      </c>
      <c r="BA277" s="2">
        <v>1</v>
      </c>
      <c r="BB277" s="2">
        <v>1</v>
      </c>
      <c r="BC277" s="2">
        <v>1</v>
      </c>
      <c r="BD277" s="2" t="s">
        <v>3</v>
      </c>
      <c r="BE277" s="2" t="s">
        <v>3</v>
      </c>
      <c r="BF277" s="2" t="s">
        <v>3</v>
      </c>
      <c r="BG277" s="2" t="s">
        <v>3</v>
      </c>
      <c r="BH277" s="2">
        <v>3</v>
      </c>
      <c r="BI277" s="2">
        <v>1</v>
      </c>
      <c r="BJ277" s="2" t="s">
        <v>340</v>
      </c>
      <c r="BK277" s="2"/>
      <c r="BL277" s="2"/>
      <c r="BM277" s="2">
        <v>123</v>
      </c>
      <c r="BN277" s="2">
        <v>0</v>
      </c>
      <c r="BO277" s="2" t="s">
        <v>3</v>
      </c>
      <c r="BP277" s="2">
        <v>0</v>
      </c>
      <c r="BQ277" s="2">
        <v>30</v>
      </c>
      <c r="BR277" s="2"/>
      <c r="BS277" s="2">
        <v>1</v>
      </c>
      <c r="BT277" s="2">
        <v>1</v>
      </c>
      <c r="BU277" s="2">
        <v>1</v>
      </c>
      <c r="BV277" s="2">
        <v>1</v>
      </c>
      <c r="BW277" s="2">
        <v>1</v>
      </c>
      <c r="BX277" s="2">
        <v>1</v>
      </c>
      <c r="BY277" s="2" t="s">
        <v>3</v>
      </c>
      <c r="BZ277" s="2">
        <v>100</v>
      </c>
      <c r="CA277" s="2">
        <v>64</v>
      </c>
      <c r="CB277" s="2"/>
      <c r="CC277" s="2"/>
      <c r="CD277" s="2"/>
      <c r="CE277" s="2"/>
      <c r="CF277" s="2">
        <v>0</v>
      </c>
      <c r="CG277" s="2">
        <v>0</v>
      </c>
      <c r="CH277" s="2"/>
      <c r="CI277" s="2"/>
      <c r="CJ277" s="2"/>
      <c r="CK277" s="2"/>
      <c r="CL277" s="2"/>
      <c r="CM277" s="2">
        <v>0</v>
      </c>
      <c r="CN277" s="2" t="s">
        <v>3</v>
      </c>
      <c r="CO277" s="2">
        <v>0</v>
      </c>
      <c r="CP277" s="2">
        <f t="shared" si="260"/>
        <v>135.72999999999999</v>
      </c>
      <c r="CQ277" s="2">
        <f t="shared" si="261"/>
        <v>51.46</v>
      </c>
      <c r="CR277" s="2">
        <f t="shared" si="262"/>
        <v>0</v>
      </c>
      <c r="CS277" s="2">
        <f t="shared" si="263"/>
        <v>0</v>
      </c>
      <c r="CT277" s="2">
        <f t="shared" si="264"/>
        <v>0</v>
      </c>
      <c r="CU277" s="2">
        <f t="shared" si="265"/>
        <v>0</v>
      </c>
      <c r="CV277" s="2">
        <f t="shared" si="266"/>
        <v>0</v>
      </c>
      <c r="CW277" s="2">
        <f t="shared" si="267"/>
        <v>0</v>
      </c>
      <c r="CX277" s="2">
        <f t="shared" si="268"/>
        <v>0</v>
      </c>
      <c r="CY277" s="2">
        <f>((S277*BZ277)/100)</f>
        <v>0</v>
      </c>
      <c r="CZ277" s="2">
        <f>((S277*CA277)/100)</f>
        <v>0</v>
      </c>
      <c r="DA277" s="2"/>
      <c r="DB277" s="2"/>
      <c r="DC277" s="2" t="s">
        <v>3</v>
      </c>
      <c r="DD277" s="2" t="s">
        <v>3</v>
      </c>
      <c r="DE277" s="2" t="s">
        <v>3</v>
      </c>
      <c r="DF277" s="2" t="s">
        <v>3</v>
      </c>
      <c r="DG277" s="2" t="s">
        <v>3</v>
      </c>
      <c r="DH277" s="2" t="s">
        <v>3</v>
      </c>
      <c r="DI277" s="2" t="s">
        <v>3</v>
      </c>
      <c r="DJ277" s="2" t="s">
        <v>3</v>
      </c>
      <c r="DK277" s="2" t="s">
        <v>3</v>
      </c>
      <c r="DL277" s="2" t="s">
        <v>3</v>
      </c>
      <c r="DM277" s="2" t="s">
        <v>3</v>
      </c>
      <c r="DN277" s="2">
        <v>0</v>
      </c>
      <c r="DO277" s="2">
        <v>0</v>
      </c>
      <c r="DP277" s="2">
        <v>1</v>
      </c>
      <c r="DQ277" s="2">
        <v>1</v>
      </c>
      <c r="DR277" s="2"/>
      <c r="DS277" s="2"/>
      <c r="DT277" s="2"/>
      <c r="DU277" s="2">
        <v>1005</v>
      </c>
      <c r="DV277" s="2" t="s">
        <v>125</v>
      </c>
      <c r="DW277" s="2" t="s">
        <v>125</v>
      </c>
      <c r="DX277" s="2">
        <v>1</v>
      </c>
      <c r="DY277" s="2"/>
      <c r="DZ277" s="2"/>
      <c r="EA277" s="2"/>
      <c r="EB277" s="2"/>
      <c r="EC277" s="2"/>
      <c r="ED277" s="2"/>
      <c r="EE277" s="2">
        <v>21120813</v>
      </c>
      <c r="EF277" s="2">
        <v>30</v>
      </c>
      <c r="EG277" s="2" t="s">
        <v>119</v>
      </c>
      <c r="EH277" s="2">
        <v>0</v>
      </c>
      <c r="EI277" s="2" t="s">
        <v>3</v>
      </c>
      <c r="EJ277" s="2">
        <v>1</v>
      </c>
      <c r="EK277" s="2">
        <v>123</v>
      </c>
      <c r="EL277" s="2" t="s">
        <v>335</v>
      </c>
      <c r="EM277" s="2" t="s">
        <v>336</v>
      </c>
      <c r="EN277" s="2"/>
      <c r="EO277" s="2" t="s">
        <v>3</v>
      </c>
      <c r="EP277" s="2"/>
      <c r="EQ277" s="2">
        <v>0</v>
      </c>
      <c r="ER277" s="2">
        <v>51.46</v>
      </c>
      <c r="ES277" s="2">
        <v>51.46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/>
      <c r="EZ277" s="2">
        <v>0</v>
      </c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>
        <v>0</v>
      </c>
      <c r="FR277" s="2">
        <f t="shared" si="269"/>
        <v>0</v>
      </c>
      <c r="FS277" s="2">
        <v>0</v>
      </c>
      <c r="FT277" s="2"/>
      <c r="FU277" s="2"/>
      <c r="FV277" s="2"/>
      <c r="FW277" s="2"/>
      <c r="FX277" s="2">
        <v>100</v>
      </c>
      <c r="FY277" s="2">
        <v>64</v>
      </c>
      <c r="FZ277" s="2"/>
      <c r="GA277" s="2" t="s">
        <v>3</v>
      </c>
      <c r="GB277" s="2"/>
      <c r="GC277" s="2"/>
      <c r="GD277" s="2"/>
      <c r="GE277" s="2"/>
      <c r="GF277" s="2"/>
      <c r="GG277" s="2">
        <v>2</v>
      </c>
      <c r="GH277" s="2">
        <v>1</v>
      </c>
      <c r="GI277" s="2">
        <v>-2</v>
      </c>
      <c r="GJ277" s="2">
        <v>0</v>
      </c>
      <c r="GK277" s="2">
        <f>ROUND(R277*(R12)/100,2)</f>
        <v>0</v>
      </c>
      <c r="GL277" s="2">
        <f t="shared" si="270"/>
        <v>0</v>
      </c>
      <c r="GM277" s="2">
        <f t="shared" si="271"/>
        <v>135.72999999999999</v>
      </c>
      <c r="GN277" s="2">
        <f t="shared" si="272"/>
        <v>135.72999999999999</v>
      </c>
      <c r="GO277" s="2">
        <f t="shared" si="273"/>
        <v>0</v>
      </c>
      <c r="GP277" s="2">
        <f t="shared" si="274"/>
        <v>0</v>
      </c>
      <c r="GQ277" s="2"/>
      <c r="GR277" s="2">
        <v>0</v>
      </c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  <c r="IM277" s="2"/>
      <c r="IN277" s="2"/>
      <c r="IO277" s="2"/>
      <c r="IP277" s="2"/>
      <c r="IQ277" s="2"/>
      <c r="IR277" s="2"/>
      <c r="IS277" s="2"/>
      <c r="IT277" s="2"/>
      <c r="IU277" s="2"/>
    </row>
    <row r="278" spans="1:255" x14ac:dyDescent="0.2">
      <c r="A278">
        <v>18</v>
      </c>
      <c r="B278">
        <v>1</v>
      </c>
      <c r="C278">
        <v>260</v>
      </c>
      <c r="E278" t="s">
        <v>337</v>
      </c>
      <c r="F278" t="str">
        <f>F277</f>
        <v>1.1-1-781</v>
      </c>
      <c r="G278" t="str">
        <f>G277</f>
        <v>ПЛАСТИК БУМАЖНОСЛОИСТЫЙ ДЕКОРАТИВНЫЙ, МАРКА А, ОДНОТОННЫЙ, ТОЛЩИНА 1 ММ</v>
      </c>
      <c r="H278" t="str">
        <f>H277</f>
        <v>м2</v>
      </c>
      <c r="I278">
        <f>I276*J278</f>
        <v>2.6376000000000004</v>
      </c>
      <c r="J278">
        <f>J277</f>
        <v>105</v>
      </c>
      <c r="O278">
        <f t="shared" si="245"/>
        <v>693.58</v>
      </c>
      <c r="P278">
        <f t="shared" si="246"/>
        <v>693.58</v>
      </c>
      <c r="Q278">
        <f t="shared" si="247"/>
        <v>0</v>
      </c>
      <c r="R278">
        <f t="shared" si="248"/>
        <v>0</v>
      </c>
      <c r="S278">
        <f t="shared" si="249"/>
        <v>0</v>
      </c>
      <c r="T278">
        <f t="shared" si="250"/>
        <v>0</v>
      </c>
      <c r="U278">
        <f t="shared" si="251"/>
        <v>0</v>
      </c>
      <c r="V278">
        <f t="shared" si="252"/>
        <v>0</v>
      </c>
      <c r="W278">
        <f t="shared" si="253"/>
        <v>0</v>
      </c>
      <c r="X278">
        <f t="shared" si="254"/>
        <v>0</v>
      </c>
      <c r="Y278">
        <f t="shared" si="255"/>
        <v>0</v>
      </c>
      <c r="AA278">
        <v>22529510</v>
      </c>
      <c r="AB278">
        <f t="shared" si="256"/>
        <v>51.46</v>
      </c>
      <c r="AC278">
        <f t="shared" si="257"/>
        <v>51.46</v>
      </c>
      <c r="AD278">
        <f>ROUND((((ET278)-(EU278))+AE278),6)</f>
        <v>0</v>
      </c>
      <c r="AE278">
        <f>ROUND((EU278),6)</f>
        <v>0</v>
      </c>
      <c r="AF278">
        <f>ROUND((EV278),6)</f>
        <v>0</v>
      </c>
      <c r="AG278">
        <f t="shared" si="258"/>
        <v>0</v>
      </c>
      <c r="AH278">
        <f>(EW278)</f>
        <v>0</v>
      </c>
      <c r="AI278">
        <f>(EX278)</f>
        <v>0</v>
      </c>
      <c r="AJ278">
        <f t="shared" si="259"/>
        <v>0</v>
      </c>
      <c r="AK278">
        <v>51.46</v>
      </c>
      <c r="AL278">
        <v>51.46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1</v>
      </c>
      <c r="AW278">
        <v>1</v>
      </c>
      <c r="AZ278">
        <v>1</v>
      </c>
      <c r="BA278">
        <v>1</v>
      </c>
      <c r="BB278">
        <v>1</v>
      </c>
      <c r="BC278">
        <v>5.1100000000000003</v>
      </c>
      <c r="BD278" t="s">
        <v>3</v>
      </c>
      <c r="BE278" t="s">
        <v>3</v>
      </c>
      <c r="BF278" t="s">
        <v>3</v>
      </c>
      <c r="BG278" t="s">
        <v>3</v>
      </c>
      <c r="BH278">
        <v>3</v>
      </c>
      <c r="BI278">
        <v>1</v>
      </c>
      <c r="BJ278" t="str">
        <f>BJ277</f>
        <v>ТСН-2001.1. База. Р.1, о.1, поз.781</v>
      </c>
      <c r="BM278">
        <v>123</v>
      </c>
      <c r="BN278">
        <v>0</v>
      </c>
      <c r="BO278" t="s">
        <v>338</v>
      </c>
      <c r="BP278">
        <v>1</v>
      </c>
      <c r="BQ278">
        <v>30</v>
      </c>
      <c r="BS278">
        <v>1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3</v>
      </c>
      <c r="BZ278">
        <v>0</v>
      </c>
      <c r="CA278">
        <v>0</v>
      </c>
      <c r="CF278">
        <v>0</v>
      </c>
      <c r="CG278">
        <v>0</v>
      </c>
      <c r="CM278">
        <v>0</v>
      </c>
      <c r="CN278" t="s">
        <v>3</v>
      </c>
      <c r="CO278">
        <v>0</v>
      </c>
      <c r="CP278">
        <f t="shared" si="260"/>
        <v>693.58</v>
      </c>
      <c r="CQ278">
        <f t="shared" si="261"/>
        <v>262.9606</v>
      </c>
      <c r="CR278">
        <f t="shared" si="262"/>
        <v>0</v>
      </c>
      <c r="CS278">
        <f t="shared" si="263"/>
        <v>0</v>
      </c>
      <c r="CT278">
        <f t="shared" si="264"/>
        <v>0</v>
      </c>
      <c r="CU278">
        <f t="shared" si="265"/>
        <v>0</v>
      </c>
      <c r="CV278">
        <f t="shared" si="266"/>
        <v>0</v>
      </c>
      <c r="CW278">
        <f t="shared" si="267"/>
        <v>0</v>
      </c>
      <c r="CX278">
        <f t="shared" si="268"/>
        <v>0</v>
      </c>
      <c r="CY278">
        <f>S278*(BZ278/100)</f>
        <v>0</v>
      </c>
      <c r="CZ278">
        <f>S278*(CA278/100)</f>
        <v>0</v>
      </c>
      <c r="DC278" t="s">
        <v>3</v>
      </c>
      <c r="DD278" t="s">
        <v>3</v>
      </c>
      <c r="DE278" t="s">
        <v>3</v>
      </c>
      <c r="DF278" t="s">
        <v>3</v>
      </c>
      <c r="DG278" t="s">
        <v>3</v>
      </c>
      <c r="DH278" t="s">
        <v>3</v>
      </c>
      <c r="DI278" t="s">
        <v>3</v>
      </c>
      <c r="DJ278" t="s">
        <v>3</v>
      </c>
      <c r="DK278" t="s">
        <v>3</v>
      </c>
      <c r="DL278" t="s">
        <v>3</v>
      </c>
      <c r="DM278" t="s">
        <v>3</v>
      </c>
      <c r="DN278">
        <v>100</v>
      </c>
      <c r="DO278">
        <v>64</v>
      </c>
      <c r="DP278">
        <v>1.0249999999999999</v>
      </c>
      <c r="DQ278">
        <v>1</v>
      </c>
      <c r="DU278">
        <f t="shared" ref="DU278:EM278" si="289">DU277</f>
        <v>1005</v>
      </c>
      <c r="DV278" t="str">
        <f t="shared" si="289"/>
        <v>м2</v>
      </c>
      <c r="DW278" t="str">
        <f t="shared" si="289"/>
        <v>м2</v>
      </c>
      <c r="DX278">
        <f t="shared" si="289"/>
        <v>1</v>
      </c>
      <c r="DY278">
        <f t="shared" si="289"/>
        <v>0</v>
      </c>
      <c r="DZ278">
        <f t="shared" si="289"/>
        <v>0</v>
      </c>
      <c r="EA278">
        <f t="shared" si="289"/>
        <v>0</v>
      </c>
      <c r="EB278">
        <f t="shared" si="289"/>
        <v>0</v>
      </c>
      <c r="EC278">
        <f t="shared" si="289"/>
        <v>0</v>
      </c>
      <c r="ED278">
        <f t="shared" si="289"/>
        <v>0</v>
      </c>
      <c r="EE278">
        <f t="shared" si="289"/>
        <v>21120813</v>
      </c>
      <c r="EF278">
        <f t="shared" si="289"/>
        <v>30</v>
      </c>
      <c r="EG278" t="str">
        <f t="shared" si="289"/>
        <v>Строительные работы</v>
      </c>
      <c r="EH278">
        <f t="shared" si="289"/>
        <v>0</v>
      </c>
      <c r="EI278" t="str">
        <f t="shared" si="289"/>
        <v/>
      </c>
      <c r="EJ278">
        <f t="shared" si="289"/>
        <v>1</v>
      </c>
      <c r="EK278">
        <f t="shared" si="289"/>
        <v>123</v>
      </c>
      <c r="EL278" t="str">
        <f t="shared" si="289"/>
        <v>ТСН-2001.3-15. 15-144, 15-145</v>
      </c>
      <c r="EM278" t="str">
        <f t="shared" si="289"/>
        <v>ТСН-2001.3-15-15</v>
      </c>
      <c r="EO278" t="s">
        <v>3</v>
      </c>
      <c r="EQ278">
        <v>0</v>
      </c>
      <c r="ER278">
        <v>51.46</v>
      </c>
      <c r="ES278">
        <v>51.46</v>
      </c>
      <c r="ET278">
        <v>0</v>
      </c>
      <c r="EU278">
        <v>0</v>
      </c>
      <c r="EV278">
        <v>0</v>
      </c>
      <c r="EW278">
        <v>0</v>
      </c>
      <c r="EX278">
        <v>0</v>
      </c>
      <c r="FQ278">
        <v>0</v>
      </c>
      <c r="FR278">
        <f t="shared" si="269"/>
        <v>0</v>
      </c>
      <c r="FS278">
        <v>0</v>
      </c>
      <c r="FX278">
        <v>0</v>
      </c>
      <c r="FY278">
        <v>0</v>
      </c>
      <c r="GA278" t="s">
        <v>3</v>
      </c>
      <c r="GG278">
        <v>2</v>
      </c>
      <c r="GH278">
        <v>1</v>
      </c>
      <c r="GI278">
        <v>2</v>
      </c>
      <c r="GJ278">
        <v>0</v>
      </c>
      <c r="GK278">
        <f>ROUND(R278*(S12)/100,2)</f>
        <v>0</v>
      </c>
      <c r="GL278">
        <f t="shared" si="270"/>
        <v>0</v>
      </c>
      <c r="GM278">
        <f t="shared" si="271"/>
        <v>693.58</v>
      </c>
      <c r="GN278">
        <f t="shared" si="272"/>
        <v>693.58</v>
      </c>
      <c r="GO278">
        <f t="shared" si="273"/>
        <v>0</v>
      </c>
      <c r="GP278">
        <f t="shared" si="274"/>
        <v>0</v>
      </c>
      <c r="GR278">
        <v>0</v>
      </c>
    </row>
    <row r="279" spans="1:255" x14ac:dyDescent="0.2">
      <c r="A279" s="2">
        <v>17</v>
      </c>
      <c r="B279" s="2">
        <v>1</v>
      </c>
      <c r="C279" s="2">
        <f>ROW(SmtRes!A264)</f>
        <v>264</v>
      </c>
      <c r="D279" s="2">
        <f>ROW(EtalonRes!A266)</f>
        <v>266</v>
      </c>
      <c r="E279" s="2" t="s">
        <v>341</v>
      </c>
      <c r="F279" s="2" t="s">
        <v>342</v>
      </c>
      <c r="G279" s="2" t="s">
        <v>343</v>
      </c>
      <c r="H279" s="2" t="s">
        <v>31</v>
      </c>
      <c r="I279" s="2">
        <f>0.00645</f>
        <v>6.45E-3</v>
      </c>
      <c r="J279" s="2">
        <v>0</v>
      </c>
      <c r="K279" s="2"/>
      <c r="L279" s="2"/>
      <c r="M279" s="2"/>
      <c r="N279" s="2"/>
      <c r="O279" s="2">
        <f t="shared" si="245"/>
        <v>8.35</v>
      </c>
      <c r="P279" s="2">
        <f t="shared" si="246"/>
        <v>0.26</v>
      </c>
      <c r="Q279" s="2">
        <f t="shared" si="247"/>
        <v>0.03</v>
      </c>
      <c r="R279" s="2">
        <f t="shared" si="248"/>
        <v>0.01</v>
      </c>
      <c r="S279" s="2">
        <f t="shared" si="249"/>
        <v>8.06</v>
      </c>
      <c r="T279" s="2">
        <f t="shared" si="250"/>
        <v>0</v>
      </c>
      <c r="U279" s="2">
        <f t="shared" si="251"/>
        <v>0.72098099999999998</v>
      </c>
      <c r="V279" s="2">
        <f t="shared" si="252"/>
        <v>0</v>
      </c>
      <c r="W279" s="2">
        <f t="shared" si="253"/>
        <v>0</v>
      </c>
      <c r="X279" s="2">
        <f t="shared" si="254"/>
        <v>8.3800000000000008</v>
      </c>
      <c r="Y279" s="2">
        <f t="shared" si="255"/>
        <v>6.37</v>
      </c>
      <c r="Z279" s="2"/>
      <c r="AA279" s="2">
        <v>22529512</v>
      </c>
      <c r="AB279" s="2">
        <f t="shared" si="256"/>
        <v>1294.5350000000001</v>
      </c>
      <c r="AC279" s="2">
        <f t="shared" si="257"/>
        <v>40.18</v>
      </c>
      <c r="AD279" s="2">
        <f>ROUND(((((ET279*1.25))-((EU279*1.25)))+AE279),6)</f>
        <v>4.6500000000000004</v>
      </c>
      <c r="AE279" s="2">
        <f>ROUND(((EU279*1.25)),6)</f>
        <v>1.1000000000000001</v>
      </c>
      <c r="AF279" s="2">
        <f>ROUND(((EV279*1.15)),6)</f>
        <v>1249.7049999999999</v>
      </c>
      <c r="AG279" s="2">
        <f t="shared" si="258"/>
        <v>0</v>
      </c>
      <c r="AH279" s="2">
        <f>((EW279*1.15))</f>
        <v>111.78</v>
      </c>
      <c r="AI279" s="2">
        <f>((EX279*1.25))</f>
        <v>0</v>
      </c>
      <c r="AJ279" s="2">
        <f t="shared" si="259"/>
        <v>0</v>
      </c>
      <c r="AK279" s="2">
        <v>1130.5999999999999</v>
      </c>
      <c r="AL279" s="2">
        <v>40.18</v>
      </c>
      <c r="AM279" s="2">
        <v>3.72</v>
      </c>
      <c r="AN279" s="2">
        <v>0.88</v>
      </c>
      <c r="AO279" s="2">
        <v>1086.7</v>
      </c>
      <c r="AP279" s="2">
        <v>0</v>
      </c>
      <c r="AQ279" s="2">
        <v>97.2</v>
      </c>
      <c r="AR279" s="2">
        <v>0</v>
      </c>
      <c r="AS279" s="2">
        <v>0</v>
      </c>
      <c r="AT279" s="2">
        <v>104</v>
      </c>
      <c r="AU279" s="2">
        <v>79</v>
      </c>
      <c r="AV279" s="2">
        <v>1</v>
      </c>
      <c r="AW279" s="2">
        <v>1</v>
      </c>
      <c r="AX279" s="2"/>
      <c r="AY279" s="2"/>
      <c r="AZ279" s="2">
        <v>1</v>
      </c>
      <c r="BA279" s="2">
        <v>1</v>
      </c>
      <c r="BB279" s="2">
        <v>1</v>
      </c>
      <c r="BC279" s="2">
        <v>1</v>
      </c>
      <c r="BD279" s="2" t="s">
        <v>3</v>
      </c>
      <c r="BE279" s="2" t="s">
        <v>3</v>
      </c>
      <c r="BF279" s="2" t="s">
        <v>3</v>
      </c>
      <c r="BG279" s="2" t="s">
        <v>3</v>
      </c>
      <c r="BH279" s="2">
        <v>0</v>
      </c>
      <c r="BI279" s="2">
        <v>1</v>
      </c>
      <c r="BJ279" s="2" t="s">
        <v>344</v>
      </c>
      <c r="BK279" s="2"/>
      <c r="BL279" s="2"/>
      <c r="BM279" s="2">
        <v>96</v>
      </c>
      <c r="BN279" s="2">
        <v>0</v>
      </c>
      <c r="BO279" s="2" t="s">
        <v>3</v>
      </c>
      <c r="BP279" s="2">
        <v>0</v>
      </c>
      <c r="BQ279" s="2">
        <v>30</v>
      </c>
      <c r="BR279" s="2"/>
      <c r="BS279" s="2">
        <v>1</v>
      </c>
      <c r="BT279" s="2">
        <v>1</v>
      </c>
      <c r="BU279" s="2">
        <v>1</v>
      </c>
      <c r="BV279" s="2">
        <v>1</v>
      </c>
      <c r="BW279" s="2">
        <v>1</v>
      </c>
      <c r="BX279" s="2">
        <v>1</v>
      </c>
      <c r="BY279" s="2" t="s">
        <v>3</v>
      </c>
      <c r="BZ279" s="2">
        <v>104</v>
      </c>
      <c r="CA279" s="2">
        <v>79</v>
      </c>
      <c r="CB279" s="2"/>
      <c r="CC279" s="2"/>
      <c r="CD279" s="2"/>
      <c r="CE279" s="2"/>
      <c r="CF279" s="2">
        <v>0</v>
      </c>
      <c r="CG279" s="2">
        <v>0</v>
      </c>
      <c r="CH279" s="2"/>
      <c r="CI279" s="2"/>
      <c r="CJ279" s="2"/>
      <c r="CK279" s="2"/>
      <c r="CL279" s="2"/>
      <c r="CM279" s="2">
        <v>0</v>
      </c>
      <c r="CN279" s="2" t="s">
        <v>3</v>
      </c>
      <c r="CO279" s="2">
        <v>0</v>
      </c>
      <c r="CP279" s="2">
        <f t="shared" si="260"/>
        <v>8.3500000000000014</v>
      </c>
      <c r="CQ279" s="2">
        <f t="shared" si="261"/>
        <v>40.18</v>
      </c>
      <c r="CR279" s="2">
        <f t="shared" si="262"/>
        <v>4.6500000000000004</v>
      </c>
      <c r="CS279" s="2">
        <f t="shared" si="263"/>
        <v>1.1000000000000001</v>
      </c>
      <c r="CT279" s="2">
        <f t="shared" si="264"/>
        <v>1249.7049999999999</v>
      </c>
      <c r="CU279" s="2">
        <f t="shared" si="265"/>
        <v>0</v>
      </c>
      <c r="CV279" s="2">
        <f t="shared" si="266"/>
        <v>111.78</v>
      </c>
      <c r="CW279" s="2">
        <f t="shared" si="267"/>
        <v>0</v>
      </c>
      <c r="CX279" s="2">
        <f t="shared" si="268"/>
        <v>0</v>
      </c>
      <c r="CY279" s="2">
        <f>((S279*BZ279)/100)</f>
        <v>8.3824000000000005</v>
      </c>
      <c r="CZ279" s="2">
        <f>((S279*CA279)/100)</f>
        <v>6.3673999999999999</v>
      </c>
      <c r="DA279" s="2"/>
      <c r="DB279" s="2"/>
      <c r="DC279" s="2" t="s">
        <v>3</v>
      </c>
      <c r="DD279" s="2" t="s">
        <v>3</v>
      </c>
      <c r="DE279" s="2" t="s">
        <v>117</v>
      </c>
      <c r="DF279" s="2" t="s">
        <v>117</v>
      </c>
      <c r="DG279" s="2" t="s">
        <v>118</v>
      </c>
      <c r="DH279" s="2" t="s">
        <v>3</v>
      </c>
      <c r="DI279" s="2" t="s">
        <v>118</v>
      </c>
      <c r="DJ279" s="2" t="s">
        <v>117</v>
      </c>
      <c r="DK279" s="2" t="s">
        <v>3</v>
      </c>
      <c r="DL279" s="2" t="s">
        <v>3</v>
      </c>
      <c r="DM279" s="2" t="s">
        <v>3</v>
      </c>
      <c r="DN279" s="2">
        <v>0</v>
      </c>
      <c r="DO279" s="2">
        <v>0</v>
      </c>
      <c r="DP279" s="2">
        <v>1</v>
      </c>
      <c r="DQ279" s="2">
        <v>1</v>
      </c>
      <c r="DR279" s="2"/>
      <c r="DS279" s="2"/>
      <c r="DT279" s="2"/>
      <c r="DU279" s="2">
        <v>1005</v>
      </c>
      <c r="DV279" s="2" t="s">
        <v>31</v>
      </c>
      <c r="DW279" s="2" t="s">
        <v>31</v>
      </c>
      <c r="DX279" s="2">
        <v>100</v>
      </c>
      <c r="DY279" s="2"/>
      <c r="DZ279" s="2"/>
      <c r="EA279" s="2"/>
      <c r="EB279" s="2"/>
      <c r="EC279" s="2"/>
      <c r="ED279" s="2"/>
      <c r="EE279" s="2">
        <v>21120786</v>
      </c>
      <c r="EF279" s="2">
        <v>30</v>
      </c>
      <c r="EG279" s="2" t="s">
        <v>119</v>
      </c>
      <c r="EH279" s="2">
        <v>0</v>
      </c>
      <c r="EI279" s="2" t="s">
        <v>3</v>
      </c>
      <c r="EJ279" s="2">
        <v>1</v>
      </c>
      <c r="EK279" s="2">
        <v>96</v>
      </c>
      <c r="EL279" s="2" t="s">
        <v>345</v>
      </c>
      <c r="EM279" s="2" t="s">
        <v>346</v>
      </c>
      <c r="EN279" s="2"/>
      <c r="EO279" s="2" t="s">
        <v>3</v>
      </c>
      <c r="EP279" s="2"/>
      <c r="EQ279" s="2">
        <v>0</v>
      </c>
      <c r="ER279" s="2">
        <v>1130.5999999999999</v>
      </c>
      <c r="ES279" s="2">
        <v>40.18</v>
      </c>
      <c r="ET279" s="2">
        <v>3.72</v>
      </c>
      <c r="EU279" s="2">
        <v>0.88</v>
      </c>
      <c r="EV279" s="2">
        <v>1086.7</v>
      </c>
      <c r="EW279" s="2">
        <v>97.2</v>
      </c>
      <c r="EX279" s="2">
        <v>0</v>
      </c>
      <c r="EY279" s="2">
        <v>0</v>
      </c>
      <c r="EZ279" s="2">
        <v>0</v>
      </c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>
        <v>0</v>
      </c>
      <c r="FR279" s="2">
        <f t="shared" si="269"/>
        <v>0</v>
      </c>
      <c r="FS279" s="2">
        <v>0</v>
      </c>
      <c r="FT279" s="2"/>
      <c r="FU279" s="2"/>
      <c r="FV279" s="2"/>
      <c r="FW279" s="2"/>
      <c r="FX279" s="2">
        <v>104</v>
      </c>
      <c r="FY279" s="2">
        <v>79</v>
      </c>
      <c r="FZ279" s="2"/>
      <c r="GA279" s="2" t="s">
        <v>3</v>
      </c>
      <c r="GB279" s="2"/>
      <c r="GC279" s="2"/>
      <c r="GD279" s="2"/>
      <c r="GE279" s="2"/>
      <c r="GF279" s="2"/>
      <c r="GG279" s="2">
        <v>2</v>
      </c>
      <c r="GH279" s="2">
        <v>1</v>
      </c>
      <c r="GI279" s="2">
        <v>-2</v>
      </c>
      <c r="GJ279" s="2">
        <v>0</v>
      </c>
      <c r="GK279" s="2">
        <f>ROUND(R279*(R12)/100,2)</f>
        <v>0.02</v>
      </c>
      <c r="GL279" s="2">
        <f t="shared" si="270"/>
        <v>0</v>
      </c>
      <c r="GM279" s="2">
        <f t="shared" si="271"/>
        <v>23.12</v>
      </c>
      <c r="GN279" s="2">
        <f t="shared" si="272"/>
        <v>23.12</v>
      </c>
      <c r="GO279" s="2">
        <f t="shared" si="273"/>
        <v>0</v>
      </c>
      <c r="GP279" s="2">
        <f t="shared" si="274"/>
        <v>0</v>
      </c>
      <c r="GQ279" s="2"/>
      <c r="GR279" s="2">
        <v>0</v>
      </c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  <c r="IM279" s="2"/>
      <c r="IN279" s="2"/>
      <c r="IO279" s="2"/>
      <c r="IP279" s="2"/>
      <c r="IQ279" s="2"/>
      <c r="IR279" s="2"/>
      <c r="IS279" s="2"/>
      <c r="IT279" s="2"/>
      <c r="IU279" s="2"/>
    </row>
    <row r="280" spans="1:255" x14ac:dyDescent="0.2">
      <c r="A280">
        <v>17</v>
      </c>
      <c r="B280">
        <v>1</v>
      </c>
      <c r="C280">
        <f>ROW(SmtRes!A268)</f>
        <v>268</v>
      </c>
      <c r="D280">
        <f>ROW(EtalonRes!A270)</f>
        <v>270</v>
      </c>
      <c r="E280" t="s">
        <v>341</v>
      </c>
      <c r="F280" t="str">
        <f>F279</f>
        <v>3.12-14-1</v>
      </c>
      <c r="G280" t="str">
        <f>G279</f>
        <v>УСТРОЙСТВО МЕЛКИХ ПОКРЫТИЙ (БРАНДМАУЭРЫ, ПАРАПЕТЫ, СВЕСЫ И Т.П.) ИЗ ЛИСТОВОЙ ОЦИНКОВАННОЙ СТАЛИ</v>
      </c>
      <c r="H280" t="str">
        <f>H279</f>
        <v>100 м2</v>
      </c>
      <c r="I280">
        <f>I279</f>
        <v>6.45E-3</v>
      </c>
      <c r="J280">
        <f>J279</f>
        <v>0</v>
      </c>
      <c r="O280">
        <f t="shared" si="245"/>
        <v>115.72</v>
      </c>
      <c r="P280">
        <f t="shared" si="246"/>
        <v>1.18</v>
      </c>
      <c r="Q280">
        <f t="shared" si="247"/>
        <v>0.24</v>
      </c>
      <c r="R280">
        <f t="shared" si="248"/>
        <v>0.1</v>
      </c>
      <c r="S280">
        <f t="shared" si="249"/>
        <v>114.3</v>
      </c>
      <c r="T280">
        <f t="shared" si="250"/>
        <v>0</v>
      </c>
      <c r="U280">
        <f t="shared" si="251"/>
        <v>0.72098099999999998</v>
      </c>
      <c r="V280">
        <f t="shared" si="252"/>
        <v>0</v>
      </c>
      <c r="W280">
        <f t="shared" si="253"/>
        <v>0</v>
      </c>
      <c r="X280">
        <f t="shared" si="254"/>
        <v>101.73</v>
      </c>
      <c r="Y280">
        <f t="shared" si="255"/>
        <v>50.29</v>
      </c>
      <c r="AA280">
        <v>22529510</v>
      </c>
      <c r="AB280">
        <f t="shared" si="256"/>
        <v>1294.5350000000001</v>
      </c>
      <c r="AC280">
        <f t="shared" si="257"/>
        <v>40.18</v>
      </c>
      <c r="AD280">
        <f>ROUND(((((ET280*1.25))-((EU280*1.25)))+AE280),6)</f>
        <v>4.6500000000000004</v>
      </c>
      <c r="AE280">
        <f>ROUND(((EU280*1.25)),6)</f>
        <v>1.1000000000000001</v>
      </c>
      <c r="AF280">
        <f>ROUND(((EV280*1.15)),6)</f>
        <v>1249.7049999999999</v>
      </c>
      <c r="AG280">
        <f t="shared" si="258"/>
        <v>0</v>
      </c>
      <c r="AH280">
        <f>((EW280*1.15))</f>
        <v>111.78</v>
      </c>
      <c r="AI280">
        <f>((EX280*1.25))</f>
        <v>0</v>
      </c>
      <c r="AJ280">
        <f t="shared" si="259"/>
        <v>0</v>
      </c>
      <c r="AK280">
        <v>1130.5999999999999</v>
      </c>
      <c r="AL280">
        <v>40.18</v>
      </c>
      <c r="AM280">
        <v>3.72</v>
      </c>
      <c r="AN280">
        <v>0.88</v>
      </c>
      <c r="AO280">
        <v>1086.7</v>
      </c>
      <c r="AP280">
        <v>0</v>
      </c>
      <c r="AQ280">
        <v>97.2</v>
      </c>
      <c r="AR280">
        <v>0</v>
      </c>
      <c r="AS280">
        <v>0</v>
      </c>
      <c r="AT280">
        <v>89</v>
      </c>
      <c r="AU280">
        <v>44</v>
      </c>
      <c r="AV280">
        <v>1</v>
      </c>
      <c r="AW280">
        <v>1</v>
      </c>
      <c r="AZ280">
        <v>1</v>
      </c>
      <c r="BA280">
        <v>14.18</v>
      </c>
      <c r="BB280">
        <v>8.02</v>
      </c>
      <c r="BC280">
        <v>4.5599999999999996</v>
      </c>
      <c r="BD280" t="s">
        <v>3</v>
      </c>
      <c r="BE280" t="s">
        <v>3</v>
      </c>
      <c r="BF280" t="s">
        <v>3</v>
      </c>
      <c r="BG280" t="s">
        <v>3</v>
      </c>
      <c r="BH280">
        <v>0</v>
      </c>
      <c r="BI280">
        <v>1</v>
      </c>
      <c r="BJ280" t="str">
        <f>BJ279</f>
        <v>ТСН-2001.3. База. Сб.12, т.14, поз.1</v>
      </c>
      <c r="BM280">
        <v>96</v>
      </c>
      <c r="BN280">
        <v>0</v>
      </c>
      <c r="BO280" t="s">
        <v>342</v>
      </c>
      <c r="BP280">
        <v>1</v>
      </c>
      <c r="BQ280">
        <v>30</v>
      </c>
      <c r="BS280">
        <v>14.18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3</v>
      </c>
      <c r="BZ280">
        <v>89</v>
      </c>
      <c r="CA280">
        <v>44</v>
      </c>
      <c r="CF280">
        <v>0</v>
      </c>
      <c r="CG280">
        <v>0</v>
      </c>
      <c r="CM280">
        <v>0</v>
      </c>
      <c r="CN280" t="s">
        <v>3</v>
      </c>
      <c r="CO280">
        <v>0</v>
      </c>
      <c r="CP280">
        <f t="shared" si="260"/>
        <v>115.72</v>
      </c>
      <c r="CQ280">
        <f t="shared" si="261"/>
        <v>183.2208</v>
      </c>
      <c r="CR280">
        <f t="shared" si="262"/>
        <v>37.292999999999999</v>
      </c>
      <c r="CS280">
        <f t="shared" si="263"/>
        <v>15.598000000000001</v>
      </c>
      <c r="CT280">
        <f t="shared" si="264"/>
        <v>17720.816899999998</v>
      </c>
      <c r="CU280">
        <f t="shared" si="265"/>
        <v>0</v>
      </c>
      <c r="CV280">
        <f t="shared" si="266"/>
        <v>111.78</v>
      </c>
      <c r="CW280">
        <f t="shared" si="267"/>
        <v>0</v>
      </c>
      <c r="CX280">
        <f t="shared" si="268"/>
        <v>0</v>
      </c>
      <c r="CY280">
        <f>S280*(BZ280/100)</f>
        <v>101.727</v>
      </c>
      <c r="CZ280">
        <f>S280*(CA280/100)</f>
        <v>50.292000000000002</v>
      </c>
      <c r="DC280" t="s">
        <v>3</v>
      </c>
      <c r="DD280" t="s">
        <v>3</v>
      </c>
      <c r="DE280" t="s">
        <v>117</v>
      </c>
      <c r="DF280" t="s">
        <v>117</v>
      </c>
      <c r="DG280" t="s">
        <v>118</v>
      </c>
      <c r="DH280" t="s">
        <v>3</v>
      </c>
      <c r="DI280" t="s">
        <v>118</v>
      </c>
      <c r="DJ280" t="s">
        <v>117</v>
      </c>
      <c r="DK280" t="s">
        <v>3</v>
      </c>
      <c r="DL280" t="s">
        <v>3</v>
      </c>
      <c r="DM280" t="s">
        <v>3</v>
      </c>
      <c r="DN280">
        <v>104</v>
      </c>
      <c r="DO280">
        <v>79</v>
      </c>
      <c r="DP280">
        <v>1.087</v>
      </c>
      <c r="DQ280">
        <v>1.0009999999999999</v>
      </c>
      <c r="DU280">
        <f t="shared" ref="DU280:EM280" si="290">DU279</f>
        <v>1005</v>
      </c>
      <c r="DV280" t="str">
        <f t="shared" si="290"/>
        <v>100 м2</v>
      </c>
      <c r="DW280" t="str">
        <f t="shared" si="290"/>
        <v>100 м2</v>
      </c>
      <c r="DX280">
        <f t="shared" si="290"/>
        <v>100</v>
      </c>
      <c r="DY280">
        <f t="shared" si="290"/>
        <v>0</v>
      </c>
      <c r="DZ280">
        <f t="shared" si="290"/>
        <v>0</v>
      </c>
      <c r="EA280">
        <f t="shared" si="290"/>
        <v>0</v>
      </c>
      <c r="EB280">
        <f t="shared" si="290"/>
        <v>0</v>
      </c>
      <c r="EC280">
        <f t="shared" si="290"/>
        <v>0</v>
      </c>
      <c r="ED280">
        <f t="shared" si="290"/>
        <v>0</v>
      </c>
      <c r="EE280">
        <f t="shared" si="290"/>
        <v>21120786</v>
      </c>
      <c r="EF280">
        <f t="shared" si="290"/>
        <v>30</v>
      </c>
      <c r="EG280" t="str">
        <f t="shared" si="290"/>
        <v>Строительные работы</v>
      </c>
      <c r="EH280">
        <f t="shared" si="290"/>
        <v>0</v>
      </c>
      <c r="EI280" t="str">
        <f t="shared" si="290"/>
        <v/>
      </c>
      <c r="EJ280">
        <f t="shared" si="290"/>
        <v>1</v>
      </c>
      <c r="EK280">
        <f t="shared" si="290"/>
        <v>96</v>
      </c>
      <c r="EL280" t="str">
        <f t="shared" si="290"/>
        <v>ТСН-2001.3-12. 12-1...12-29</v>
      </c>
      <c r="EM280" t="str">
        <f t="shared" si="290"/>
        <v>ТСН-2001.3-12-1</v>
      </c>
      <c r="EO280" t="s">
        <v>3</v>
      </c>
      <c r="EQ280">
        <v>0</v>
      </c>
      <c r="ER280">
        <v>1130.5999999999999</v>
      </c>
      <c r="ES280">
        <v>40.18</v>
      </c>
      <c r="ET280">
        <v>3.72</v>
      </c>
      <c r="EU280">
        <v>0.88</v>
      </c>
      <c r="EV280">
        <v>1086.7</v>
      </c>
      <c r="EW280">
        <v>97.2</v>
      </c>
      <c r="EX280">
        <v>0</v>
      </c>
      <c r="EY280">
        <v>0</v>
      </c>
      <c r="FQ280">
        <v>0</v>
      </c>
      <c r="FR280">
        <f t="shared" si="269"/>
        <v>0</v>
      </c>
      <c r="FS280">
        <v>0</v>
      </c>
      <c r="FX280">
        <v>89</v>
      </c>
      <c r="FY280">
        <v>44</v>
      </c>
      <c r="GA280" t="s">
        <v>3</v>
      </c>
      <c r="GG280">
        <v>2</v>
      </c>
      <c r="GH280">
        <v>1</v>
      </c>
      <c r="GI280">
        <v>2</v>
      </c>
      <c r="GJ280">
        <v>0</v>
      </c>
      <c r="GK280">
        <f>ROUND(R280*(S12)/100,2)</f>
        <v>0.17</v>
      </c>
      <c r="GL280">
        <f t="shared" si="270"/>
        <v>0</v>
      </c>
      <c r="GM280">
        <f t="shared" si="271"/>
        <v>267.91000000000003</v>
      </c>
      <c r="GN280">
        <f t="shared" si="272"/>
        <v>267.91000000000003</v>
      </c>
      <c r="GO280">
        <f t="shared" si="273"/>
        <v>0</v>
      </c>
      <c r="GP280">
        <f t="shared" si="274"/>
        <v>0</v>
      </c>
      <c r="GR280">
        <v>0</v>
      </c>
    </row>
    <row r="281" spans="1:255" x14ac:dyDescent="0.2">
      <c r="A281" s="2">
        <v>18</v>
      </c>
      <c r="B281" s="2">
        <v>1</v>
      </c>
      <c r="C281" s="2">
        <v>264</v>
      </c>
      <c r="D281" s="2"/>
      <c r="E281" s="2" t="s">
        <v>347</v>
      </c>
      <c r="F281" s="2" t="s">
        <v>348</v>
      </c>
      <c r="G281" s="2" t="s">
        <v>349</v>
      </c>
      <c r="H281" s="2" t="s">
        <v>137</v>
      </c>
      <c r="I281" s="2">
        <f>I280*J281</f>
        <v>3.6770000000000001E-3</v>
      </c>
      <c r="J281" s="2">
        <v>0.57007751937984497</v>
      </c>
      <c r="K281" s="2"/>
      <c r="L281" s="2"/>
      <c r="M281" s="2"/>
      <c r="N281" s="2"/>
      <c r="O281" s="2">
        <f t="shared" si="245"/>
        <v>56.36</v>
      </c>
      <c r="P281" s="2">
        <f t="shared" si="246"/>
        <v>56.36</v>
      </c>
      <c r="Q281" s="2">
        <f t="shared" si="247"/>
        <v>0</v>
      </c>
      <c r="R281" s="2">
        <f t="shared" si="248"/>
        <v>0</v>
      </c>
      <c r="S281" s="2">
        <f t="shared" si="249"/>
        <v>0</v>
      </c>
      <c r="T281" s="2">
        <f t="shared" si="250"/>
        <v>0</v>
      </c>
      <c r="U281" s="2">
        <f t="shared" si="251"/>
        <v>0</v>
      </c>
      <c r="V281" s="2">
        <f t="shared" si="252"/>
        <v>0</v>
      </c>
      <c r="W281" s="2">
        <f t="shared" si="253"/>
        <v>0</v>
      </c>
      <c r="X281" s="2">
        <f t="shared" si="254"/>
        <v>0</v>
      </c>
      <c r="Y281" s="2">
        <f t="shared" si="255"/>
        <v>0</v>
      </c>
      <c r="Z281" s="2"/>
      <c r="AA281" s="2">
        <v>22529512</v>
      </c>
      <c r="AB281" s="2">
        <f t="shared" si="256"/>
        <v>15328.48</v>
      </c>
      <c r="AC281" s="2">
        <f t="shared" si="257"/>
        <v>15328.48</v>
      </c>
      <c r="AD281" s="2">
        <f>ROUND((((ET281)-(EU281))+AE281),6)</f>
        <v>0</v>
      </c>
      <c r="AE281" s="2">
        <f>ROUND((EU281),6)</f>
        <v>0</v>
      </c>
      <c r="AF281" s="2">
        <f>ROUND((EV281),6)</f>
        <v>0</v>
      </c>
      <c r="AG281" s="2">
        <f t="shared" si="258"/>
        <v>0</v>
      </c>
      <c r="AH281" s="2">
        <f>(EW281)</f>
        <v>0</v>
      </c>
      <c r="AI281" s="2">
        <f>(EX281)</f>
        <v>0</v>
      </c>
      <c r="AJ281" s="2">
        <f t="shared" si="259"/>
        <v>0</v>
      </c>
      <c r="AK281" s="2">
        <v>15328.48</v>
      </c>
      <c r="AL281" s="2">
        <v>15328.48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104</v>
      </c>
      <c r="AU281" s="2">
        <v>79</v>
      </c>
      <c r="AV281" s="2">
        <v>1</v>
      </c>
      <c r="AW281" s="2">
        <v>1</v>
      </c>
      <c r="AX281" s="2"/>
      <c r="AY281" s="2"/>
      <c r="AZ281" s="2">
        <v>1</v>
      </c>
      <c r="BA281" s="2">
        <v>1</v>
      </c>
      <c r="BB281" s="2">
        <v>1</v>
      </c>
      <c r="BC281" s="2">
        <v>1</v>
      </c>
      <c r="BD281" s="2" t="s">
        <v>3</v>
      </c>
      <c r="BE281" s="2" t="s">
        <v>3</v>
      </c>
      <c r="BF281" s="2" t="s">
        <v>3</v>
      </c>
      <c r="BG281" s="2" t="s">
        <v>3</v>
      </c>
      <c r="BH281" s="2">
        <v>3</v>
      </c>
      <c r="BI281" s="2">
        <v>1</v>
      </c>
      <c r="BJ281" s="2" t="s">
        <v>350</v>
      </c>
      <c r="BK281" s="2"/>
      <c r="BL281" s="2"/>
      <c r="BM281" s="2">
        <v>96</v>
      </c>
      <c r="BN281" s="2">
        <v>0</v>
      </c>
      <c r="BO281" s="2" t="s">
        <v>3</v>
      </c>
      <c r="BP281" s="2">
        <v>0</v>
      </c>
      <c r="BQ281" s="2">
        <v>30</v>
      </c>
      <c r="BR281" s="2"/>
      <c r="BS281" s="2">
        <v>1</v>
      </c>
      <c r="BT281" s="2">
        <v>1</v>
      </c>
      <c r="BU281" s="2">
        <v>1</v>
      </c>
      <c r="BV281" s="2">
        <v>1</v>
      </c>
      <c r="BW281" s="2">
        <v>1</v>
      </c>
      <c r="BX281" s="2">
        <v>1</v>
      </c>
      <c r="BY281" s="2" t="s">
        <v>3</v>
      </c>
      <c r="BZ281" s="2">
        <v>104</v>
      </c>
      <c r="CA281" s="2">
        <v>79</v>
      </c>
      <c r="CB281" s="2"/>
      <c r="CC281" s="2"/>
      <c r="CD281" s="2"/>
      <c r="CE281" s="2"/>
      <c r="CF281" s="2">
        <v>0</v>
      </c>
      <c r="CG281" s="2">
        <v>0</v>
      </c>
      <c r="CH281" s="2"/>
      <c r="CI281" s="2"/>
      <c r="CJ281" s="2"/>
      <c r="CK281" s="2"/>
      <c r="CL281" s="2"/>
      <c r="CM281" s="2">
        <v>0</v>
      </c>
      <c r="CN281" s="2" t="s">
        <v>3</v>
      </c>
      <c r="CO281" s="2">
        <v>0</v>
      </c>
      <c r="CP281" s="2">
        <f t="shared" si="260"/>
        <v>56.36</v>
      </c>
      <c r="CQ281" s="2">
        <f t="shared" si="261"/>
        <v>15328.48</v>
      </c>
      <c r="CR281" s="2">
        <f t="shared" si="262"/>
        <v>0</v>
      </c>
      <c r="CS281" s="2">
        <f t="shared" si="263"/>
        <v>0</v>
      </c>
      <c r="CT281" s="2">
        <f t="shared" si="264"/>
        <v>0</v>
      </c>
      <c r="CU281" s="2">
        <f t="shared" si="265"/>
        <v>0</v>
      </c>
      <c r="CV281" s="2">
        <f t="shared" si="266"/>
        <v>0</v>
      </c>
      <c r="CW281" s="2">
        <f t="shared" si="267"/>
        <v>0</v>
      </c>
      <c r="CX281" s="2">
        <f t="shared" si="268"/>
        <v>0</v>
      </c>
      <c r="CY281" s="2">
        <f>((S281*BZ281)/100)</f>
        <v>0</v>
      </c>
      <c r="CZ281" s="2">
        <f>((S281*CA281)/100)</f>
        <v>0</v>
      </c>
      <c r="DA281" s="2"/>
      <c r="DB281" s="2"/>
      <c r="DC281" s="2" t="s">
        <v>3</v>
      </c>
      <c r="DD281" s="2" t="s">
        <v>3</v>
      </c>
      <c r="DE281" s="2" t="s">
        <v>3</v>
      </c>
      <c r="DF281" s="2" t="s">
        <v>3</v>
      </c>
      <c r="DG281" s="2" t="s">
        <v>3</v>
      </c>
      <c r="DH281" s="2" t="s">
        <v>3</v>
      </c>
      <c r="DI281" s="2" t="s">
        <v>3</v>
      </c>
      <c r="DJ281" s="2" t="s">
        <v>3</v>
      </c>
      <c r="DK281" s="2" t="s">
        <v>3</v>
      </c>
      <c r="DL281" s="2" t="s">
        <v>3</v>
      </c>
      <c r="DM281" s="2" t="s">
        <v>3</v>
      </c>
      <c r="DN281" s="2">
        <v>0</v>
      </c>
      <c r="DO281" s="2">
        <v>0</v>
      </c>
      <c r="DP281" s="2">
        <v>1</v>
      </c>
      <c r="DQ281" s="2">
        <v>1</v>
      </c>
      <c r="DR281" s="2"/>
      <c r="DS281" s="2"/>
      <c r="DT281" s="2"/>
      <c r="DU281" s="2">
        <v>1009</v>
      </c>
      <c r="DV281" s="2" t="s">
        <v>137</v>
      </c>
      <c r="DW281" s="2" t="s">
        <v>137</v>
      </c>
      <c r="DX281" s="2">
        <v>1000</v>
      </c>
      <c r="DY281" s="2"/>
      <c r="DZ281" s="2"/>
      <c r="EA281" s="2"/>
      <c r="EB281" s="2"/>
      <c r="EC281" s="2"/>
      <c r="ED281" s="2"/>
      <c r="EE281" s="2">
        <v>21120786</v>
      </c>
      <c r="EF281" s="2">
        <v>30</v>
      </c>
      <c r="EG281" s="2" t="s">
        <v>119</v>
      </c>
      <c r="EH281" s="2">
        <v>0</v>
      </c>
      <c r="EI281" s="2" t="s">
        <v>3</v>
      </c>
      <c r="EJ281" s="2">
        <v>1</v>
      </c>
      <c r="EK281" s="2">
        <v>96</v>
      </c>
      <c r="EL281" s="2" t="s">
        <v>345</v>
      </c>
      <c r="EM281" s="2" t="s">
        <v>346</v>
      </c>
      <c r="EN281" s="2"/>
      <c r="EO281" s="2" t="s">
        <v>3</v>
      </c>
      <c r="EP281" s="2"/>
      <c r="EQ281" s="2">
        <v>0</v>
      </c>
      <c r="ER281" s="2">
        <v>15328.48</v>
      </c>
      <c r="ES281" s="2">
        <v>15328.48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/>
      <c r="EZ281" s="2">
        <v>0</v>
      </c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>
        <v>0</v>
      </c>
      <c r="FR281" s="2">
        <f t="shared" si="269"/>
        <v>0</v>
      </c>
      <c r="FS281" s="2">
        <v>0</v>
      </c>
      <c r="FT281" s="2"/>
      <c r="FU281" s="2"/>
      <c r="FV281" s="2"/>
      <c r="FW281" s="2"/>
      <c r="FX281" s="2">
        <v>104</v>
      </c>
      <c r="FY281" s="2">
        <v>79</v>
      </c>
      <c r="FZ281" s="2"/>
      <c r="GA281" s="2" t="s">
        <v>3</v>
      </c>
      <c r="GB281" s="2"/>
      <c r="GC281" s="2"/>
      <c r="GD281" s="2"/>
      <c r="GE281" s="2"/>
      <c r="GF281" s="2"/>
      <c r="GG281" s="2">
        <v>2</v>
      </c>
      <c r="GH281" s="2">
        <v>1</v>
      </c>
      <c r="GI281" s="2">
        <v>-2</v>
      </c>
      <c r="GJ281" s="2">
        <v>0</v>
      </c>
      <c r="GK281" s="2">
        <f>ROUND(R281*(R12)/100,2)</f>
        <v>0</v>
      </c>
      <c r="GL281" s="2">
        <f t="shared" si="270"/>
        <v>0</v>
      </c>
      <c r="GM281" s="2">
        <f t="shared" si="271"/>
        <v>56.36</v>
      </c>
      <c r="GN281" s="2">
        <f t="shared" si="272"/>
        <v>56.36</v>
      </c>
      <c r="GO281" s="2">
        <f t="shared" si="273"/>
        <v>0</v>
      </c>
      <c r="GP281" s="2">
        <f t="shared" si="274"/>
        <v>0</v>
      </c>
      <c r="GQ281" s="2"/>
      <c r="GR281" s="2">
        <v>0</v>
      </c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  <c r="IM281" s="2"/>
      <c r="IN281" s="2"/>
      <c r="IO281" s="2"/>
      <c r="IP281" s="2"/>
      <c r="IQ281" s="2"/>
      <c r="IR281" s="2"/>
      <c r="IS281" s="2"/>
      <c r="IT281" s="2"/>
      <c r="IU281" s="2"/>
    </row>
    <row r="282" spans="1:255" x14ac:dyDescent="0.2">
      <c r="A282">
        <v>18</v>
      </c>
      <c r="B282">
        <v>1</v>
      </c>
      <c r="C282">
        <v>268</v>
      </c>
      <c r="E282" t="s">
        <v>347</v>
      </c>
      <c r="F282" t="str">
        <f>F281</f>
        <v>1.1-1-1079</v>
      </c>
      <c r="G282" t="str">
        <f>G281</f>
        <v>СТАЛЬ ЛИСТОВАЯ, ОЦИНКОВАННАЯ, ТОЛЩИНА 0,5 ММ</v>
      </c>
      <c r="H282" t="str">
        <f>H281</f>
        <v>т</v>
      </c>
      <c r="I282">
        <f>I280*J282</f>
        <v>3.6770000000000001E-3</v>
      </c>
      <c r="J282">
        <f>J281</f>
        <v>0.57007751937984497</v>
      </c>
      <c r="O282">
        <f t="shared" si="245"/>
        <v>113.85</v>
      </c>
      <c r="P282">
        <f t="shared" si="246"/>
        <v>113.85</v>
      </c>
      <c r="Q282">
        <f t="shared" si="247"/>
        <v>0</v>
      </c>
      <c r="R282">
        <f t="shared" si="248"/>
        <v>0</v>
      </c>
      <c r="S282">
        <f t="shared" si="249"/>
        <v>0</v>
      </c>
      <c r="T282">
        <f t="shared" si="250"/>
        <v>0</v>
      </c>
      <c r="U282">
        <f t="shared" si="251"/>
        <v>0</v>
      </c>
      <c r="V282">
        <f t="shared" si="252"/>
        <v>0</v>
      </c>
      <c r="W282">
        <f t="shared" si="253"/>
        <v>0</v>
      </c>
      <c r="X282">
        <f t="shared" si="254"/>
        <v>0</v>
      </c>
      <c r="Y282">
        <f t="shared" si="255"/>
        <v>0</v>
      </c>
      <c r="AA282">
        <v>22529510</v>
      </c>
      <c r="AB282">
        <f t="shared" si="256"/>
        <v>15328.48</v>
      </c>
      <c r="AC282">
        <f t="shared" si="257"/>
        <v>15328.48</v>
      </c>
      <c r="AD282">
        <f>ROUND((((ET282)-(EU282))+AE282),6)</f>
        <v>0</v>
      </c>
      <c r="AE282">
        <f>ROUND((EU282),6)</f>
        <v>0</v>
      </c>
      <c r="AF282">
        <f>ROUND((EV282),6)</f>
        <v>0</v>
      </c>
      <c r="AG282">
        <f t="shared" si="258"/>
        <v>0</v>
      </c>
      <c r="AH282">
        <f>(EW282)</f>
        <v>0</v>
      </c>
      <c r="AI282">
        <f>(EX282)</f>
        <v>0</v>
      </c>
      <c r="AJ282">
        <f t="shared" si="259"/>
        <v>0</v>
      </c>
      <c r="AK282">
        <v>15328.48</v>
      </c>
      <c r="AL282">
        <v>15328.48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1</v>
      </c>
      <c r="AW282">
        <v>1</v>
      </c>
      <c r="AZ282">
        <v>1</v>
      </c>
      <c r="BA282">
        <v>1</v>
      </c>
      <c r="BB282">
        <v>1</v>
      </c>
      <c r="BC282">
        <v>2.02</v>
      </c>
      <c r="BD282" t="s">
        <v>3</v>
      </c>
      <c r="BE282" t="s">
        <v>3</v>
      </c>
      <c r="BF282" t="s">
        <v>3</v>
      </c>
      <c r="BG282" t="s">
        <v>3</v>
      </c>
      <c r="BH282">
        <v>3</v>
      </c>
      <c r="BI282">
        <v>1</v>
      </c>
      <c r="BJ282" t="str">
        <f>BJ281</f>
        <v>ТСН-2001.1. Доп.22. Р.1, о.1, поз.1079</v>
      </c>
      <c r="BM282">
        <v>96</v>
      </c>
      <c r="BN282">
        <v>0</v>
      </c>
      <c r="BO282" t="s">
        <v>348</v>
      </c>
      <c r="BP282">
        <v>1</v>
      </c>
      <c r="BQ282">
        <v>30</v>
      </c>
      <c r="BS282">
        <v>1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3</v>
      </c>
      <c r="BZ282">
        <v>0</v>
      </c>
      <c r="CA282">
        <v>0</v>
      </c>
      <c r="CF282">
        <v>0</v>
      </c>
      <c r="CG282">
        <v>0</v>
      </c>
      <c r="CM282">
        <v>0</v>
      </c>
      <c r="CN282" t="s">
        <v>3</v>
      </c>
      <c r="CO282">
        <v>0</v>
      </c>
      <c r="CP282">
        <f t="shared" si="260"/>
        <v>113.85</v>
      </c>
      <c r="CQ282">
        <f t="shared" si="261"/>
        <v>30963.529599999998</v>
      </c>
      <c r="CR282">
        <f t="shared" si="262"/>
        <v>0</v>
      </c>
      <c r="CS282">
        <f t="shared" si="263"/>
        <v>0</v>
      </c>
      <c r="CT282">
        <f t="shared" si="264"/>
        <v>0</v>
      </c>
      <c r="CU282">
        <f t="shared" si="265"/>
        <v>0</v>
      </c>
      <c r="CV282">
        <f t="shared" si="266"/>
        <v>0</v>
      </c>
      <c r="CW282">
        <f t="shared" si="267"/>
        <v>0</v>
      </c>
      <c r="CX282">
        <f t="shared" si="268"/>
        <v>0</v>
      </c>
      <c r="CY282">
        <f>S282*(BZ282/100)</f>
        <v>0</v>
      </c>
      <c r="CZ282">
        <f>S282*(CA282/100)</f>
        <v>0</v>
      </c>
      <c r="DC282" t="s">
        <v>3</v>
      </c>
      <c r="DD282" t="s">
        <v>3</v>
      </c>
      <c r="DE282" t="s">
        <v>3</v>
      </c>
      <c r="DF282" t="s">
        <v>3</v>
      </c>
      <c r="DG282" t="s">
        <v>3</v>
      </c>
      <c r="DH282" t="s">
        <v>3</v>
      </c>
      <c r="DI282" t="s">
        <v>3</v>
      </c>
      <c r="DJ282" t="s">
        <v>3</v>
      </c>
      <c r="DK282" t="s">
        <v>3</v>
      </c>
      <c r="DL282" t="s">
        <v>3</v>
      </c>
      <c r="DM282" t="s">
        <v>3</v>
      </c>
      <c r="DN282">
        <v>104</v>
      </c>
      <c r="DO282">
        <v>79</v>
      </c>
      <c r="DP282">
        <v>1.087</v>
      </c>
      <c r="DQ282">
        <v>1.0009999999999999</v>
      </c>
      <c r="DU282">
        <f t="shared" ref="DU282:EM282" si="291">DU281</f>
        <v>1009</v>
      </c>
      <c r="DV282" t="str">
        <f t="shared" si="291"/>
        <v>т</v>
      </c>
      <c r="DW282" t="str">
        <f t="shared" si="291"/>
        <v>т</v>
      </c>
      <c r="DX282">
        <f t="shared" si="291"/>
        <v>1000</v>
      </c>
      <c r="DY282">
        <f t="shared" si="291"/>
        <v>0</v>
      </c>
      <c r="DZ282">
        <f t="shared" si="291"/>
        <v>0</v>
      </c>
      <c r="EA282">
        <f t="shared" si="291"/>
        <v>0</v>
      </c>
      <c r="EB282">
        <f t="shared" si="291"/>
        <v>0</v>
      </c>
      <c r="EC282">
        <f t="shared" si="291"/>
        <v>0</v>
      </c>
      <c r="ED282">
        <f t="shared" si="291"/>
        <v>0</v>
      </c>
      <c r="EE282">
        <f t="shared" si="291"/>
        <v>21120786</v>
      </c>
      <c r="EF282">
        <f t="shared" si="291"/>
        <v>30</v>
      </c>
      <c r="EG282" t="str">
        <f t="shared" si="291"/>
        <v>Строительные работы</v>
      </c>
      <c r="EH282">
        <f t="shared" si="291"/>
        <v>0</v>
      </c>
      <c r="EI282" t="str">
        <f t="shared" si="291"/>
        <v/>
      </c>
      <c r="EJ282">
        <f t="shared" si="291"/>
        <v>1</v>
      </c>
      <c r="EK282">
        <f t="shared" si="291"/>
        <v>96</v>
      </c>
      <c r="EL282" t="str">
        <f t="shared" si="291"/>
        <v>ТСН-2001.3-12. 12-1...12-29</v>
      </c>
      <c r="EM282" t="str">
        <f t="shared" si="291"/>
        <v>ТСН-2001.3-12-1</v>
      </c>
      <c r="EO282" t="s">
        <v>3</v>
      </c>
      <c r="EQ282">
        <v>0</v>
      </c>
      <c r="ER282">
        <v>15328.48</v>
      </c>
      <c r="ES282">
        <v>15328.48</v>
      </c>
      <c r="ET282">
        <v>0</v>
      </c>
      <c r="EU282">
        <v>0</v>
      </c>
      <c r="EV282">
        <v>0</v>
      </c>
      <c r="EW282">
        <v>0</v>
      </c>
      <c r="EX282">
        <v>0</v>
      </c>
      <c r="FQ282">
        <v>0</v>
      </c>
      <c r="FR282">
        <f t="shared" si="269"/>
        <v>0</v>
      </c>
      <c r="FS282">
        <v>0</v>
      </c>
      <c r="FX282">
        <v>0</v>
      </c>
      <c r="FY282">
        <v>0</v>
      </c>
      <c r="GA282" t="s">
        <v>3</v>
      </c>
      <c r="GG282">
        <v>2</v>
      </c>
      <c r="GH282">
        <v>1</v>
      </c>
      <c r="GI282">
        <v>2</v>
      </c>
      <c r="GJ282">
        <v>0</v>
      </c>
      <c r="GK282">
        <f>ROUND(R282*(S12)/100,2)</f>
        <v>0</v>
      </c>
      <c r="GL282">
        <f t="shared" si="270"/>
        <v>0</v>
      </c>
      <c r="GM282">
        <f t="shared" si="271"/>
        <v>113.85</v>
      </c>
      <c r="GN282">
        <f t="shared" si="272"/>
        <v>113.85</v>
      </c>
      <c r="GO282">
        <f t="shared" si="273"/>
        <v>0</v>
      </c>
      <c r="GP282">
        <f t="shared" si="274"/>
        <v>0</v>
      </c>
      <c r="GR282">
        <v>0</v>
      </c>
    </row>
    <row r="284" spans="1:255" x14ac:dyDescent="0.2">
      <c r="A284" s="3">
        <v>51</v>
      </c>
      <c r="B284" s="3">
        <f>B255</f>
        <v>1</v>
      </c>
      <c r="C284" s="3">
        <f>A255</f>
        <v>4</v>
      </c>
      <c r="D284" s="3">
        <f>ROW(A255)</f>
        <v>255</v>
      </c>
      <c r="E284" s="3"/>
      <c r="F284" s="3" t="str">
        <f>IF(F255&lt;&gt;"",F255,"")</f>
        <v>РАЗДЕЛ 6.</v>
      </c>
      <c r="G284" s="3" t="str">
        <f>IF(G255&lt;&gt;"",G255,"")</f>
        <v>ОКНА</v>
      </c>
      <c r="H284" s="3"/>
      <c r="I284" s="3"/>
      <c r="J284" s="3"/>
      <c r="K284" s="3"/>
      <c r="L284" s="3"/>
      <c r="M284" s="3"/>
      <c r="N284" s="3"/>
      <c r="O284" s="3">
        <f t="shared" ref="O284:T284" si="292">ROUND(AB284,2)</f>
        <v>10008.32</v>
      </c>
      <c r="P284" s="3">
        <f t="shared" si="292"/>
        <v>9810.4</v>
      </c>
      <c r="Q284" s="3">
        <f t="shared" si="292"/>
        <v>17.86</v>
      </c>
      <c r="R284" s="3">
        <f t="shared" si="292"/>
        <v>3.65</v>
      </c>
      <c r="S284" s="3">
        <f t="shared" si="292"/>
        <v>180.06</v>
      </c>
      <c r="T284" s="3">
        <f t="shared" si="292"/>
        <v>0</v>
      </c>
      <c r="U284" s="3">
        <f>AH284</f>
        <v>15.304471399999999</v>
      </c>
      <c r="V284" s="3">
        <f>AI284</f>
        <v>0</v>
      </c>
      <c r="W284" s="3">
        <f>ROUND(AJ284,2)</f>
        <v>0</v>
      </c>
      <c r="X284" s="3">
        <f>ROUND(AK284,2)</f>
        <v>186.12</v>
      </c>
      <c r="Y284" s="3">
        <f>ROUND(AL284,2)</f>
        <v>123.33</v>
      </c>
      <c r="Z284" s="3"/>
      <c r="AA284" s="3"/>
      <c r="AB284" s="3">
        <f>ROUND(SUMIF(AA259:AA282,"=22529512",O259:O282),2)</f>
        <v>10008.32</v>
      </c>
      <c r="AC284" s="3">
        <f>ROUND(SUMIF(AA259:AA282,"=22529512",P259:P282),2)</f>
        <v>9810.4</v>
      </c>
      <c r="AD284" s="3">
        <f>ROUND(SUMIF(AA259:AA282,"=22529512",Q259:Q282),2)</f>
        <v>17.86</v>
      </c>
      <c r="AE284" s="3">
        <f>ROUND(SUMIF(AA259:AA282,"=22529512",R259:R282),2)</f>
        <v>3.65</v>
      </c>
      <c r="AF284" s="3">
        <f>ROUND(SUMIF(AA259:AA282,"=22529512",S259:S282),2)</f>
        <v>180.06</v>
      </c>
      <c r="AG284" s="3">
        <f>ROUND(SUMIF(AA259:AA282,"=22529512",T259:T282),2)</f>
        <v>0</v>
      </c>
      <c r="AH284" s="3">
        <f>SUMIF(AA259:AA282,"=22529512",U259:U282)</f>
        <v>15.304471399999999</v>
      </c>
      <c r="AI284" s="3">
        <f>SUMIF(AA259:AA282,"=22529512",V259:V282)</f>
        <v>0</v>
      </c>
      <c r="AJ284" s="3">
        <f>ROUND(SUMIF(AA259:AA282,"=22529512",W259:W282),2)</f>
        <v>0</v>
      </c>
      <c r="AK284" s="3">
        <f>ROUND(SUMIF(AA259:AA282,"=22529512",X259:X282),2)</f>
        <v>186.12</v>
      </c>
      <c r="AL284" s="3">
        <f>ROUND(SUMIF(AA259:AA282,"=22529512",Y259:Y282),2)</f>
        <v>123.33</v>
      </c>
      <c r="AM284" s="3"/>
      <c r="AN284" s="3"/>
      <c r="AO284" s="3">
        <f t="shared" ref="AO284:AU284" si="293">ROUND(BB284,2)</f>
        <v>0</v>
      </c>
      <c r="AP284" s="3">
        <f t="shared" si="293"/>
        <v>0</v>
      </c>
      <c r="AQ284" s="3">
        <f t="shared" si="293"/>
        <v>0</v>
      </c>
      <c r="AR284" s="3">
        <f t="shared" si="293"/>
        <v>10324.16</v>
      </c>
      <c r="AS284" s="3">
        <f t="shared" si="293"/>
        <v>10324.16</v>
      </c>
      <c r="AT284" s="3">
        <f t="shared" si="293"/>
        <v>0</v>
      </c>
      <c r="AU284" s="3">
        <f t="shared" si="293"/>
        <v>0</v>
      </c>
      <c r="AV284" s="3"/>
      <c r="AW284" s="3"/>
      <c r="AX284" s="3"/>
      <c r="AY284" s="3"/>
      <c r="AZ284" s="3"/>
      <c r="BA284" s="3"/>
      <c r="BB284" s="3">
        <f>ROUND(SUMIF(AA259:AA282,"=22529512",FQ259:FQ282),2)</f>
        <v>0</v>
      </c>
      <c r="BC284" s="3">
        <f>ROUND(SUMIF(AA259:AA282,"=22529512",FR259:FR282),2)</f>
        <v>0</v>
      </c>
      <c r="BD284" s="3">
        <f>ROUND(SUMIF(AA259:AA282,"=22529512",GL259:GL282),2)</f>
        <v>0</v>
      </c>
      <c r="BE284" s="3">
        <f>ROUND(SUMIF(AA259:AA282,"=22529512",GM259:GM282),2)</f>
        <v>10324.16</v>
      </c>
      <c r="BF284" s="3">
        <f>ROUND(SUMIF(AA259:AA282,"=22529512",GN259:GN282),2)</f>
        <v>10324.16</v>
      </c>
      <c r="BG284" s="3">
        <f>ROUND(SUMIF(AA259:AA282,"=22529512",GO259:GO282),2)</f>
        <v>0</v>
      </c>
      <c r="BH284" s="3">
        <f>ROUND(SUMIF(AA259:AA282,"=22529512",GP259:GP282),2)</f>
        <v>0</v>
      </c>
      <c r="BI284" s="3"/>
      <c r="BJ284" s="3"/>
      <c r="BK284" s="3"/>
      <c r="BL284" s="3"/>
      <c r="BM284" s="3"/>
      <c r="BN284" s="3"/>
      <c r="BO284" s="4">
        <f t="shared" ref="BO284:BT284" si="294">ROUND(CB284,2)</f>
        <v>27001.69</v>
      </c>
      <c r="BP284" s="4">
        <f t="shared" si="294"/>
        <v>24320.22</v>
      </c>
      <c r="BQ284" s="4">
        <f t="shared" si="294"/>
        <v>128.19</v>
      </c>
      <c r="BR284" s="4">
        <f t="shared" si="294"/>
        <v>51.6</v>
      </c>
      <c r="BS284" s="4">
        <f t="shared" si="294"/>
        <v>2553.2800000000002</v>
      </c>
      <c r="BT284" s="4">
        <f t="shared" si="294"/>
        <v>0</v>
      </c>
      <c r="BU284" s="4">
        <f>CH284</f>
        <v>15.304471399999999</v>
      </c>
      <c r="BV284" s="4">
        <f>CI284</f>
        <v>0</v>
      </c>
      <c r="BW284" s="4">
        <f>ROUND(CJ284,2)</f>
        <v>0</v>
      </c>
      <c r="BX284" s="4">
        <f>ROUND(CK284,2)</f>
        <v>2239.9299999999998</v>
      </c>
      <c r="BY284" s="4">
        <f>ROUND(CL284,2)</f>
        <v>1123.44</v>
      </c>
      <c r="BZ284" s="4"/>
      <c r="CA284" s="4"/>
      <c r="CB284" s="4">
        <f>ROUND(SUMIF(AA259:AA282,"=22529510",O259:O282),2)</f>
        <v>27001.69</v>
      </c>
      <c r="CC284" s="4">
        <f>ROUND(SUMIF(AA259:AA282,"=22529510",P259:P282),2)</f>
        <v>24320.22</v>
      </c>
      <c r="CD284" s="4">
        <f>ROUND(SUMIF(AA259:AA282,"=22529510",Q259:Q282),2)</f>
        <v>128.19</v>
      </c>
      <c r="CE284" s="4">
        <f>ROUND(SUMIF(AA259:AA282,"=22529510",R259:R282),2)</f>
        <v>51.6</v>
      </c>
      <c r="CF284" s="4">
        <f>ROUND(SUMIF(AA259:AA282,"=22529510",S259:S282),2)</f>
        <v>2553.2800000000002</v>
      </c>
      <c r="CG284" s="4">
        <f>ROUND(SUMIF(AA259:AA282,"=22529510",T259:T282),2)</f>
        <v>0</v>
      </c>
      <c r="CH284" s="4">
        <f>SUMIF(AA259:AA282,"=22529510",U259:U282)</f>
        <v>15.304471399999999</v>
      </c>
      <c r="CI284" s="4">
        <f>SUMIF(AA259:AA282,"=22529510",V259:V282)</f>
        <v>0</v>
      </c>
      <c r="CJ284" s="4">
        <f>ROUND(SUMIF(AA259:AA282,"=22529510",W259:W282),2)</f>
        <v>0</v>
      </c>
      <c r="CK284" s="4">
        <f>ROUND(SUMIF(AA259:AA282,"=22529510",X259:X282),2)</f>
        <v>2239.9299999999998</v>
      </c>
      <c r="CL284" s="4">
        <f>ROUND(SUMIF(AA259:AA282,"=22529510",Y259:Y282),2)</f>
        <v>1123.44</v>
      </c>
      <c r="CM284" s="4"/>
      <c r="CN284" s="4"/>
      <c r="CO284" s="4">
        <f t="shared" ref="CO284:CU284" si="295">ROUND(DB284,2)</f>
        <v>0</v>
      </c>
      <c r="CP284" s="4">
        <f t="shared" si="295"/>
        <v>0</v>
      </c>
      <c r="CQ284" s="4">
        <f t="shared" si="295"/>
        <v>0</v>
      </c>
      <c r="CR284" s="4">
        <f t="shared" si="295"/>
        <v>30452.26</v>
      </c>
      <c r="CS284" s="4">
        <f t="shared" si="295"/>
        <v>30452.26</v>
      </c>
      <c r="CT284" s="4">
        <f t="shared" si="295"/>
        <v>0</v>
      </c>
      <c r="CU284" s="4">
        <f t="shared" si="295"/>
        <v>0</v>
      </c>
      <c r="CV284" s="4"/>
      <c r="CW284" s="4"/>
      <c r="CX284" s="4"/>
      <c r="CY284" s="4"/>
      <c r="CZ284" s="4"/>
      <c r="DA284" s="4"/>
      <c r="DB284" s="4">
        <f>ROUND(SUMIF(AA259:AA282,"=22529510",FQ259:FQ282),2)</f>
        <v>0</v>
      </c>
      <c r="DC284" s="4">
        <f>ROUND(SUMIF(AA259:AA282,"=22529510",FR259:FR282),2)</f>
        <v>0</v>
      </c>
      <c r="DD284" s="4">
        <f>ROUND(SUMIF(AA259:AA282,"=22529510",GL259:GL282),2)</f>
        <v>0</v>
      </c>
      <c r="DE284" s="4">
        <f>ROUND(SUMIF(AA259:AA282,"=22529510",GM259:GM282),2)</f>
        <v>30452.26</v>
      </c>
      <c r="DF284" s="4">
        <f>ROUND(SUMIF(AA259:AA282,"=22529510",GN259:GN282),2)</f>
        <v>30452.26</v>
      </c>
      <c r="DG284" s="4">
        <f>ROUND(SUMIF(AA259:AA282,"=22529510",GO259:GO282),2)</f>
        <v>0</v>
      </c>
      <c r="DH284" s="4">
        <f>ROUND(SUMIF(AA259:AA282,"=22529510",GP259:GP282),2)</f>
        <v>0</v>
      </c>
      <c r="DI284" s="4"/>
      <c r="DJ284" s="4"/>
      <c r="DK284" s="4"/>
      <c r="DL284" s="4"/>
      <c r="DM284" s="4"/>
      <c r="DN284" s="4">
        <v>0</v>
      </c>
    </row>
    <row r="286" spans="1:255" x14ac:dyDescent="0.2">
      <c r="A286" s="5">
        <v>50</v>
      </c>
      <c r="B286" s="5">
        <v>0</v>
      </c>
      <c r="C286" s="5">
        <v>0</v>
      </c>
      <c r="D286" s="5">
        <v>1</v>
      </c>
      <c r="E286" s="5">
        <v>201</v>
      </c>
      <c r="F286" s="5">
        <f>ROUND(Source!O284,O286)</f>
        <v>10008.32</v>
      </c>
      <c r="G286" s="5" t="s">
        <v>73</v>
      </c>
      <c r="H286" s="5" t="s">
        <v>74</v>
      </c>
      <c r="I286" s="5"/>
      <c r="J286" s="5"/>
      <c r="K286" s="5">
        <v>201</v>
      </c>
      <c r="L286" s="5">
        <v>1</v>
      </c>
      <c r="M286" s="5">
        <v>3</v>
      </c>
      <c r="N286" s="5" t="s">
        <v>3</v>
      </c>
      <c r="O286" s="5">
        <v>2</v>
      </c>
      <c r="P286" s="5">
        <f>ROUND(Source!BO284,O286)</f>
        <v>27001.69</v>
      </c>
    </row>
    <row r="287" spans="1:255" x14ac:dyDescent="0.2">
      <c r="A287" s="5">
        <v>50</v>
      </c>
      <c r="B287" s="5">
        <v>0</v>
      </c>
      <c r="C287" s="5">
        <v>0</v>
      </c>
      <c r="D287" s="5">
        <v>1</v>
      </c>
      <c r="E287" s="5">
        <v>202</v>
      </c>
      <c r="F287" s="5">
        <f>ROUND(Source!P284,O287)</f>
        <v>9810.4</v>
      </c>
      <c r="G287" s="5" t="s">
        <v>75</v>
      </c>
      <c r="H287" s="5" t="s">
        <v>76</v>
      </c>
      <c r="I287" s="5"/>
      <c r="J287" s="5"/>
      <c r="K287" s="5">
        <v>202</v>
      </c>
      <c r="L287" s="5">
        <v>2</v>
      </c>
      <c r="M287" s="5">
        <v>3</v>
      </c>
      <c r="N287" s="5" t="s">
        <v>3</v>
      </c>
      <c r="O287" s="5">
        <v>2</v>
      </c>
      <c r="P287" s="5">
        <f>ROUND(Source!BP284,O287)</f>
        <v>24320.22</v>
      </c>
    </row>
    <row r="288" spans="1:255" x14ac:dyDescent="0.2">
      <c r="A288" s="5">
        <v>50</v>
      </c>
      <c r="B288" s="5">
        <v>0</v>
      </c>
      <c r="C288" s="5">
        <v>0</v>
      </c>
      <c r="D288" s="5">
        <v>1</v>
      </c>
      <c r="E288" s="5">
        <v>222</v>
      </c>
      <c r="F288" s="5">
        <f>ROUND(Source!AO284,O288)</f>
        <v>0</v>
      </c>
      <c r="G288" s="5" t="s">
        <v>77</v>
      </c>
      <c r="H288" s="5" t="s">
        <v>78</v>
      </c>
      <c r="I288" s="5"/>
      <c r="J288" s="5"/>
      <c r="K288" s="5">
        <v>222</v>
      </c>
      <c r="L288" s="5">
        <v>3</v>
      </c>
      <c r="M288" s="5">
        <v>3</v>
      </c>
      <c r="N288" s="5" t="s">
        <v>3</v>
      </c>
      <c r="O288" s="5">
        <v>2</v>
      </c>
      <c r="P288" s="5">
        <f>ROUND(Source!CO284,O288)</f>
        <v>0</v>
      </c>
    </row>
    <row r="289" spans="1:16" x14ac:dyDescent="0.2">
      <c r="A289" s="5">
        <v>50</v>
      </c>
      <c r="B289" s="5">
        <v>0</v>
      </c>
      <c r="C289" s="5">
        <v>0</v>
      </c>
      <c r="D289" s="5">
        <v>1</v>
      </c>
      <c r="E289" s="5">
        <v>216</v>
      </c>
      <c r="F289" s="5">
        <f>ROUND(Source!AP284,O289)</f>
        <v>0</v>
      </c>
      <c r="G289" s="5" t="s">
        <v>79</v>
      </c>
      <c r="H289" s="5" t="s">
        <v>80</v>
      </c>
      <c r="I289" s="5"/>
      <c r="J289" s="5"/>
      <c r="K289" s="5">
        <v>216</v>
      </c>
      <c r="L289" s="5">
        <v>4</v>
      </c>
      <c r="M289" s="5">
        <v>3</v>
      </c>
      <c r="N289" s="5" t="s">
        <v>3</v>
      </c>
      <c r="O289" s="5">
        <v>2</v>
      </c>
      <c r="P289" s="5">
        <f>ROUND(Source!CP284,O289)</f>
        <v>0</v>
      </c>
    </row>
    <row r="290" spans="1:16" x14ac:dyDescent="0.2">
      <c r="A290" s="5">
        <v>50</v>
      </c>
      <c r="B290" s="5">
        <v>0</v>
      </c>
      <c r="C290" s="5">
        <v>0</v>
      </c>
      <c r="D290" s="5">
        <v>1</v>
      </c>
      <c r="E290" s="5">
        <v>223</v>
      </c>
      <c r="F290" s="5">
        <f>ROUND(Source!AQ284,O290)</f>
        <v>0</v>
      </c>
      <c r="G290" s="5" t="s">
        <v>81</v>
      </c>
      <c r="H290" s="5" t="s">
        <v>82</v>
      </c>
      <c r="I290" s="5"/>
      <c r="J290" s="5"/>
      <c r="K290" s="5">
        <v>223</v>
      </c>
      <c r="L290" s="5">
        <v>5</v>
      </c>
      <c r="M290" s="5">
        <v>3</v>
      </c>
      <c r="N290" s="5" t="s">
        <v>3</v>
      </c>
      <c r="O290" s="5">
        <v>2</v>
      </c>
      <c r="P290" s="5">
        <f>ROUND(Source!CQ284,O290)</f>
        <v>0</v>
      </c>
    </row>
    <row r="291" spans="1:16" x14ac:dyDescent="0.2">
      <c r="A291" s="5">
        <v>50</v>
      </c>
      <c r="B291" s="5">
        <v>0</v>
      </c>
      <c r="C291" s="5">
        <v>0</v>
      </c>
      <c r="D291" s="5">
        <v>1</v>
      </c>
      <c r="E291" s="5">
        <v>203</v>
      </c>
      <c r="F291" s="5">
        <f>ROUND(Source!Q284,O291)</f>
        <v>17.86</v>
      </c>
      <c r="G291" s="5" t="s">
        <v>83</v>
      </c>
      <c r="H291" s="5" t="s">
        <v>84</v>
      </c>
      <c r="I291" s="5"/>
      <c r="J291" s="5"/>
      <c r="K291" s="5">
        <v>203</v>
      </c>
      <c r="L291" s="5">
        <v>6</v>
      </c>
      <c r="M291" s="5">
        <v>3</v>
      </c>
      <c r="N291" s="5" t="s">
        <v>3</v>
      </c>
      <c r="O291" s="5">
        <v>2</v>
      </c>
      <c r="P291" s="5">
        <f>ROUND(Source!BQ284,O291)</f>
        <v>128.19</v>
      </c>
    </row>
    <row r="292" spans="1:16" x14ac:dyDescent="0.2">
      <c r="A292" s="5">
        <v>50</v>
      </c>
      <c r="B292" s="5">
        <v>0</v>
      </c>
      <c r="C292" s="5">
        <v>0</v>
      </c>
      <c r="D292" s="5">
        <v>1</v>
      </c>
      <c r="E292" s="5">
        <v>204</v>
      </c>
      <c r="F292" s="5">
        <f>ROUND(Source!R284,O292)</f>
        <v>3.65</v>
      </c>
      <c r="G292" s="5" t="s">
        <v>85</v>
      </c>
      <c r="H292" s="5" t="s">
        <v>86</v>
      </c>
      <c r="I292" s="5"/>
      <c r="J292" s="5"/>
      <c r="K292" s="5">
        <v>204</v>
      </c>
      <c r="L292" s="5">
        <v>7</v>
      </c>
      <c r="M292" s="5">
        <v>3</v>
      </c>
      <c r="N292" s="5" t="s">
        <v>3</v>
      </c>
      <c r="O292" s="5">
        <v>2</v>
      </c>
      <c r="P292" s="5">
        <f>ROUND(Source!BR284,O292)</f>
        <v>51.6</v>
      </c>
    </row>
    <row r="293" spans="1:16" x14ac:dyDescent="0.2">
      <c r="A293" s="5">
        <v>50</v>
      </c>
      <c r="B293" s="5">
        <v>0</v>
      </c>
      <c r="C293" s="5">
        <v>0</v>
      </c>
      <c r="D293" s="5">
        <v>1</v>
      </c>
      <c r="E293" s="5">
        <v>205</v>
      </c>
      <c r="F293" s="5">
        <f>ROUND(Source!S284,O293)</f>
        <v>180.06</v>
      </c>
      <c r="G293" s="5" t="s">
        <v>87</v>
      </c>
      <c r="H293" s="5" t="s">
        <v>88</v>
      </c>
      <c r="I293" s="5"/>
      <c r="J293" s="5"/>
      <c r="K293" s="5">
        <v>205</v>
      </c>
      <c r="L293" s="5">
        <v>8</v>
      </c>
      <c r="M293" s="5">
        <v>3</v>
      </c>
      <c r="N293" s="5" t="s">
        <v>3</v>
      </c>
      <c r="O293" s="5">
        <v>2</v>
      </c>
      <c r="P293" s="5">
        <f>ROUND(Source!BS284,O293)</f>
        <v>2553.2800000000002</v>
      </c>
    </row>
    <row r="294" spans="1:16" x14ac:dyDescent="0.2">
      <c r="A294" s="5">
        <v>50</v>
      </c>
      <c r="B294" s="5">
        <v>0</v>
      </c>
      <c r="C294" s="5">
        <v>0</v>
      </c>
      <c r="D294" s="5">
        <v>1</v>
      </c>
      <c r="E294" s="5">
        <v>214</v>
      </c>
      <c r="F294" s="5">
        <f>ROUND(Source!AS284,O294)</f>
        <v>10324.16</v>
      </c>
      <c r="G294" s="5" t="s">
        <v>89</v>
      </c>
      <c r="H294" s="5" t="s">
        <v>90</v>
      </c>
      <c r="I294" s="5"/>
      <c r="J294" s="5"/>
      <c r="K294" s="5">
        <v>214</v>
      </c>
      <c r="L294" s="5">
        <v>9</v>
      </c>
      <c r="M294" s="5">
        <v>3</v>
      </c>
      <c r="N294" s="5" t="s">
        <v>3</v>
      </c>
      <c r="O294" s="5">
        <v>2</v>
      </c>
      <c r="P294" s="5">
        <f>ROUND(Source!CS284,O294)</f>
        <v>30452.26</v>
      </c>
    </row>
    <row r="295" spans="1:16" x14ac:dyDescent="0.2">
      <c r="A295" s="5">
        <v>50</v>
      </c>
      <c r="B295" s="5">
        <v>0</v>
      </c>
      <c r="C295" s="5">
        <v>0</v>
      </c>
      <c r="D295" s="5">
        <v>1</v>
      </c>
      <c r="E295" s="5">
        <v>215</v>
      </c>
      <c r="F295" s="5">
        <f>ROUND(Source!AT284,O295)</f>
        <v>0</v>
      </c>
      <c r="G295" s="5" t="s">
        <v>91</v>
      </c>
      <c r="H295" s="5" t="s">
        <v>92</v>
      </c>
      <c r="I295" s="5"/>
      <c r="J295" s="5"/>
      <c r="K295" s="5">
        <v>215</v>
      </c>
      <c r="L295" s="5">
        <v>10</v>
      </c>
      <c r="M295" s="5">
        <v>3</v>
      </c>
      <c r="N295" s="5" t="s">
        <v>3</v>
      </c>
      <c r="O295" s="5">
        <v>2</v>
      </c>
      <c r="P295" s="5">
        <f>ROUND(Source!CT284,O295)</f>
        <v>0</v>
      </c>
    </row>
    <row r="296" spans="1:16" x14ac:dyDescent="0.2">
      <c r="A296" s="5">
        <v>50</v>
      </c>
      <c r="B296" s="5">
        <v>0</v>
      </c>
      <c r="C296" s="5">
        <v>0</v>
      </c>
      <c r="D296" s="5">
        <v>1</v>
      </c>
      <c r="E296" s="5">
        <v>217</v>
      </c>
      <c r="F296" s="5">
        <f>ROUND(Source!AU284,O296)</f>
        <v>0</v>
      </c>
      <c r="G296" s="5" t="s">
        <v>93</v>
      </c>
      <c r="H296" s="5" t="s">
        <v>94</v>
      </c>
      <c r="I296" s="5"/>
      <c r="J296" s="5"/>
      <c r="K296" s="5">
        <v>217</v>
      </c>
      <c r="L296" s="5">
        <v>11</v>
      </c>
      <c r="M296" s="5">
        <v>3</v>
      </c>
      <c r="N296" s="5" t="s">
        <v>3</v>
      </c>
      <c r="O296" s="5">
        <v>2</v>
      </c>
      <c r="P296" s="5">
        <f>ROUND(Source!CU284,O296)</f>
        <v>0</v>
      </c>
    </row>
    <row r="297" spans="1:16" x14ac:dyDescent="0.2">
      <c r="A297" s="5">
        <v>50</v>
      </c>
      <c r="B297" s="5">
        <v>0</v>
      </c>
      <c r="C297" s="5">
        <v>0</v>
      </c>
      <c r="D297" s="5">
        <v>1</v>
      </c>
      <c r="E297" s="5">
        <v>206</v>
      </c>
      <c r="F297" s="5">
        <f>ROUND(Source!T284,O297)</f>
        <v>0</v>
      </c>
      <c r="G297" s="5" t="s">
        <v>95</v>
      </c>
      <c r="H297" s="5" t="s">
        <v>96</v>
      </c>
      <c r="I297" s="5"/>
      <c r="J297" s="5"/>
      <c r="K297" s="5">
        <v>206</v>
      </c>
      <c r="L297" s="5">
        <v>12</v>
      </c>
      <c r="M297" s="5">
        <v>3</v>
      </c>
      <c r="N297" s="5" t="s">
        <v>3</v>
      </c>
      <c r="O297" s="5">
        <v>2</v>
      </c>
      <c r="P297" s="5">
        <f>ROUND(Source!BT284,O297)</f>
        <v>0</v>
      </c>
    </row>
    <row r="298" spans="1:16" x14ac:dyDescent="0.2">
      <c r="A298" s="5">
        <v>50</v>
      </c>
      <c r="B298" s="5">
        <v>0</v>
      </c>
      <c r="C298" s="5">
        <v>0</v>
      </c>
      <c r="D298" s="5">
        <v>1</v>
      </c>
      <c r="E298" s="5">
        <v>207</v>
      </c>
      <c r="F298" s="5">
        <f>Source!U284</f>
        <v>15.304471399999999</v>
      </c>
      <c r="G298" s="5" t="s">
        <v>97</v>
      </c>
      <c r="H298" s="5" t="s">
        <v>98</v>
      </c>
      <c r="I298" s="5"/>
      <c r="J298" s="5"/>
      <c r="K298" s="5">
        <v>207</v>
      </c>
      <c r="L298" s="5">
        <v>13</v>
      </c>
      <c r="M298" s="5">
        <v>3</v>
      </c>
      <c r="N298" s="5" t="s">
        <v>3</v>
      </c>
      <c r="O298" s="5">
        <v>-1</v>
      </c>
      <c r="P298" s="5">
        <f>Source!BU284</f>
        <v>15.304471399999999</v>
      </c>
    </row>
    <row r="299" spans="1:16" x14ac:dyDescent="0.2">
      <c r="A299" s="5">
        <v>50</v>
      </c>
      <c r="B299" s="5">
        <v>0</v>
      </c>
      <c r="C299" s="5">
        <v>0</v>
      </c>
      <c r="D299" s="5">
        <v>1</v>
      </c>
      <c r="E299" s="5">
        <v>208</v>
      </c>
      <c r="F299" s="5">
        <f>Source!V284</f>
        <v>0</v>
      </c>
      <c r="G299" s="5" t="s">
        <v>99</v>
      </c>
      <c r="H299" s="5" t="s">
        <v>100</v>
      </c>
      <c r="I299" s="5"/>
      <c r="J299" s="5"/>
      <c r="K299" s="5">
        <v>208</v>
      </c>
      <c r="L299" s="5">
        <v>14</v>
      </c>
      <c r="M299" s="5">
        <v>3</v>
      </c>
      <c r="N299" s="5" t="s">
        <v>3</v>
      </c>
      <c r="O299" s="5">
        <v>-1</v>
      </c>
      <c r="P299" s="5">
        <f>Source!BV284</f>
        <v>0</v>
      </c>
    </row>
    <row r="300" spans="1:16" x14ac:dyDescent="0.2">
      <c r="A300" s="5">
        <v>50</v>
      </c>
      <c r="B300" s="5">
        <v>0</v>
      </c>
      <c r="C300" s="5">
        <v>0</v>
      </c>
      <c r="D300" s="5">
        <v>1</v>
      </c>
      <c r="E300" s="5">
        <v>209</v>
      </c>
      <c r="F300" s="5">
        <f>ROUND(Source!W284,O300)</f>
        <v>0</v>
      </c>
      <c r="G300" s="5" t="s">
        <v>101</v>
      </c>
      <c r="H300" s="5" t="s">
        <v>102</v>
      </c>
      <c r="I300" s="5"/>
      <c r="J300" s="5"/>
      <c r="K300" s="5">
        <v>209</v>
      </c>
      <c r="L300" s="5">
        <v>15</v>
      </c>
      <c r="M300" s="5">
        <v>3</v>
      </c>
      <c r="N300" s="5" t="s">
        <v>3</v>
      </c>
      <c r="O300" s="5">
        <v>2</v>
      </c>
      <c r="P300" s="5">
        <f>ROUND(Source!BW284,O300)</f>
        <v>0</v>
      </c>
    </row>
    <row r="301" spans="1:16" x14ac:dyDescent="0.2">
      <c r="A301" s="5">
        <v>50</v>
      </c>
      <c r="B301" s="5">
        <v>0</v>
      </c>
      <c r="C301" s="5">
        <v>0</v>
      </c>
      <c r="D301" s="5">
        <v>1</v>
      </c>
      <c r="E301" s="5">
        <v>210</v>
      </c>
      <c r="F301" s="5">
        <f>ROUND(Source!X284,O301)</f>
        <v>186.12</v>
      </c>
      <c r="G301" s="5" t="s">
        <v>103</v>
      </c>
      <c r="H301" s="5" t="s">
        <v>104</v>
      </c>
      <c r="I301" s="5"/>
      <c r="J301" s="5"/>
      <c r="K301" s="5">
        <v>210</v>
      </c>
      <c r="L301" s="5">
        <v>16</v>
      </c>
      <c r="M301" s="5">
        <v>3</v>
      </c>
      <c r="N301" s="5" t="s">
        <v>3</v>
      </c>
      <c r="O301" s="5">
        <v>2</v>
      </c>
      <c r="P301" s="5">
        <f>ROUND(Source!BX284,O301)</f>
        <v>2239.9299999999998</v>
      </c>
    </row>
    <row r="302" spans="1:16" x14ac:dyDescent="0.2">
      <c r="A302" s="5">
        <v>50</v>
      </c>
      <c r="B302" s="5">
        <v>0</v>
      </c>
      <c r="C302" s="5">
        <v>0</v>
      </c>
      <c r="D302" s="5">
        <v>1</v>
      </c>
      <c r="E302" s="5">
        <v>211</v>
      </c>
      <c r="F302" s="5">
        <f>ROUND(Source!Y284,O302)</f>
        <v>123.33</v>
      </c>
      <c r="G302" s="5" t="s">
        <v>105</v>
      </c>
      <c r="H302" s="5" t="s">
        <v>106</v>
      </c>
      <c r="I302" s="5"/>
      <c r="J302" s="5"/>
      <c r="K302" s="5">
        <v>211</v>
      </c>
      <c r="L302" s="5">
        <v>17</v>
      </c>
      <c r="M302" s="5">
        <v>3</v>
      </c>
      <c r="N302" s="5" t="s">
        <v>3</v>
      </c>
      <c r="O302" s="5">
        <v>2</v>
      </c>
      <c r="P302" s="5">
        <f>ROUND(Source!BY284,O302)</f>
        <v>1123.44</v>
      </c>
    </row>
    <row r="303" spans="1:16" x14ac:dyDescent="0.2">
      <c r="A303" s="5">
        <v>50</v>
      </c>
      <c r="B303" s="5">
        <v>0</v>
      </c>
      <c r="C303" s="5">
        <v>0</v>
      </c>
      <c r="D303" s="5">
        <v>1</v>
      </c>
      <c r="E303" s="5">
        <v>224</v>
      </c>
      <c r="F303" s="5">
        <f>ROUND(Source!AR284,O303)</f>
        <v>10324.16</v>
      </c>
      <c r="G303" s="5" t="s">
        <v>107</v>
      </c>
      <c r="H303" s="5" t="s">
        <v>108</v>
      </c>
      <c r="I303" s="5"/>
      <c r="J303" s="5"/>
      <c r="K303" s="5">
        <v>224</v>
      </c>
      <c r="L303" s="5">
        <v>18</v>
      </c>
      <c r="M303" s="5">
        <v>3</v>
      </c>
      <c r="N303" s="5" t="s">
        <v>3</v>
      </c>
      <c r="O303" s="5">
        <v>2</v>
      </c>
      <c r="P303" s="5">
        <f>ROUND(Source!CR284,O303)</f>
        <v>30452.26</v>
      </c>
    </row>
    <row r="304" spans="1:16" x14ac:dyDescent="0.2">
      <c r="A304" s="5">
        <v>50</v>
      </c>
      <c r="B304" s="5">
        <v>1</v>
      </c>
      <c r="C304" s="5">
        <v>0</v>
      </c>
      <c r="D304" s="5">
        <v>2</v>
      </c>
      <c r="E304" s="5">
        <v>0</v>
      </c>
      <c r="F304" s="5">
        <f>ROUND(F286+F301+F302+F292*1.67,O304)</f>
        <v>10323.870000000001</v>
      </c>
      <c r="G304" s="5" t="s">
        <v>109</v>
      </c>
      <c r="H304" s="5" t="s">
        <v>110</v>
      </c>
      <c r="I304" s="5"/>
      <c r="J304" s="5"/>
      <c r="K304" s="5">
        <v>212</v>
      </c>
      <c r="L304" s="5">
        <v>19</v>
      </c>
      <c r="M304" s="5">
        <v>0</v>
      </c>
      <c r="N304" s="5" t="s">
        <v>3</v>
      </c>
      <c r="O304" s="5">
        <v>2</v>
      </c>
      <c r="P304" s="5">
        <f>ROUND(P286+P301+P302+P292*1.67,O304)</f>
        <v>30451.23</v>
      </c>
    </row>
    <row r="306" spans="1:255" x14ac:dyDescent="0.2">
      <c r="A306" s="1">
        <v>4</v>
      </c>
      <c r="B306" s="1">
        <v>1</v>
      </c>
      <c r="C306" s="1"/>
      <c r="D306" s="1">
        <f>ROW(A315)</f>
        <v>315</v>
      </c>
      <c r="E306" s="1"/>
      <c r="F306" s="1" t="s">
        <v>351</v>
      </c>
      <c r="G306" s="1" t="s">
        <v>352</v>
      </c>
      <c r="H306" s="1" t="s">
        <v>3</v>
      </c>
      <c r="I306" s="1">
        <v>0</v>
      </c>
      <c r="J306" s="1"/>
      <c r="K306" s="1">
        <v>-1</v>
      </c>
      <c r="L306" s="1"/>
      <c r="M306" s="1"/>
      <c r="N306" s="1"/>
      <c r="O306" s="1"/>
      <c r="P306" s="1"/>
      <c r="Q306" s="1"/>
      <c r="R306" s="1"/>
      <c r="S306" s="1"/>
      <c r="T306" s="1"/>
      <c r="U306" s="1" t="s">
        <v>3</v>
      </c>
      <c r="V306" s="1">
        <v>0</v>
      </c>
      <c r="W306" s="1"/>
      <c r="X306" s="1"/>
      <c r="Y306" s="1"/>
      <c r="Z306" s="1"/>
      <c r="AA306" s="1"/>
      <c r="AB306" s="1" t="s">
        <v>3</v>
      </c>
      <c r="AC306" s="1" t="s">
        <v>3</v>
      </c>
      <c r="AD306" s="1" t="s">
        <v>3</v>
      </c>
      <c r="AE306" s="1" t="s">
        <v>3</v>
      </c>
      <c r="AF306" s="1" t="s">
        <v>3</v>
      </c>
      <c r="AG306" s="1" t="s">
        <v>3</v>
      </c>
      <c r="AH306" s="1"/>
      <c r="AI306" s="1"/>
      <c r="AJ306" s="1"/>
      <c r="AK306" s="1"/>
      <c r="AL306" s="1"/>
      <c r="AM306" s="1"/>
      <c r="AN306" s="1"/>
      <c r="AO306" s="1"/>
      <c r="AP306" s="1" t="s">
        <v>3</v>
      </c>
      <c r="AQ306" s="1" t="s">
        <v>3</v>
      </c>
      <c r="AR306" s="1" t="s">
        <v>3</v>
      </c>
      <c r="AS306" s="1"/>
      <c r="AT306" s="1"/>
      <c r="AU306" s="1"/>
      <c r="AV306" s="1"/>
      <c r="AW306" s="1"/>
      <c r="AX306" s="1"/>
      <c r="AY306" s="1"/>
      <c r="AZ306" s="1" t="s">
        <v>3</v>
      </c>
      <c r="BA306" s="1"/>
      <c r="BB306" s="1" t="s">
        <v>3</v>
      </c>
      <c r="BC306" s="1" t="s">
        <v>3</v>
      </c>
      <c r="BD306" s="1" t="s">
        <v>3</v>
      </c>
      <c r="BE306" s="1" t="s">
        <v>3</v>
      </c>
      <c r="BF306" s="1" t="s">
        <v>3</v>
      </c>
      <c r="BG306" s="1" t="s">
        <v>3</v>
      </c>
      <c r="BH306" s="1" t="s">
        <v>3</v>
      </c>
      <c r="BI306" s="1" t="s">
        <v>3</v>
      </c>
      <c r="BJ306" s="1" t="s">
        <v>3</v>
      </c>
      <c r="BK306" s="1" t="s">
        <v>3</v>
      </c>
      <c r="BL306" s="1" t="s">
        <v>3</v>
      </c>
      <c r="BM306" s="1" t="s">
        <v>3</v>
      </c>
      <c r="BN306" s="1" t="s">
        <v>3</v>
      </c>
      <c r="BO306" s="1" t="s">
        <v>3</v>
      </c>
      <c r="BP306" s="1" t="s">
        <v>3</v>
      </c>
      <c r="BQ306" s="1"/>
      <c r="BR306" s="1"/>
      <c r="BS306" s="1"/>
      <c r="BT306" s="1"/>
      <c r="BU306" s="1"/>
      <c r="BV306" s="1"/>
      <c r="BW306" s="1"/>
      <c r="BX306" s="1">
        <v>0</v>
      </c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>
        <v>0</v>
      </c>
    </row>
    <row r="308" spans="1:255" x14ac:dyDescent="0.2">
      <c r="A308" s="3">
        <v>52</v>
      </c>
      <c r="B308" s="3">
        <f t="shared" ref="B308:G308" si="296">B315</f>
        <v>1</v>
      </c>
      <c r="C308" s="3">
        <f t="shared" si="296"/>
        <v>4</v>
      </c>
      <c r="D308" s="3">
        <f t="shared" si="296"/>
        <v>306</v>
      </c>
      <c r="E308" s="3">
        <f t="shared" si="296"/>
        <v>0</v>
      </c>
      <c r="F308" s="3" t="str">
        <f t="shared" si="296"/>
        <v>РАЗДЕЛ 7.</v>
      </c>
      <c r="G308" s="3" t="str">
        <f t="shared" si="296"/>
        <v>ОТОПЛЕНИЕ, КОНДИЦИОНИРОВАНИЕ</v>
      </c>
      <c r="H308" s="3"/>
      <c r="I308" s="3"/>
      <c r="J308" s="3"/>
      <c r="K308" s="3"/>
      <c r="L308" s="3"/>
      <c r="M308" s="3"/>
      <c r="N308" s="3"/>
      <c r="O308" s="3">
        <f t="shared" ref="O308:AT308" si="297">O315</f>
        <v>38810.17</v>
      </c>
      <c r="P308" s="3">
        <f t="shared" si="297"/>
        <v>38040.1</v>
      </c>
      <c r="Q308" s="3">
        <f t="shared" si="297"/>
        <v>188.35</v>
      </c>
      <c r="R308" s="3">
        <f t="shared" si="297"/>
        <v>42.11</v>
      </c>
      <c r="S308" s="3">
        <f t="shared" si="297"/>
        <v>581.72</v>
      </c>
      <c r="T308" s="3">
        <f t="shared" si="297"/>
        <v>0</v>
      </c>
      <c r="U308" s="3">
        <f t="shared" si="297"/>
        <v>46.574999999999996</v>
      </c>
      <c r="V308" s="3">
        <f t="shared" si="297"/>
        <v>0</v>
      </c>
      <c r="W308" s="3">
        <f t="shared" si="297"/>
        <v>0</v>
      </c>
      <c r="X308" s="3">
        <f t="shared" si="297"/>
        <v>639.89</v>
      </c>
      <c r="Y308" s="3">
        <f t="shared" si="297"/>
        <v>430.47</v>
      </c>
      <c r="Z308" s="3">
        <f t="shared" si="297"/>
        <v>0</v>
      </c>
      <c r="AA308" s="3">
        <f t="shared" si="297"/>
        <v>0</v>
      </c>
      <c r="AB308" s="3">
        <f t="shared" si="297"/>
        <v>38810.17</v>
      </c>
      <c r="AC308" s="3">
        <f t="shared" si="297"/>
        <v>38040.1</v>
      </c>
      <c r="AD308" s="3">
        <f t="shared" si="297"/>
        <v>188.35</v>
      </c>
      <c r="AE308" s="3">
        <f t="shared" si="297"/>
        <v>42.11</v>
      </c>
      <c r="AF308" s="3">
        <f t="shared" si="297"/>
        <v>581.72</v>
      </c>
      <c r="AG308" s="3">
        <f t="shared" si="297"/>
        <v>0</v>
      </c>
      <c r="AH308" s="3">
        <f t="shared" si="297"/>
        <v>46.574999999999996</v>
      </c>
      <c r="AI308" s="3">
        <f t="shared" si="297"/>
        <v>0</v>
      </c>
      <c r="AJ308" s="3">
        <f t="shared" si="297"/>
        <v>0</v>
      </c>
      <c r="AK308" s="3">
        <f t="shared" si="297"/>
        <v>639.89</v>
      </c>
      <c r="AL308" s="3">
        <f t="shared" si="297"/>
        <v>430.47</v>
      </c>
      <c r="AM308" s="3">
        <f t="shared" si="297"/>
        <v>0</v>
      </c>
      <c r="AN308" s="3">
        <f t="shared" si="297"/>
        <v>0</v>
      </c>
      <c r="AO308" s="3">
        <f t="shared" si="297"/>
        <v>0</v>
      </c>
      <c r="AP308" s="3">
        <f t="shared" si="297"/>
        <v>0</v>
      </c>
      <c r="AQ308" s="3">
        <f t="shared" si="297"/>
        <v>0</v>
      </c>
      <c r="AR308" s="3">
        <f t="shared" si="297"/>
        <v>39954.22</v>
      </c>
      <c r="AS308" s="3">
        <f t="shared" si="297"/>
        <v>39954.22</v>
      </c>
      <c r="AT308" s="3">
        <f t="shared" si="297"/>
        <v>0</v>
      </c>
      <c r="AU308" s="3">
        <f t="shared" ref="AU308:BZ308" si="298">AU315</f>
        <v>0</v>
      </c>
      <c r="AV308" s="3">
        <f t="shared" si="298"/>
        <v>0</v>
      </c>
      <c r="AW308" s="3">
        <f t="shared" si="298"/>
        <v>0</v>
      </c>
      <c r="AX308" s="3">
        <f t="shared" si="298"/>
        <v>0</v>
      </c>
      <c r="AY308" s="3">
        <f t="shared" si="298"/>
        <v>0</v>
      </c>
      <c r="AZ308" s="3">
        <f t="shared" si="298"/>
        <v>0</v>
      </c>
      <c r="BA308" s="3">
        <f t="shared" si="298"/>
        <v>0</v>
      </c>
      <c r="BB308" s="3">
        <f t="shared" si="298"/>
        <v>0</v>
      </c>
      <c r="BC308" s="3">
        <f t="shared" si="298"/>
        <v>0</v>
      </c>
      <c r="BD308" s="3">
        <f t="shared" si="298"/>
        <v>0</v>
      </c>
      <c r="BE308" s="3">
        <f t="shared" si="298"/>
        <v>39954.22</v>
      </c>
      <c r="BF308" s="3">
        <f t="shared" si="298"/>
        <v>39954.22</v>
      </c>
      <c r="BG308" s="3">
        <f t="shared" si="298"/>
        <v>0</v>
      </c>
      <c r="BH308" s="3">
        <f t="shared" si="298"/>
        <v>0</v>
      </c>
      <c r="BI308" s="3">
        <f t="shared" si="298"/>
        <v>0</v>
      </c>
      <c r="BJ308" s="3">
        <f t="shared" si="298"/>
        <v>0</v>
      </c>
      <c r="BK308" s="3">
        <f t="shared" si="298"/>
        <v>0</v>
      </c>
      <c r="BL308" s="3">
        <f t="shared" si="298"/>
        <v>0</v>
      </c>
      <c r="BM308" s="3">
        <f t="shared" si="298"/>
        <v>0</v>
      </c>
      <c r="BN308" s="3">
        <f t="shared" si="298"/>
        <v>0</v>
      </c>
      <c r="BO308" s="4">
        <f t="shared" si="298"/>
        <v>47881.89</v>
      </c>
      <c r="BP308" s="4">
        <f t="shared" si="298"/>
        <v>38182.86</v>
      </c>
      <c r="BQ308" s="4">
        <f t="shared" si="298"/>
        <v>1450.3</v>
      </c>
      <c r="BR308" s="4">
        <f t="shared" si="298"/>
        <v>597.16</v>
      </c>
      <c r="BS308" s="4">
        <f t="shared" si="298"/>
        <v>8248.73</v>
      </c>
      <c r="BT308" s="4">
        <f t="shared" si="298"/>
        <v>0</v>
      </c>
      <c r="BU308" s="4">
        <f t="shared" si="298"/>
        <v>46.574999999999996</v>
      </c>
      <c r="BV308" s="4">
        <f t="shared" si="298"/>
        <v>0</v>
      </c>
      <c r="BW308" s="4">
        <f t="shared" si="298"/>
        <v>0</v>
      </c>
      <c r="BX308" s="4">
        <f t="shared" si="298"/>
        <v>7671.32</v>
      </c>
      <c r="BY308" s="4">
        <f t="shared" si="298"/>
        <v>3629.44</v>
      </c>
      <c r="BZ308" s="4">
        <f t="shared" si="298"/>
        <v>0</v>
      </c>
      <c r="CA308" s="4">
        <f t="shared" ref="CA308:DF308" si="299">CA315</f>
        <v>0</v>
      </c>
      <c r="CB308" s="4">
        <f t="shared" si="299"/>
        <v>47881.89</v>
      </c>
      <c r="CC308" s="4">
        <f t="shared" si="299"/>
        <v>38182.86</v>
      </c>
      <c r="CD308" s="4">
        <f t="shared" si="299"/>
        <v>1450.3</v>
      </c>
      <c r="CE308" s="4">
        <f t="shared" si="299"/>
        <v>597.16</v>
      </c>
      <c r="CF308" s="4">
        <f t="shared" si="299"/>
        <v>8248.73</v>
      </c>
      <c r="CG308" s="4">
        <f t="shared" si="299"/>
        <v>0</v>
      </c>
      <c r="CH308" s="4">
        <f t="shared" si="299"/>
        <v>46.574999999999996</v>
      </c>
      <c r="CI308" s="4">
        <f t="shared" si="299"/>
        <v>0</v>
      </c>
      <c r="CJ308" s="4">
        <f t="shared" si="299"/>
        <v>0</v>
      </c>
      <c r="CK308" s="4">
        <f t="shared" si="299"/>
        <v>7671.32</v>
      </c>
      <c r="CL308" s="4">
        <f t="shared" si="299"/>
        <v>3629.44</v>
      </c>
      <c r="CM308" s="4">
        <f t="shared" si="299"/>
        <v>0</v>
      </c>
      <c r="CN308" s="4">
        <f t="shared" si="299"/>
        <v>0</v>
      </c>
      <c r="CO308" s="4">
        <f t="shared" si="299"/>
        <v>0</v>
      </c>
      <c r="CP308" s="4">
        <f t="shared" si="299"/>
        <v>0</v>
      </c>
      <c r="CQ308" s="4">
        <f t="shared" si="299"/>
        <v>0</v>
      </c>
      <c r="CR308" s="4">
        <f t="shared" si="299"/>
        <v>60191.85</v>
      </c>
      <c r="CS308" s="4">
        <f t="shared" si="299"/>
        <v>60191.85</v>
      </c>
      <c r="CT308" s="4">
        <f t="shared" si="299"/>
        <v>0</v>
      </c>
      <c r="CU308" s="4">
        <f t="shared" si="299"/>
        <v>0</v>
      </c>
      <c r="CV308" s="4">
        <f t="shared" si="299"/>
        <v>0</v>
      </c>
      <c r="CW308" s="4">
        <f t="shared" si="299"/>
        <v>0</v>
      </c>
      <c r="CX308" s="4">
        <f t="shared" si="299"/>
        <v>0</v>
      </c>
      <c r="CY308" s="4">
        <f t="shared" si="299"/>
        <v>0</v>
      </c>
      <c r="CZ308" s="4">
        <f t="shared" si="299"/>
        <v>0</v>
      </c>
      <c r="DA308" s="4">
        <f t="shared" si="299"/>
        <v>0</v>
      </c>
      <c r="DB308" s="4">
        <f t="shared" si="299"/>
        <v>0</v>
      </c>
      <c r="DC308" s="4">
        <f t="shared" si="299"/>
        <v>0</v>
      </c>
      <c r="DD308" s="4">
        <f t="shared" si="299"/>
        <v>0</v>
      </c>
      <c r="DE308" s="4">
        <f t="shared" si="299"/>
        <v>60191.85</v>
      </c>
      <c r="DF308" s="4">
        <f t="shared" si="299"/>
        <v>60191.85</v>
      </c>
      <c r="DG308" s="4">
        <f t="shared" ref="DG308:DN308" si="300">DG315</f>
        <v>0</v>
      </c>
      <c r="DH308" s="4">
        <f t="shared" si="300"/>
        <v>0</v>
      </c>
      <c r="DI308" s="4">
        <f t="shared" si="300"/>
        <v>0</v>
      </c>
      <c r="DJ308" s="4">
        <f t="shared" si="300"/>
        <v>0</v>
      </c>
      <c r="DK308" s="4">
        <f t="shared" si="300"/>
        <v>0</v>
      </c>
      <c r="DL308" s="4">
        <f t="shared" si="300"/>
        <v>0</v>
      </c>
      <c r="DM308" s="4">
        <f t="shared" si="300"/>
        <v>0</v>
      </c>
      <c r="DN308" s="4">
        <f t="shared" si="300"/>
        <v>0</v>
      </c>
    </row>
    <row r="310" spans="1:255" x14ac:dyDescent="0.2">
      <c r="A310" s="2">
        <v>17</v>
      </c>
      <c r="B310" s="2">
        <v>1</v>
      </c>
      <c r="C310" s="2">
        <f>ROW(SmtRes!A272)</f>
        <v>272</v>
      </c>
      <c r="D310" s="2">
        <f>ROW(EtalonRes!A274)</f>
        <v>274</v>
      </c>
      <c r="E310" s="2" t="s">
        <v>353</v>
      </c>
      <c r="F310" s="2" t="s">
        <v>354</v>
      </c>
      <c r="G310" s="2" t="s">
        <v>355</v>
      </c>
      <c r="H310" s="2" t="s">
        <v>235</v>
      </c>
      <c r="I310" s="2">
        <v>1</v>
      </c>
      <c r="J310" s="2">
        <v>0</v>
      </c>
      <c r="K310" s="2"/>
      <c r="L310" s="2"/>
      <c r="M310" s="2"/>
      <c r="N310" s="2"/>
      <c r="O310" s="2">
        <f>ROUND(CP310,2)</f>
        <v>810.17</v>
      </c>
      <c r="P310" s="2">
        <f>ROUND(CQ310*I310,2)</f>
        <v>40.1</v>
      </c>
      <c r="Q310" s="2">
        <f>ROUND(CR310*I310,2)</f>
        <v>188.35</v>
      </c>
      <c r="R310" s="2">
        <f>ROUND(CS310*I310,2)</f>
        <v>42.11</v>
      </c>
      <c r="S310" s="2">
        <f>ROUND(CT310*I310,2)</f>
        <v>581.72</v>
      </c>
      <c r="T310" s="2">
        <f>ROUND(CU310*I310,2)</f>
        <v>0</v>
      </c>
      <c r="U310" s="2">
        <f>CV310*I310</f>
        <v>46.574999999999996</v>
      </c>
      <c r="V310" s="2">
        <f>CW310*I310</f>
        <v>0</v>
      </c>
      <c r="W310" s="2">
        <f>ROUND(CX310*I310,2)</f>
        <v>0</v>
      </c>
      <c r="X310" s="2">
        <f t="shared" ref="X310:Y313" si="301">ROUND(CY310,2)</f>
        <v>639.89</v>
      </c>
      <c r="Y310" s="2">
        <f t="shared" si="301"/>
        <v>430.47</v>
      </c>
      <c r="Z310" s="2"/>
      <c r="AA310" s="2">
        <v>22529512</v>
      </c>
      <c r="AB310" s="2">
        <f>ROUND((AC310+AD310+AF310),6)</f>
        <v>810.16600000000005</v>
      </c>
      <c r="AC310" s="2">
        <f>ROUND((ES310),6)</f>
        <v>40.1</v>
      </c>
      <c r="AD310" s="2">
        <f>ROUND(((((ET310*1.25))-((EU310*1.25)))+AE310),6)</f>
        <v>188.35</v>
      </c>
      <c r="AE310" s="2">
        <f>ROUND(((EU310*1.25)),6)</f>
        <v>42.112499999999997</v>
      </c>
      <c r="AF310" s="2">
        <f>ROUND(((EV310*1.15)),6)</f>
        <v>581.71600000000001</v>
      </c>
      <c r="AG310" s="2">
        <f>ROUND((AP310),6)</f>
        <v>0</v>
      </c>
      <c r="AH310" s="2">
        <f>((EW310*1.15))</f>
        <v>46.574999999999996</v>
      </c>
      <c r="AI310" s="2">
        <f>((EX310*1.25))</f>
        <v>0</v>
      </c>
      <c r="AJ310" s="2">
        <f>ROUND((AS310),6)</f>
        <v>0</v>
      </c>
      <c r="AK310" s="2">
        <v>696.62</v>
      </c>
      <c r="AL310" s="2">
        <v>40.1</v>
      </c>
      <c r="AM310" s="2">
        <v>150.68</v>
      </c>
      <c r="AN310" s="2">
        <v>33.69</v>
      </c>
      <c r="AO310" s="2">
        <v>505.84</v>
      </c>
      <c r="AP310" s="2">
        <v>0</v>
      </c>
      <c r="AQ310" s="2">
        <v>40.5</v>
      </c>
      <c r="AR310" s="2">
        <v>0</v>
      </c>
      <c r="AS310" s="2">
        <v>0</v>
      </c>
      <c r="AT310" s="2">
        <v>110</v>
      </c>
      <c r="AU310" s="2">
        <v>74</v>
      </c>
      <c r="AV310" s="2">
        <v>1</v>
      </c>
      <c r="AW310" s="2">
        <v>1</v>
      </c>
      <c r="AX310" s="2"/>
      <c r="AY310" s="2"/>
      <c r="AZ310" s="2">
        <v>1</v>
      </c>
      <c r="BA310" s="2">
        <v>1</v>
      </c>
      <c r="BB310" s="2">
        <v>1</v>
      </c>
      <c r="BC310" s="2">
        <v>1</v>
      </c>
      <c r="BD310" s="2" t="s">
        <v>3</v>
      </c>
      <c r="BE310" s="2" t="s">
        <v>3</v>
      </c>
      <c r="BF310" s="2" t="s">
        <v>3</v>
      </c>
      <c r="BG310" s="2" t="s">
        <v>3</v>
      </c>
      <c r="BH310" s="2">
        <v>0</v>
      </c>
      <c r="BI310" s="2">
        <v>1</v>
      </c>
      <c r="BJ310" s="2" t="s">
        <v>356</v>
      </c>
      <c r="BK310" s="2"/>
      <c r="BL310" s="2"/>
      <c r="BM310" s="2">
        <v>139</v>
      </c>
      <c r="BN310" s="2">
        <v>0</v>
      </c>
      <c r="BO310" s="2" t="s">
        <v>3</v>
      </c>
      <c r="BP310" s="2">
        <v>0</v>
      </c>
      <c r="BQ310" s="2">
        <v>30</v>
      </c>
      <c r="BR310" s="2"/>
      <c r="BS310" s="2">
        <v>1</v>
      </c>
      <c r="BT310" s="2">
        <v>1</v>
      </c>
      <c r="BU310" s="2">
        <v>1</v>
      </c>
      <c r="BV310" s="2">
        <v>1</v>
      </c>
      <c r="BW310" s="2">
        <v>1</v>
      </c>
      <c r="BX310" s="2">
        <v>1</v>
      </c>
      <c r="BY310" s="2" t="s">
        <v>3</v>
      </c>
      <c r="BZ310" s="2">
        <v>110</v>
      </c>
      <c r="CA310" s="2">
        <v>74</v>
      </c>
      <c r="CB310" s="2"/>
      <c r="CC310" s="2"/>
      <c r="CD310" s="2"/>
      <c r="CE310" s="2"/>
      <c r="CF310" s="2">
        <v>0</v>
      </c>
      <c r="CG310" s="2">
        <v>0</v>
      </c>
      <c r="CH310" s="2"/>
      <c r="CI310" s="2"/>
      <c r="CJ310" s="2"/>
      <c r="CK310" s="2"/>
      <c r="CL310" s="2"/>
      <c r="CM310" s="2">
        <v>0</v>
      </c>
      <c r="CN310" s="2" t="s">
        <v>3</v>
      </c>
      <c r="CO310" s="2">
        <v>0</v>
      </c>
      <c r="CP310" s="2">
        <f>(P310+Q310+S310)</f>
        <v>810.17000000000007</v>
      </c>
      <c r="CQ310" s="2">
        <f>((AC310*AW310))*BC310</f>
        <v>40.1</v>
      </c>
      <c r="CR310" s="2">
        <f>((AD310*AV310))*BB310</f>
        <v>188.35</v>
      </c>
      <c r="CS310" s="2">
        <f>((AE310*AV310))*BS310</f>
        <v>42.112499999999997</v>
      </c>
      <c r="CT310" s="2">
        <f>((AF310*AV310))*BA310</f>
        <v>581.71600000000001</v>
      </c>
      <c r="CU310" s="2">
        <f>AG310</f>
        <v>0</v>
      </c>
      <c r="CV310" s="2">
        <f>(AH310*AV310)</f>
        <v>46.574999999999996</v>
      </c>
      <c r="CW310" s="2">
        <f t="shared" ref="CW310:CX313" si="302">AI310</f>
        <v>0</v>
      </c>
      <c r="CX310" s="2">
        <f t="shared" si="302"/>
        <v>0</v>
      </c>
      <c r="CY310" s="2">
        <f>((S310*BZ310)/100)</f>
        <v>639.89200000000005</v>
      </c>
      <c r="CZ310" s="2">
        <f>((S310*CA310)/100)</f>
        <v>430.47280000000001</v>
      </c>
      <c r="DA310" s="2"/>
      <c r="DB310" s="2"/>
      <c r="DC310" s="2" t="s">
        <v>3</v>
      </c>
      <c r="DD310" s="2" t="s">
        <v>3</v>
      </c>
      <c r="DE310" s="2" t="s">
        <v>117</v>
      </c>
      <c r="DF310" s="2" t="s">
        <v>117</v>
      </c>
      <c r="DG310" s="2" t="s">
        <v>118</v>
      </c>
      <c r="DH310" s="2" t="s">
        <v>3</v>
      </c>
      <c r="DI310" s="2" t="s">
        <v>118</v>
      </c>
      <c r="DJ310" s="2" t="s">
        <v>117</v>
      </c>
      <c r="DK310" s="2" t="s">
        <v>3</v>
      </c>
      <c r="DL310" s="2" t="s">
        <v>3</v>
      </c>
      <c r="DM310" s="2" t="s">
        <v>3</v>
      </c>
      <c r="DN310" s="2">
        <v>0</v>
      </c>
      <c r="DO310" s="2">
        <v>0</v>
      </c>
      <c r="DP310" s="2">
        <v>1</v>
      </c>
      <c r="DQ310" s="2">
        <v>1</v>
      </c>
      <c r="DR310" s="2"/>
      <c r="DS310" s="2"/>
      <c r="DT310" s="2"/>
      <c r="DU310" s="2">
        <v>1010</v>
      </c>
      <c r="DV310" s="2" t="s">
        <v>235</v>
      </c>
      <c r="DW310" s="2" t="s">
        <v>235</v>
      </c>
      <c r="DX310" s="2">
        <v>1</v>
      </c>
      <c r="DY310" s="2"/>
      <c r="DZ310" s="2"/>
      <c r="EA310" s="2"/>
      <c r="EB310" s="2"/>
      <c r="EC310" s="2"/>
      <c r="ED310" s="2"/>
      <c r="EE310" s="2">
        <v>21120829</v>
      </c>
      <c r="EF310" s="2">
        <v>30</v>
      </c>
      <c r="EG310" s="2" t="s">
        <v>119</v>
      </c>
      <c r="EH310" s="2">
        <v>0</v>
      </c>
      <c r="EI310" s="2" t="s">
        <v>3</v>
      </c>
      <c r="EJ310" s="2">
        <v>1</v>
      </c>
      <c r="EK310" s="2">
        <v>139</v>
      </c>
      <c r="EL310" s="2" t="s">
        <v>357</v>
      </c>
      <c r="EM310" s="2" t="s">
        <v>358</v>
      </c>
      <c r="EN310" s="2"/>
      <c r="EO310" s="2" t="s">
        <v>3</v>
      </c>
      <c r="EP310" s="2"/>
      <c r="EQ310" s="2">
        <v>0</v>
      </c>
      <c r="ER310" s="2">
        <v>696.62</v>
      </c>
      <c r="ES310" s="2">
        <v>40.1</v>
      </c>
      <c r="ET310" s="2">
        <v>150.68</v>
      </c>
      <c r="EU310" s="2">
        <v>33.69</v>
      </c>
      <c r="EV310" s="2">
        <v>505.84</v>
      </c>
      <c r="EW310" s="2">
        <v>40.5</v>
      </c>
      <c r="EX310" s="2">
        <v>0</v>
      </c>
      <c r="EY310" s="2">
        <v>0</v>
      </c>
      <c r="EZ310" s="2">
        <v>0</v>
      </c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>
        <v>0</v>
      </c>
      <c r="FR310" s="2">
        <f>ROUND(IF(AND(BH310=3,BI310=3),P310,0),2)</f>
        <v>0</v>
      </c>
      <c r="FS310" s="2">
        <v>0</v>
      </c>
      <c r="FT310" s="2"/>
      <c r="FU310" s="2"/>
      <c r="FV310" s="2"/>
      <c r="FW310" s="2"/>
      <c r="FX310" s="2">
        <v>110</v>
      </c>
      <c r="FY310" s="2">
        <v>74</v>
      </c>
      <c r="FZ310" s="2"/>
      <c r="GA310" s="2" t="s">
        <v>3</v>
      </c>
      <c r="GB310" s="2"/>
      <c r="GC310" s="2"/>
      <c r="GD310" s="2"/>
      <c r="GE310" s="2"/>
      <c r="GF310" s="2"/>
      <c r="GG310" s="2">
        <v>2</v>
      </c>
      <c r="GH310" s="2">
        <v>1</v>
      </c>
      <c r="GI310" s="2">
        <v>-2</v>
      </c>
      <c r="GJ310" s="2">
        <v>0</v>
      </c>
      <c r="GK310" s="2">
        <f>ROUND(R310*(R12)/100,2)</f>
        <v>73.69</v>
      </c>
      <c r="GL310" s="2">
        <f>ROUND(IF(AND(BH310=3,BI310=3,FS310&lt;&gt;0),P310,0),2)</f>
        <v>0</v>
      </c>
      <c r="GM310" s="2">
        <f>O310+X310+Y310+GK310</f>
        <v>1954.22</v>
      </c>
      <c r="GN310" s="2">
        <f>ROUND(IF(OR(BI310=0,BI310=1),O310+X310+Y310+GK310,0),2)</f>
        <v>1954.22</v>
      </c>
      <c r="GO310" s="2">
        <f>ROUND(IF(BI310=2,O310+X310+Y310+GK310,0),2)</f>
        <v>0</v>
      </c>
      <c r="GP310" s="2">
        <f>ROUND(IF(BI310=4,O310+X310+Y310+GK310,0),2)</f>
        <v>0</v>
      </c>
      <c r="GQ310" s="2"/>
      <c r="GR310" s="2">
        <v>0</v>
      </c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/>
      <c r="IL310" s="2"/>
      <c r="IM310" s="2"/>
      <c r="IN310" s="2"/>
      <c r="IO310" s="2"/>
      <c r="IP310" s="2"/>
      <c r="IQ310" s="2"/>
      <c r="IR310" s="2"/>
      <c r="IS310" s="2"/>
      <c r="IT310" s="2"/>
      <c r="IU310" s="2"/>
    </row>
    <row r="311" spans="1:255" x14ac:dyDescent="0.2">
      <c r="A311">
        <v>17</v>
      </c>
      <c r="B311">
        <v>1</v>
      </c>
      <c r="C311">
        <f>ROW(SmtRes!A276)</f>
        <v>276</v>
      </c>
      <c r="D311">
        <f>ROW(EtalonRes!A278)</f>
        <v>278</v>
      </c>
      <c r="E311" t="s">
        <v>353</v>
      </c>
      <c r="F311" t="str">
        <f>F310</f>
        <v>3.20-38-2</v>
      </c>
      <c r="G311" t="str">
        <f>G310</f>
        <v>УСТАНОВКА КОНДИЦИОНЕРОВ</v>
      </c>
      <c r="H311" t="str">
        <f>H310</f>
        <v>шт.</v>
      </c>
      <c r="I311">
        <f>I310</f>
        <v>1</v>
      </c>
      <c r="J311">
        <f>J310</f>
        <v>0</v>
      </c>
      <c r="O311">
        <f>ROUND(CP311,2)</f>
        <v>9881.89</v>
      </c>
      <c r="P311">
        <f>ROUND(CQ311*I311,2)</f>
        <v>182.86</v>
      </c>
      <c r="Q311">
        <f>ROUND(CR311*I311,2)</f>
        <v>1450.3</v>
      </c>
      <c r="R311">
        <f>ROUND(CS311*I311,2)</f>
        <v>597.16</v>
      </c>
      <c r="S311">
        <f>ROUND(CT311*I311,2)</f>
        <v>8248.73</v>
      </c>
      <c r="T311">
        <f>ROUND(CU311*I311,2)</f>
        <v>0</v>
      </c>
      <c r="U311">
        <f>CV311*I311</f>
        <v>46.574999999999996</v>
      </c>
      <c r="V311">
        <f>CW311*I311</f>
        <v>0</v>
      </c>
      <c r="W311">
        <f>ROUND(CX311*I311,2)</f>
        <v>0</v>
      </c>
      <c r="X311">
        <f t="shared" si="301"/>
        <v>7671.32</v>
      </c>
      <c r="Y311">
        <f t="shared" si="301"/>
        <v>3629.44</v>
      </c>
      <c r="AA311">
        <v>22529510</v>
      </c>
      <c r="AB311">
        <f>ROUND((AC311+AD311+AF311),6)</f>
        <v>810.16600000000005</v>
      </c>
      <c r="AC311">
        <f>ROUND((ES311),6)</f>
        <v>40.1</v>
      </c>
      <c r="AD311">
        <f>ROUND(((((ET311*1.25))-((EU311*1.25)))+AE311),6)</f>
        <v>188.35</v>
      </c>
      <c r="AE311">
        <f>ROUND(((EU311*1.25)),6)</f>
        <v>42.112499999999997</v>
      </c>
      <c r="AF311">
        <f>ROUND(((EV311*1.15)),6)</f>
        <v>581.71600000000001</v>
      </c>
      <c r="AG311">
        <f>ROUND((AP311),6)</f>
        <v>0</v>
      </c>
      <c r="AH311">
        <f>((EW311*1.15))</f>
        <v>46.574999999999996</v>
      </c>
      <c r="AI311">
        <f>((EX311*1.25))</f>
        <v>0</v>
      </c>
      <c r="AJ311">
        <f>ROUND((AS311),6)</f>
        <v>0</v>
      </c>
      <c r="AK311">
        <v>696.62</v>
      </c>
      <c r="AL311">
        <v>40.1</v>
      </c>
      <c r="AM311">
        <v>150.68</v>
      </c>
      <c r="AN311">
        <v>33.69</v>
      </c>
      <c r="AO311">
        <v>505.84</v>
      </c>
      <c r="AP311">
        <v>0</v>
      </c>
      <c r="AQ311">
        <v>40.5</v>
      </c>
      <c r="AR311">
        <v>0</v>
      </c>
      <c r="AS311">
        <v>0</v>
      </c>
      <c r="AT311">
        <v>93</v>
      </c>
      <c r="AU311">
        <v>44</v>
      </c>
      <c r="AV311">
        <v>1</v>
      </c>
      <c r="AW311">
        <v>1</v>
      </c>
      <c r="AZ311">
        <v>1</v>
      </c>
      <c r="BA311">
        <v>14.18</v>
      </c>
      <c r="BB311">
        <v>7.7</v>
      </c>
      <c r="BC311">
        <v>4.5599999999999996</v>
      </c>
      <c r="BD311" t="s">
        <v>3</v>
      </c>
      <c r="BE311" t="s">
        <v>3</v>
      </c>
      <c r="BF311" t="s">
        <v>3</v>
      </c>
      <c r="BG311" t="s">
        <v>3</v>
      </c>
      <c r="BH311">
        <v>0</v>
      </c>
      <c r="BI311">
        <v>1</v>
      </c>
      <c r="BJ311" t="str">
        <f>BJ310</f>
        <v>ТСН-2001.3. База. Сб.20, т.38, поз.2</v>
      </c>
      <c r="BM311">
        <v>139</v>
      </c>
      <c r="BN311">
        <v>0</v>
      </c>
      <c r="BO311" t="s">
        <v>354</v>
      </c>
      <c r="BP311">
        <v>1</v>
      </c>
      <c r="BQ311">
        <v>30</v>
      </c>
      <c r="BS311">
        <v>14.18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3</v>
      </c>
      <c r="BZ311">
        <v>93</v>
      </c>
      <c r="CA311">
        <v>44</v>
      </c>
      <c r="CF311">
        <v>0</v>
      </c>
      <c r="CG311">
        <v>0</v>
      </c>
      <c r="CM311">
        <v>0</v>
      </c>
      <c r="CN311" t="s">
        <v>3</v>
      </c>
      <c r="CO311">
        <v>0</v>
      </c>
      <c r="CP311">
        <f>(P311+Q311+S311)</f>
        <v>9881.89</v>
      </c>
      <c r="CQ311">
        <f>((AC311*AW311))*BC311</f>
        <v>182.85599999999999</v>
      </c>
      <c r="CR311">
        <f>((AD311*AV311))*BB311</f>
        <v>1450.2950000000001</v>
      </c>
      <c r="CS311">
        <f>((AE311*AV311))*BS311</f>
        <v>597.15524999999991</v>
      </c>
      <c r="CT311">
        <f>((AF311*AV311))*BA311</f>
        <v>8248.7328799999996</v>
      </c>
      <c r="CU311">
        <f>AG311</f>
        <v>0</v>
      </c>
      <c r="CV311">
        <f>(AH311*AV311)</f>
        <v>46.574999999999996</v>
      </c>
      <c r="CW311">
        <f t="shared" si="302"/>
        <v>0</v>
      </c>
      <c r="CX311">
        <f t="shared" si="302"/>
        <v>0</v>
      </c>
      <c r="CY311">
        <f>S311*(BZ311/100)</f>
        <v>7671.3189000000002</v>
      </c>
      <c r="CZ311">
        <f>S311*(CA311/100)</f>
        <v>3629.4411999999998</v>
      </c>
      <c r="DC311" t="s">
        <v>3</v>
      </c>
      <c r="DD311" t="s">
        <v>3</v>
      </c>
      <c r="DE311" t="s">
        <v>117</v>
      </c>
      <c r="DF311" t="s">
        <v>117</v>
      </c>
      <c r="DG311" t="s">
        <v>118</v>
      </c>
      <c r="DH311" t="s">
        <v>3</v>
      </c>
      <c r="DI311" t="s">
        <v>118</v>
      </c>
      <c r="DJ311" t="s">
        <v>117</v>
      </c>
      <c r="DK311" t="s">
        <v>3</v>
      </c>
      <c r="DL311" t="s">
        <v>3</v>
      </c>
      <c r="DM311" t="s">
        <v>3</v>
      </c>
      <c r="DN311">
        <v>110</v>
      </c>
      <c r="DO311">
        <v>74</v>
      </c>
      <c r="DP311">
        <v>1.0669999999999999</v>
      </c>
      <c r="DQ311">
        <v>1</v>
      </c>
      <c r="DU311">
        <f t="shared" ref="DU311:EM311" si="303">DU310</f>
        <v>1010</v>
      </c>
      <c r="DV311" t="str">
        <f t="shared" si="303"/>
        <v>шт.</v>
      </c>
      <c r="DW311" t="str">
        <f t="shared" si="303"/>
        <v>шт.</v>
      </c>
      <c r="DX311">
        <f t="shared" si="303"/>
        <v>1</v>
      </c>
      <c r="DY311">
        <f t="shared" si="303"/>
        <v>0</v>
      </c>
      <c r="DZ311">
        <f t="shared" si="303"/>
        <v>0</v>
      </c>
      <c r="EA311">
        <f t="shared" si="303"/>
        <v>0</v>
      </c>
      <c r="EB311">
        <f t="shared" si="303"/>
        <v>0</v>
      </c>
      <c r="EC311">
        <f t="shared" si="303"/>
        <v>0</v>
      </c>
      <c r="ED311">
        <f t="shared" si="303"/>
        <v>0</v>
      </c>
      <c r="EE311">
        <f t="shared" si="303"/>
        <v>21120829</v>
      </c>
      <c r="EF311">
        <f t="shared" si="303"/>
        <v>30</v>
      </c>
      <c r="EG311" t="str">
        <f t="shared" si="303"/>
        <v>Строительные работы</v>
      </c>
      <c r="EH311">
        <f t="shared" si="303"/>
        <v>0</v>
      </c>
      <c r="EI311" t="str">
        <f t="shared" si="303"/>
        <v/>
      </c>
      <c r="EJ311">
        <f t="shared" si="303"/>
        <v>1</v>
      </c>
      <c r="EK311">
        <f t="shared" si="303"/>
        <v>139</v>
      </c>
      <c r="EL311" t="str">
        <f t="shared" si="303"/>
        <v>ТСН-2001.3-20. 20-1...20-55</v>
      </c>
      <c r="EM311" t="str">
        <f t="shared" si="303"/>
        <v>ТСН-2001.3-20-1</v>
      </c>
      <c r="EO311" t="s">
        <v>3</v>
      </c>
      <c r="EQ311">
        <v>0</v>
      </c>
      <c r="ER311">
        <v>696.62</v>
      </c>
      <c r="ES311">
        <v>40.1</v>
      </c>
      <c r="ET311">
        <v>150.68</v>
      </c>
      <c r="EU311">
        <v>33.69</v>
      </c>
      <c r="EV311">
        <v>505.84</v>
      </c>
      <c r="EW311">
        <v>40.5</v>
      </c>
      <c r="EX311">
        <v>0</v>
      </c>
      <c r="EY311">
        <v>0</v>
      </c>
      <c r="FQ311">
        <v>0</v>
      </c>
      <c r="FR311">
        <f>ROUND(IF(AND(BH311=3,BI311=3),P311,0),2)</f>
        <v>0</v>
      </c>
      <c r="FS311">
        <v>0</v>
      </c>
      <c r="FX311">
        <v>93</v>
      </c>
      <c r="FY311">
        <v>44</v>
      </c>
      <c r="GA311" t="s">
        <v>3</v>
      </c>
      <c r="GG311">
        <v>2</v>
      </c>
      <c r="GH311">
        <v>1</v>
      </c>
      <c r="GI311">
        <v>2</v>
      </c>
      <c r="GJ311">
        <v>0</v>
      </c>
      <c r="GK311">
        <f>ROUND(R311*(S12)/100,2)</f>
        <v>1009.2</v>
      </c>
      <c r="GL311">
        <f>ROUND(IF(AND(BH311=3,BI311=3,FS311&lt;&gt;0),P311,0),2)</f>
        <v>0</v>
      </c>
      <c r="GM311">
        <f>O311+X311+Y311+GK311</f>
        <v>22191.85</v>
      </c>
      <c r="GN311">
        <f>ROUND(IF(OR(BI311=0,BI311=1),O311+X311+Y311+GK311,0),2)</f>
        <v>22191.85</v>
      </c>
      <c r="GO311">
        <f>ROUND(IF(BI311=2,O311+X311+Y311+GK311,0),2)</f>
        <v>0</v>
      </c>
      <c r="GP311">
        <f>ROUND(IF(BI311=4,O311+X311+Y311+GK311,0),2)</f>
        <v>0</v>
      </c>
      <c r="GR311">
        <v>0</v>
      </c>
    </row>
    <row r="312" spans="1:255" x14ac:dyDescent="0.2">
      <c r="A312" s="2">
        <v>18</v>
      </c>
      <c r="B312" s="2">
        <v>1</v>
      </c>
      <c r="C312" s="2">
        <v>272</v>
      </c>
      <c r="D312" s="2"/>
      <c r="E312" s="2" t="s">
        <v>359</v>
      </c>
      <c r="F312" s="2" t="s">
        <v>123</v>
      </c>
      <c r="G312" s="2" t="s">
        <v>360</v>
      </c>
      <c r="H312" s="2" t="s">
        <v>235</v>
      </c>
      <c r="I312" s="2">
        <f>I311*J312</f>
        <v>1</v>
      </c>
      <c r="J312" s="2">
        <v>1</v>
      </c>
      <c r="K312" s="2"/>
      <c r="L312" s="2"/>
      <c r="M312" s="2"/>
      <c r="N312" s="2"/>
      <c r="O312" s="2">
        <f>ROUND(CP312,2)</f>
        <v>38000</v>
      </c>
      <c r="P312" s="2">
        <f>ROUND(CQ312*I312,2)</f>
        <v>38000</v>
      </c>
      <c r="Q312" s="2">
        <f>ROUND(CR312*I312,2)</f>
        <v>0</v>
      </c>
      <c r="R312" s="2">
        <f>ROUND(CS312*I312,2)</f>
        <v>0</v>
      </c>
      <c r="S312" s="2">
        <f>ROUND(CT312*I312,2)</f>
        <v>0</v>
      </c>
      <c r="T312" s="2">
        <f>ROUND(CU312*I312,2)</f>
        <v>0</v>
      </c>
      <c r="U312" s="2">
        <f>CV312*I312</f>
        <v>0</v>
      </c>
      <c r="V312" s="2">
        <f>CW312*I312</f>
        <v>0</v>
      </c>
      <c r="W312" s="2">
        <f>ROUND(CX312*I312,2)</f>
        <v>0</v>
      </c>
      <c r="X312" s="2">
        <f t="shared" si="301"/>
        <v>0</v>
      </c>
      <c r="Y312" s="2">
        <f t="shared" si="301"/>
        <v>0</v>
      </c>
      <c r="Z312" s="2"/>
      <c r="AA312" s="2">
        <v>22529512</v>
      </c>
      <c r="AB312" s="2">
        <f>ROUND((AC312+AD312+AF312),6)</f>
        <v>38000</v>
      </c>
      <c r="AC312" s="2">
        <f>ROUND((ES312),6)</f>
        <v>38000</v>
      </c>
      <c r="AD312" s="2">
        <f>ROUND((((ET312)-(EU312))+AE312),6)</f>
        <v>0</v>
      </c>
      <c r="AE312" s="2">
        <f>ROUND((EU312),6)</f>
        <v>0</v>
      </c>
      <c r="AF312" s="2">
        <f>ROUND((EV312),6)</f>
        <v>0</v>
      </c>
      <c r="AG312" s="2">
        <f>ROUND((AP312),6)</f>
        <v>0</v>
      </c>
      <c r="AH312" s="2">
        <f>(EW312)</f>
        <v>0</v>
      </c>
      <c r="AI312" s="2">
        <f>(EX312)</f>
        <v>0</v>
      </c>
      <c r="AJ312" s="2">
        <f>ROUND((AS312),6)</f>
        <v>0</v>
      </c>
      <c r="AK312" s="2">
        <v>38000</v>
      </c>
      <c r="AL312" s="2">
        <v>38000</v>
      </c>
      <c r="AM312" s="2">
        <v>0</v>
      </c>
      <c r="AN312" s="2">
        <v>0</v>
      </c>
      <c r="AO312" s="2">
        <v>0</v>
      </c>
      <c r="AP312" s="2">
        <v>0</v>
      </c>
      <c r="AQ312" s="2">
        <v>0</v>
      </c>
      <c r="AR312" s="2">
        <v>0</v>
      </c>
      <c r="AS312" s="2">
        <v>0</v>
      </c>
      <c r="AT312" s="2">
        <v>110</v>
      </c>
      <c r="AU312" s="2">
        <v>74</v>
      </c>
      <c r="AV312" s="2">
        <v>1</v>
      </c>
      <c r="AW312" s="2">
        <v>1</v>
      </c>
      <c r="AX312" s="2"/>
      <c r="AY312" s="2"/>
      <c r="AZ312" s="2">
        <v>1</v>
      </c>
      <c r="BA312" s="2">
        <v>1</v>
      </c>
      <c r="BB312" s="2">
        <v>1</v>
      </c>
      <c r="BC312" s="2">
        <v>1</v>
      </c>
      <c r="BD312" s="2" t="s">
        <v>3</v>
      </c>
      <c r="BE312" s="2" t="s">
        <v>3</v>
      </c>
      <c r="BF312" s="2" t="s">
        <v>3</v>
      </c>
      <c r="BG312" s="2" t="s">
        <v>3</v>
      </c>
      <c r="BH312" s="2">
        <v>3</v>
      </c>
      <c r="BI312" s="2">
        <v>1</v>
      </c>
      <c r="BJ312" s="2" t="s">
        <v>3</v>
      </c>
      <c r="BK312" s="2"/>
      <c r="BL312" s="2"/>
      <c r="BM312" s="2">
        <v>139</v>
      </c>
      <c r="BN312" s="2">
        <v>0</v>
      </c>
      <c r="BO312" s="2" t="s">
        <v>3</v>
      </c>
      <c r="BP312" s="2">
        <v>0</v>
      </c>
      <c r="BQ312" s="2">
        <v>30</v>
      </c>
      <c r="BR312" s="2"/>
      <c r="BS312" s="2">
        <v>1</v>
      </c>
      <c r="BT312" s="2">
        <v>1</v>
      </c>
      <c r="BU312" s="2">
        <v>1</v>
      </c>
      <c r="BV312" s="2">
        <v>1</v>
      </c>
      <c r="BW312" s="2">
        <v>1</v>
      </c>
      <c r="BX312" s="2">
        <v>1</v>
      </c>
      <c r="BY312" s="2" t="s">
        <v>3</v>
      </c>
      <c r="BZ312" s="2">
        <v>110</v>
      </c>
      <c r="CA312" s="2">
        <v>74</v>
      </c>
      <c r="CB312" s="2"/>
      <c r="CC312" s="2"/>
      <c r="CD312" s="2"/>
      <c r="CE312" s="2"/>
      <c r="CF312" s="2">
        <v>0</v>
      </c>
      <c r="CG312" s="2">
        <v>0</v>
      </c>
      <c r="CH312" s="2"/>
      <c r="CI312" s="2"/>
      <c r="CJ312" s="2"/>
      <c r="CK312" s="2"/>
      <c r="CL312" s="2"/>
      <c r="CM312" s="2">
        <v>0</v>
      </c>
      <c r="CN312" s="2" t="s">
        <v>3</v>
      </c>
      <c r="CO312" s="2">
        <v>0</v>
      </c>
      <c r="CP312" s="2">
        <f>(P312+Q312+S312)</f>
        <v>38000</v>
      </c>
      <c r="CQ312" s="2">
        <f>((AC312*AW312))*BC312</f>
        <v>38000</v>
      </c>
      <c r="CR312" s="2">
        <f>((AD312*AV312))*BB312</f>
        <v>0</v>
      </c>
      <c r="CS312" s="2">
        <f>((AE312*AV312))*BS312</f>
        <v>0</v>
      </c>
      <c r="CT312" s="2">
        <f>((AF312*AV312))*BA312</f>
        <v>0</v>
      </c>
      <c r="CU312" s="2">
        <f>AG312</f>
        <v>0</v>
      </c>
      <c r="CV312" s="2">
        <f>(AH312*AV312)</f>
        <v>0</v>
      </c>
      <c r="CW312" s="2">
        <f t="shared" si="302"/>
        <v>0</v>
      </c>
      <c r="CX312" s="2">
        <f t="shared" si="302"/>
        <v>0</v>
      </c>
      <c r="CY312" s="2">
        <f>((S312*BZ312)/100)</f>
        <v>0</v>
      </c>
      <c r="CZ312" s="2">
        <f>((S312*CA312)/100)</f>
        <v>0</v>
      </c>
      <c r="DA312" s="2"/>
      <c r="DB312" s="2"/>
      <c r="DC312" s="2" t="s">
        <v>3</v>
      </c>
      <c r="DD312" s="2" t="s">
        <v>3</v>
      </c>
      <c r="DE312" s="2" t="s">
        <v>3</v>
      </c>
      <c r="DF312" s="2" t="s">
        <v>3</v>
      </c>
      <c r="DG312" s="2" t="s">
        <v>3</v>
      </c>
      <c r="DH312" s="2" t="s">
        <v>3</v>
      </c>
      <c r="DI312" s="2" t="s">
        <v>3</v>
      </c>
      <c r="DJ312" s="2" t="s">
        <v>3</v>
      </c>
      <c r="DK312" s="2" t="s">
        <v>3</v>
      </c>
      <c r="DL312" s="2" t="s">
        <v>3</v>
      </c>
      <c r="DM312" s="2" t="s">
        <v>3</v>
      </c>
      <c r="DN312" s="2">
        <v>0</v>
      </c>
      <c r="DO312" s="2">
        <v>0</v>
      </c>
      <c r="DP312" s="2">
        <v>1</v>
      </c>
      <c r="DQ312" s="2">
        <v>1</v>
      </c>
      <c r="DR312" s="2"/>
      <c r="DS312" s="2"/>
      <c r="DT312" s="2"/>
      <c r="DU312" s="2">
        <v>1010</v>
      </c>
      <c r="DV312" s="2" t="s">
        <v>235</v>
      </c>
      <c r="DW312" s="2" t="s">
        <v>235</v>
      </c>
      <c r="DX312" s="2">
        <v>1</v>
      </c>
      <c r="DY312" s="2"/>
      <c r="DZ312" s="2"/>
      <c r="EA312" s="2"/>
      <c r="EB312" s="2"/>
      <c r="EC312" s="2"/>
      <c r="ED312" s="2"/>
      <c r="EE312" s="2">
        <v>21120829</v>
      </c>
      <c r="EF312" s="2">
        <v>30</v>
      </c>
      <c r="EG312" s="2" t="s">
        <v>119</v>
      </c>
      <c r="EH312" s="2">
        <v>0</v>
      </c>
      <c r="EI312" s="2" t="s">
        <v>3</v>
      </c>
      <c r="EJ312" s="2">
        <v>1</v>
      </c>
      <c r="EK312" s="2">
        <v>139</v>
      </c>
      <c r="EL312" s="2" t="s">
        <v>357</v>
      </c>
      <c r="EM312" s="2" t="s">
        <v>358</v>
      </c>
      <c r="EN312" s="2"/>
      <c r="EO312" s="2" t="s">
        <v>3</v>
      </c>
      <c r="EP312" s="2"/>
      <c r="EQ312" s="2">
        <v>0</v>
      </c>
      <c r="ER312" s="2">
        <v>0</v>
      </c>
      <c r="ES312" s="2">
        <v>38000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/>
      <c r="EZ312" s="2">
        <v>0</v>
      </c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>
        <v>0</v>
      </c>
      <c r="FR312" s="2">
        <f>ROUND(IF(AND(BH312=3,BI312=3),P312,0),2)</f>
        <v>0</v>
      </c>
      <c r="FS312" s="2">
        <v>0</v>
      </c>
      <c r="FT312" s="2"/>
      <c r="FU312" s="2"/>
      <c r="FV312" s="2"/>
      <c r="FW312" s="2"/>
      <c r="FX312" s="2">
        <v>110</v>
      </c>
      <c r="FY312" s="2">
        <v>74</v>
      </c>
      <c r="FZ312" s="2"/>
      <c r="GA312" s="2" t="s">
        <v>126</v>
      </c>
      <c r="GB312" s="2"/>
      <c r="GC312" s="2"/>
      <c r="GD312" s="2"/>
      <c r="GE312" s="2"/>
      <c r="GF312" s="2"/>
      <c r="GG312" s="2">
        <v>2</v>
      </c>
      <c r="GH312" s="2">
        <v>0</v>
      </c>
      <c r="GI312" s="2">
        <v>-2</v>
      </c>
      <c r="GJ312" s="2">
        <v>0</v>
      </c>
      <c r="GK312" s="2">
        <f>ROUND(R312*(R12)/100,2)</f>
        <v>0</v>
      </c>
      <c r="GL312" s="2">
        <f>ROUND(IF(AND(BH312=3,BI312=3,FS312&lt;&gt;0),P312,0),2)</f>
        <v>0</v>
      </c>
      <c r="GM312" s="2">
        <f>O312+X312+Y312+GK312</f>
        <v>38000</v>
      </c>
      <c r="GN312" s="2">
        <f>ROUND(IF(OR(BI312=0,BI312=1),O312+X312+Y312+GK312,0),2)</f>
        <v>38000</v>
      </c>
      <c r="GO312" s="2">
        <f>ROUND(IF(BI312=2,O312+X312+Y312+GK312,0),2)</f>
        <v>0</v>
      </c>
      <c r="GP312" s="2">
        <f>ROUND(IF(BI312=4,O312+X312+Y312+GK312,0),2)</f>
        <v>0</v>
      </c>
      <c r="GQ312" s="2"/>
      <c r="GR312" s="2">
        <v>0</v>
      </c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/>
      <c r="IL312" s="2"/>
      <c r="IM312" s="2"/>
      <c r="IN312" s="2"/>
      <c r="IO312" s="2"/>
      <c r="IP312" s="2"/>
      <c r="IQ312" s="2"/>
      <c r="IR312" s="2"/>
      <c r="IS312" s="2"/>
      <c r="IT312" s="2"/>
      <c r="IU312" s="2"/>
    </row>
    <row r="313" spans="1:255" x14ac:dyDescent="0.2">
      <c r="A313">
        <v>18</v>
      </c>
      <c r="B313">
        <v>1</v>
      </c>
      <c r="C313">
        <v>276</v>
      </c>
      <c r="E313" t="s">
        <v>359</v>
      </c>
      <c r="F313" t="str">
        <f>F312</f>
        <v>ПРАЙС-ЛИСТ</v>
      </c>
      <c r="G313" t="str">
        <f>G312</f>
        <v>КОНДИЦИОНЕР PANASINIC CU-E9PKD</v>
      </c>
      <c r="H313" t="str">
        <f>H312</f>
        <v>шт.</v>
      </c>
      <c r="I313">
        <f>I311*J313</f>
        <v>1</v>
      </c>
      <c r="J313">
        <f>J312</f>
        <v>1</v>
      </c>
      <c r="O313">
        <f>ROUND(CP313,2)</f>
        <v>38000</v>
      </c>
      <c r="P313">
        <f>ROUND(CQ313*I313,2)</f>
        <v>38000</v>
      </c>
      <c r="Q313">
        <f>ROUND(CR313*I313,2)</f>
        <v>0</v>
      </c>
      <c r="R313">
        <f>ROUND(CS313*I313,2)</f>
        <v>0</v>
      </c>
      <c r="S313">
        <f>ROUND(CT313*I313,2)</f>
        <v>0</v>
      </c>
      <c r="T313">
        <f>ROUND(CU313*I313,2)</f>
        <v>0</v>
      </c>
      <c r="U313">
        <f>CV313*I313</f>
        <v>0</v>
      </c>
      <c r="V313">
        <f>CW313*I313</f>
        <v>0</v>
      </c>
      <c r="W313">
        <f>ROUND(CX313*I313,2)</f>
        <v>0</v>
      </c>
      <c r="X313">
        <f t="shared" si="301"/>
        <v>0</v>
      </c>
      <c r="Y313">
        <f t="shared" si="301"/>
        <v>0</v>
      </c>
      <c r="AA313">
        <v>22529510</v>
      </c>
      <c r="AB313">
        <f>ROUND((AC313+AD313+AF313),6)</f>
        <v>38000</v>
      </c>
      <c r="AC313">
        <f>ROUND((ES313),6)</f>
        <v>38000</v>
      </c>
      <c r="AD313">
        <f>ROUND((((ET313)-(EU313))+AE313),6)</f>
        <v>0</v>
      </c>
      <c r="AE313">
        <f>ROUND((EU313),6)</f>
        <v>0</v>
      </c>
      <c r="AF313">
        <f>ROUND((EV313),6)</f>
        <v>0</v>
      </c>
      <c r="AG313">
        <f>ROUND((AP313),6)</f>
        <v>0</v>
      </c>
      <c r="AH313">
        <f>(EW313)</f>
        <v>0</v>
      </c>
      <c r="AI313">
        <f>(EX313)</f>
        <v>0</v>
      </c>
      <c r="AJ313">
        <f>ROUND((AS313),6)</f>
        <v>0</v>
      </c>
      <c r="AK313">
        <v>38000</v>
      </c>
      <c r="AL313">
        <v>38000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1</v>
      </c>
      <c r="AW313">
        <v>1</v>
      </c>
      <c r="AZ313">
        <v>1</v>
      </c>
      <c r="BA313">
        <v>1</v>
      </c>
      <c r="BB313">
        <v>1</v>
      </c>
      <c r="BC313">
        <v>1</v>
      </c>
      <c r="BD313" t="s">
        <v>3</v>
      </c>
      <c r="BE313" t="s">
        <v>3</v>
      </c>
      <c r="BF313" t="s">
        <v>3</v>
      </c>
      <c r="BG313" t="s">
        <v>3</v>
      </c>
      <c r="BH313">
        <v>3</v>
      </c>
      <c r="BI313">
        <v>1</v>
      </c>
      <c r="BJ313" t="str">
        <f>BJ312</f>
        <v/>
      </c>
      <c r="BM313">
        <v>139</v>
      </c>
      <c r="BN313">
        <v>0</v>
      </c>
      <c r="BO313" t="s">
        <v>3</v>
      </c>
      <c r="BP313">
        <v>0</v>
      </c>
      <c r="BQ313">
        <v>30</v>
      </c>
      <c r="BS313">
        <v>1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3</v>
      </c>
      <c r="BZ313">
        <v>0</v>
      </c>
      <c r="CA313">
        <v>0</v>
      </c>
      <c r="CF313">
        <v>0</v>
      </c>
      <c r="CG313">
        <v>0</v>
      </c>
      <c r="CM313">
        <v>0</v>
      </c>
      <c r="CN313" t="s">
        <v>3</v>
      </c>
      <c r="CO313">
        <v>0</v>
      </c>
      <c r="CP313">
        <f>(P313+Q313+S313)</f>
        <v>38000</v>
      </c>
      <c r="CQ313">
        <f>((AC313*AW313))*BC313</f>
        <v>38000</v>
      </c>
      <c r="CR313">
        <f>((AD313*AV313))*BB313</f>
        <v>0</v>
      </c>
      <c r="CS313">
        <f>((AE313*AV313))*BS313</f>
        <v>0</v>
      </c>
      <c r="CT313">
        <f>((AF313*AV313))*BA313</f>
        <v>0</v>
      </c>
      <c r="CU313">
        <f>AG313</f>
        <v>0</v>
      </c>
      <c r="CV313">
        <f>(AH313*AV313)</f>
        <v>0</v>
      </c>
      <c r="CW313">
        <f t="shared" si="302"/>
        <v>0</v>
      </c>
      <c r="CX313">
        <f t="shared" si="302"/>
        <v>0</v>
      </c>
      <c r="CY313">
        <f>S313*(BZ313/100)</f>
        <v>0</v>
      </c>
      <c r="CZ313">
        <f>S313*(CA313/100)</f>
        <v>0</v>
      </c>
      <c r="DC313" t="s">
        <v>3</v>
      </c>
      <c r="DD313" t="s">
        <v>3</v>
      </c>
      <c r="DE313" t="s">
        <v>3</v>
      </c>
      <c r="DF313" t="s">
        <v>3</v>
      </c>
      <c r="DG313" t="s">
        <v>3</v>
      </c>
      <c r="DH313" t="s">
        <v>3</v>
      </c>
      <c r="DI313" t="s">
        <v>3</v>
      </c>
      <c r="DJ313" t="s">
        <v>3</v>
      </c>
      <c r="DK313" t="s">
        <v>3</v>
      </c>
      <c r="DL313" t="s">
        <v>3</v>
      </c>
      <c r="DM313" t="s">
        <v>3</v>
      </c>
      <c r="DN313">
        <v>110</v>
      </c>
      <c r="DO313">
        <v>74</v>
      </c>
      <c r="DP313">
        <v>1.0669999999999999</v>
      </c>
      <c r="DQ313">
        <v>1</v>
      </c>
      <c r="DU313">
        <f t="shared" ref="DU313:EM313" si="304">DU312</f>
        <v>1010</v>
      </c>
      <c r="DV313" t="str">
        <f t="shared" si="304"/>
        <v>шт.</v>
      </c>
      <c r="DW313" t="str">
        <f t="shared" si="304"/>
        <v>шт.</v>
      </c>
      <c r="DX313">
        <f t="shared" si="304"/>
        <v>1</v>
      </c>
      <c r="DY313">
        <f t="shared" si="304"/>
        <v>0</v>
      </c>
      <c r="DZ313">
        <f t="shared" si="304"/>
        <v>0</v>
      </c>
      <c r="EA313">
        <f t="shared" si="304"/>
        <v>0</v>
      </c>
      <c r="EB313">
        <f t="shared" si="304"/>
        <v>0</v>
      </c>
      <c r="EC313">
        <f t="shared" si="304"/>
        <v>0</v>
      </c>
      <c r="ED313">
        <f t="shared" si="304"/>
        <v>0</v>
      </c>
      <c r="EE313">
        <f t="shared" si="304"/>
        <v>21120829</v>
      </c>
      <c r="EF313">
        <f t="shared" si="304"/>
        <v>30</v>
      </c>
      <c r="EG313" t="str">
        <f t="shared" si="304"/>
        <v>Строительные работы</v>
      </c>
      <c r="EH313">
        <f t="shared" si="304"/>
        <v>0</v>
      </c>
      <c r="EI313" t="str">
        <f t="shared" si="304"/>
        <v/>
      </c>
      <c r="EJ313">
        <f t="shared" si="304"/>
        <v>1</v>
      </c>
      <c r="EK313">
        <f t="shared" si="304"/>
        <v>139</v>
      </c>
      <c r="EL313" t="str">
        <f t="shared" si="304"/>
        <v>ТСН-2001.3-20. 20-1...20-55</v>
      </c>
      <c r="EM313" t="str">
        <f t="shared" si="304"/>
        <v>ТСН-2001.3-20-1</v>
      </c>
      <c r="EO313" t="s">
        <v>3</v>
      </c>
      <c r="EQ313">
        <v>0</v>
      </c>
      <c r="ER313">
        <v>0</v>
      </c>
      <c r="ES313">
        <v>38000</v>
      </c>
      <c r="ET313">
        <v>0</v>
      </c>
      <c r="EU313">
        <v>0</v>
      </c>
      <c r="EV313">
        <v>0</v>
      </c>
      <c r="EW313">
        <v>0</v>
      </c>
      <c r="EX313">
        <v>0</v>
      </c>
      <c r="FQ313">
        <v>0</v>
      </c>
      <c r="FR313">
        <f>ROUND(IF(AND(BH313=3,BI313=3),P313,0),2)</f>
        <v>0</v>
      </c>
      <c r="FS313">
        <v>0</v>
      </c>
      <c r="FX313">
        <v>0</v>
      </c>
      <c r="FY313">
        <v>0</v>
      </c>
      <c r="GA313" t="s">
        <v>361</v>
      </c>
      <c r="GG313">
        <v>2</v>
      </c>
      <c r="GH313">
        <v>0</v>
      </c>
      <c r="GI313">
        <v>-2</v>
      </c>
      <c r="GJ313">
        <v>0</v>
      </c>
      <c r="GK313">
        <f>ROUND(R313*(S12)/100,2)</f>
        <v>0</v>
      </c>
      <c r="GL313">
        <f>ROUND(IF(AND(BH313=3,BI313=3,FS313&lt;&gt;0),P313,0),2)</f>
        <v>0</v>
      </c>
      <c r="GM313">
        <f>O313+X313+Y313+GK313</f>
        <v>38000</v>
      </c>
      <c r="GN313">
        <f>ROUND(IF(OR(BI313=0,BI313=1),O313+X313+Y313+GK313,0),2)</f>
        <v>38000</v>
      </c>
      <c r="GO313">
        <f>ROUND(IF(BI313=2,O313+X313+Y313+GK313,0),2)</f>
        <v>0</v>
      </c>
      <c r="GP313">
        <f>ROUND(IF(BI313=4,O313+X313+Y313+GK313,0),2)</f>
        <v>0</v>
      </c>
      <c r="GR313">
        <v>0</v>
      </c>
    </row>
    <row r="315" spans="1:255" x14ac:dyDescent="0.2">
      <c r="A315" s="3">
        <v>51</v>
      </c>
      <c r="B315" s="3">
        <f>B306</f>
        <v>1</v>
      </c>
      <c r="C315" s="3">
        <f>A306</f>
        <v>4</v>
      </c>
      <c r="D315" s="3">
        <f>ROW(A306)</f>
        <v>306</v>
      </c>
      <c r="E315" s="3"/>
      <c r="F315" s="3" t="str">
        <f>IF(F306&lt;&gt;"",F306,"")</f>
        <v>РАЗДЕЛ 7.</v>
      </c>
      <c r="G315" s="3" t="str">
        <f>IF(G306&lt;&gt;"",G306,"")</f>
        <v>ОТОПЛЕНИЕ, КОНДИЦИОНИРОВАНИЕ</v>
      </c>
      <c r="H315" s="3"/>
      <c r="I315" s="3"/>
      <c r="J315" s="3"/>
      <c r="K315" s="3"/>
      <c r="L315" s="3"/>
      <c r="M315" s="3"/>
      <c r="N315" s="3"/>
      <c r="O315" s="3">
        <f t="shared" ref="O315:T315" si="305">ROUND(AB315,2)</f>
        <v>38810.17</v>
      </c>
      <c r="P315" s="3">
        <f t="shared" si="305"/>
        <v>38040.1</v>
      </c>
      <c r="Q315" s="3">
        <f t="shared" si="305"/>
        <v>188.35</v>
      </c>
      <c r="R315" s="3">
        <f t="shared" si="305"/>
        <v>42.11</v>
      </c>
      <c r="S315" s="3">
        <f t="shared" si="305"/>
        <v>581.72</v>
      </c>
      <c r="T315" s="3">
        <f t="shared" si="305"/>
        <v>0</v>
      </c>
      <c r="U315" s="3">
        <f>AH315</f>
        <v>46.574999999999996</v>
      </c>
      <c r="V315" s="3">
        <f>AI315</f>
        <v>0</v>
      </c>
      <c r="W315" s="3">
        <f>ROUND(AJ315,2)</f>
        <v>0</v>
      </c>
      <c r="X315" s="3">
        <f>ROUND(AK315,2)</f>
        <v>639.89</v>
      </c>
      <c r="Y315" s="3">
        <f>ROUND(AL315,2)</f>
        <v>430.47</v>
      </c>
      <c r="Z315" s="3"/>
      <c r="AA315" s="3"/>
      <c r="AB315" s="3">
        <f>ROUND(SUMIF(AA310:AA313,"=22529512",O310:O313),2)</f>
        <v>38810.17</v>
      </c>
      <c r="AC315" s="3">
        <f>ROUND(SUMIF(AA310:AA313,"=22529512",P310:P313),2)</f>
        <v>38040.1</v>
      </c>
      <c r="AD315" s="3">
        <f>ROUND(SUMIF(AA310:AA313,"=22529512",Q310:Q313),2)</f>
        <v>188.35</v>
      </c>
      <c r="AE315" s="3">
        <f>ROUND(SUMIF(AA310:AA313,"=22529512",R310:R313),2)</f>
        <v>42.11</v>
      </c>
      <c r="AF315" s="3">
        <f>ROUND(SUMIF(AA310:AA313,"=22529512",S310:S313),2)</f>
        <v>581.72</v>
      </c>
      <c r="AG315" s="3">
        <f>ROUND(SUMIF(AA310:AA313,"=22529512",T310:T313),2)</f>
        <v>0</v>
      </c>
      <c r="AH315" s="3">
        <f>SUMIF(AA310:AA313,"=22529512",U310:U313)</f>
        <v>46.574999999999996</v>
      </c>
      <c r="AI315" s="3">
        <f>SUMIF(AA310:AA313,"=22529512",V310:V313)</f>
        <v>0</v>
      </c>
      <c r="AJ315" s="3">
        <f>ROUND(SUMIF(AA310:AA313,"=22529512",W310:W313),2)</f>
        <v>0</v>
      </c>
      <c r="AK315" s="3">
        <f>ROUND(SUMIF(AA310:AA313,"=22529512",X310:X313),2)</f>
        <v>639.89</v>
      </c>
      <c r="AL315" s="3">
        <f>ROUND(SUMIF(AA310:AA313,"=22529512",Y310:Y313),2)</f>
        <v>430.47</v>
      </c>
      <c r="AM315" s="3"/>
      <c r="AN315" s="3"/>
      <c r="AO315" s="3">
        <f t="shared" ref="AO315:AU315" si="306">ROUND(BB315,2)</f>
        <v>0</v>
      </c>
      <c r="AP315" s="3">
        <f t="shared" si="306"/>
        <v>0</v>
      </c>
      <c r="AQ315" s="3">
        <f t="shared" si="306"/>
        <v>0</v>
      </c>
      <c r="AR315" s="3">
        <f t="shared" si="306"/>
        <v>39954.22</v>
      </c>
      <c r="AS315" s="3">
        <f t="shared" si="306"/>
        <v>39954.22</v>
      </c>
      <c r="AT315" s="3">
        <f t="shared" si="306"/>
        <v>0</v>
      </c>
      <c r="AU315" s="3">
        <f t="shared" si="306"/>
        <v>0</v>
      </c>
      <c r="AV315" s="3"/>
      <c r="AW315" s="3"/>
      <c r="AX315" s="3"/>
      <c r="AY315" s="3"/>
      <c r="AZ315" s="3"/>
      <c r="BA315" s="3"/>
      <c r="BB315" s="3">
        <f>ROUND(SUMIF(AA310:AA313,"=22529512",FQ310:FQ313),2)</f>
        <v>0</v>
      </c>
      <c r="BC315" s="3">
        <f>ROUND(SUMIF(AA310:AA313,"=22529512",FR310:FR313),2)</f>
        <v>0</v>
      </c>
      <c r="BD315" s="3">
        <f>ROUND(SUMIF(AA310:AA313,"=22529512",GL310:GL313),2)</f>
        <v>0</v>
      </c>
      <c r="BE315" s="3">
        <f>ROUND(SUMIF(AA310:AA313,"=22529512",GM310:GM313),2)</f>
        <v>39954.22</v>
      </c>
      <c r="BF315" s="3">
        <f>ROUND(SUMIF(AA310:AA313,"=22529512",GN310:GN313),2)</f>
        <v>39954.22</v>
      </c>
      <c r="BG315" s="3">
        <f>ROUND(SUMIF(AA310:AA313,"=22529512",GO310:GO313),2)</f>
        <v>0</v>
      </c>
      <c r="BH315" s="3">
        <f>ROUND(SUMIF(AA310:AA313,"=22529512",GP310:GP313),2)</f>
        <v>0</v>
      </c>
      <c r="BI315" s="3"/>
      <c r="BJ315" s="3"/>
      <c r="BK315" s="3"/>
      <c r="BL315" s="3"/>
      <c r="BM315" s="3"/>
      <c r="BN315" s="3"/>
      <c r="BO315" s="4">
        <f t="shared" ref="BO315:BT315" si="307">ROUND(CB315,2)</f>
        <v>47881.89</v>
      </c>
      <c r="BP315" s="4">
        <f t="shared" si="307"/>
        <v>38182.86</v>
      </c>
      <c r="BQ315" s="4">
        <f t="shared" si="307"/>
        <v>1450.3</v>
      </c>
      <c r="BR315" s="4">
        <f t="shared" si="307"/>
        <v>597.16</v>
      </c>
      <c r="BS315" s="4">
        <f t="shared" si="307"/>
        <v>8248.73</v>
      </c>
      <c r="BT315" s="4">
        <f t="shared" si="307"/>
        <v>0</v>
      </c>
      <c r="BU315" s="4">
        <f>CH315</f>
        <v>46.574999999999996</v>
      </c>
      <c r="BV315" s="4">
        <f>CI315</f>
        <v>0</v>
      </c>
      <c r="BW315" s="4">
        <f>ROUND(CJ315,2)</f>
        <v>0</v>
      </c>
      <c r="BX315" s="4">
        <f>ROUND(CK315,2)</f>
        <v>7671.32</v>
      </c>
      <c r="BY315" s="4">
        <f>ROUND(CL315,2)</f>
        <v>3629.44</v>
      </c>
      <c r="BZ315" s="4"/>
      <c r="CA315" s="4"/>
      <c r="CB315" s="4">
        <f>ROUND(SUMIF(AA310:AA313,"=22529510",O310:O313),2)</f>
        <v>47881.89</v>
      </c>
      <c r="CC315" s="4">
        <f>ROUND(SUMIF(AA310:AA313,"=22529510",P310:P313),2)</f>
        <v>38182.86</v>
      </c>
      <c r="CD315" s="4">
        <f>ROUND(SUMIF(AA310:AA313,"=22529510",Q310:Q313),2)</f>
        <v>1450.3</v>
      </c>
      <c r="CE315" s="4">
        <f>ROUND(SUMIF(AA310:AA313,"=22529510",R310:R313),2)</f>
        <v>597.16</v>
      </c>
      <c r="CF315" s="4">
        <f>ROUND(SUMIF(AA310:AA313,"=22529510",S310:S313),2)</f>
        <v>8248.73</v>
      </c>
      <c r="CG315" s="4">
        <f>ROUND(SUMIF(AA310:AA313,"=22529510",T310:T313),2)</f>
        <v>0</v>
      </c>
      <c r="CH315" s="4">
        <f>SUMIF(AA310:AA313,"=22529510",U310:U313)</f>
        <v>46.574999999999996</v>
      </c>
      <c r="CI315" s="4">
        <f>SUMIF(AA310:AA313,"=22529510",V310:V313)</f>
        <v>0</v>
      </c>
      <c r="CJ315" s="4">
        <f>ROUND(SUMIF(AA310:AA313,"=22529510",W310:W313),2)</f>
        <v>0</v>
      </c>
      <c r="CK315" s="4">
        <f>ROUND(SUMIF(AA310:AA313,"=22529510",X310:X313),2)</f>
        <v>7671.32</v>
      </c>
      <c r="CL315" s="4">
        <f>ROUND(SUMIF(AA310:AA313,"=22529510",Y310:Y313),2)</f>
        <v>3629.44</v>
      </c>
      <c r="CM315" s="4"/>
      <c r="CN315" s="4"/>
      <c r="CO315" s="4">
        <f t="shared" ref="CO315:CU315" si="308">ROUND(DB315,2)</f>
        <v>0</v>
      </c>
      <c r="CP315" s="4">
        <f t="shared" si="308"/>
        <v>0</v>
      </c>
      <c r="CQ315" s="4">
        <f t="shared" si="308"/>
        <v>0</v>
      </c>
      <c r="CR315" s="4">
        <f t="shared" si="308"/>
        <v>60191.85</v>
      </c>
      <c r="CS315" s="4">
        <f t="shared" si="308"/>
        <v>60191.85</v>
      </c>
      <c r="CT315" s="4">
        <f t="shared" si="308"/>
        <v>0</v>
      </c>
      <c r="CU315" s="4">
        <f t="shared" si="308"/>
        <v>0</v>
      </c>
      <c r="CV315" s="4"/>
      <c r="CW315" s="4"/>
      <c r="CX315" s="4"/>
      <c r="CY315" s="4"/>
      <c r="CZ315" s="4"/>
      <c r="DA315" s="4"/>
      <c r="DB315" s="4">
        <f>ROUND(SUMIF(AA310:AA313,"=22529510",FQ310:FQ313),2)</f>
        <v>0</v>
      </c>
      <c r="DC315" s="4">
        <f>ROUND(SUMIF(AA310:AA313,"=22529510",FR310:FR313),2)</f>
        <v>0</v>
      </c>
      <c r="DD315" s="4">
        <f>ROUND(SUMIF(AA310:AA313,"=22529510",GL310:GL313),2)</f>
        <v>0</v>
      </c>
      <c r="DE315" s="4">
        <f>ROUND(SUMIF(AA310:AA313,"=22529510",GM310:GM313),2)</f>
        <v>60191.85</v>
      </c>
      <c r="DF315" s="4">
        <f>ROUND(SUMIF(AA310:AA313,"=22529510",GN310:GN313),2)</f>
        <v>60191.85</v>
      </c>
      <c r="DG315" s="4">
        <f>ROUND(SUMIF(AA310:AA313,"=22529510",GO310:GO313),2)</f>
        <v>0</v>
      </c>
      <c r="DH315" s="4">
        <f>ROUND(SUMIF(AA310:AA313,"=22529510",GP310:GP313),2)</f>
        <v>0</v>
      </c>
      <c r="DI315" s="4"/>
      <c r="DJ315" s="4"/>
      <c r="DK315" s="4"/>
      <c r="DL315" s="4"/>
      <c r="DM315" s="4"/>
      <c r="DN315" s="4">
        <v>0</v>
      </c>
    </row>
    <row r="317" spans="1:255" x14ac:dyDescent="0.2">
      <c r="A317" s="5">
        <v>50</v>
      </c>
      <c r="B317" s="5">
        <v>0</v>
      </c>
      <c r="C317" s="5">
        <v>0</v>
      </c>
      <c r="D317" s="5">
        <v>1</v>
      </c>
      <c r="E317" s="5">
        <v>201</v>
      </c>
      <c r="F317" s="5">
        <f>ROUND(Source!O315,O317)</f>
        <v>38810.17</v>
      </c>
      <c r="G317" s="5" t="s">
        <v>73</v>
      </c>
      <c r="H317" s="5" t="s">
        <v>74</v>
      </c>
      <c r="I317" s="5"/>
      <c r="J317" s="5"/>
      <c r="K317" s="5">
        <v>201</v>
      </c>
      <c r="L317" s="5">
        <v>1</v>
      </c>
      <c r="M317" s="5">
        <v>3</v>
      </c>
      <c r="N317" s="5" t="s">
        <v>3</v>
      </c>
      <c r="O317" s="5">
        <v>2</v>
      </c>
      <c r="P317" s="5">
        <f>ROUND(Source!BO315,O317)</f>
        <v>47881.89</v>
      </c>
    </row>
    <row r="318" spans="1:255" x14ac:dyDescent="0.2">
      <c r="A318" s="5">
        <v>50</v>
      </c>
      <c r="B318" s="5">
        <v>0</v>
      </c>
      <c r="C318" s="5">
        <v>0</v>
      </c>
      <c r="D318" s="5">
        <v>1</v>
      </c>
      <c r="E318" s="5">
        <v>202</v>
      </c>
      <c r="F318" s="5">
        <f>ROUND(Source!P315,O318)</f>
        <v>38040.1</v>
      </c>
      <c r="G318" s="5" t="s">
        <v>75</v>
      </c>
      <c r="H318" s="5" t="s">
        <v>76</v>
      </c>
      <c r="I318" s="5"/>
      <c r="J318" s="5"/>
      <c r="K318" s="5">
        <v>202</v>
      </c>
      <c r="L318" s="5">
        <v>2</v>
      </c>
      <c r="M318" s="5">
        <v>3</v>
      </c>
      <c r="N318" s="5" t="s">
        <v>3</v>
      </c>
      <c r="O318" s="5">
        <v>2</v>
      </c>
      <c r="P318" s="5">
        <f>ROUND(Source!BP315,O318)</f>
        <v>38182.86</v>
      </c>
    </row>
    <row r="319" spans="1:255" x14ac:dyDescent="0.2">
      <c r="A319" s="5">
        <v>50</v>
      </c>
      <c r="B319" s="5">
        <v>0</v>
      </c>
      <c r="C319" s="5">
        <v>0</v>
      </c>
      <c r="D319" s="5">
        <v>1</v>
      </c>
      <c r="E319" s="5">
        <v>222</v>
      </c>
      <c r="F319" s="5">
        <f>ROUND(Source!AO315,O319)</f>
        <v>0</v>
      </c>
      <c r="G319" s="5" t="s">
        <v>77</v>
      </c>
      <c r="H319" s="5" t="s">
        <v>78</v>
      </c>
      <c r="I319" s="5"/>
      <c r="J319" s="5"/>
      <c r="K319" s="5">
        <v>222</v>
      </c>
      <c r="L319" s="5">
        <v>3</v>
      </c>
      <c r="M319" s="5">
        <v>3</v>
      </c>
      <c r="N319" s="5" t="s">
        <v>3</v>
      </c>
      <c r="O319" s="5">
        <v>2</v>
      </c>
      <c r="P319" s="5">
        <f>ROUND(Source!CO315,O319)</f>
        <v>0</v>
      </c>
    </row>
    <row r="320" spans="1:255" x14ac:dyDescent="0.2">
      <c r="A320" s="5">
        <v>50</v>
      </c>
      <c r="B320" s="5">
        <v>0</v>
      </c>
      <c r="C320" s="5">
        <v>0</v>
      </c>
      <c r="D320" s="5">
        <v>1</v>
      </c>
      <c r="E320" s="5">
        <v>216</v>
      </c>
      <c r="F320" s="5">
        <f>ROUND(Source!AP315,O320)</f>
        <v>0</v>
      </c>
      <c r="G320" s="5" t="s">
        <v>79</v>
      </c>
      <c r="H320" s="5" t="s">
        <v>80</v>
      </c>
      <c r="I320" s="5"/>
      <c r="J320" s="5"/>
      <c r="K320" s="5">
        <v>216</v>
      </c>
      <c r="L320" s="5">
        <v>4</v>
      </c>
      <c r="M320" s="5">
        <v>3</v>
      </c>
      <c r="N320" s="5" t="s">
        <v>3</v>
      </c>
      <c r="O320" s="5">
        <v>2</v>
      </c>
      <c r="P320" s="5">
        <f>ROUND(Source!CP315,O320)</f>
        <v>0</v>
      </c>
    </row>
    <row r="321" spans="1:88" x14ac:dyDescent="0.2">
      <c r="A321" s="5">
        <v>50</v>
      </c>
      <c r="B321" s="5">
        <v>0</v>
      </c>
      <c r="C321" s="5">
        <v>0</v>
      </c>
      <c r="D321" s="5">
        <v>1</v>
      </c>
      <c r="E321" s="5">
        <v>223</v>
      </c>
      <c r="F321" s="5">
        <f>ROUND(Source!AQ315,O321)</f>
        <v>0</v>
      </c>
      <c r="G321" s="5" t="s">
        <v>81</v>
      </c>
      <c r="H321" s="5" t="s">
        <v>82</v>
      </c>
      <c r="I321" s="5"/>
      <c r="J321" s="5"/>
      <c r="K321" s="5">
        <v>223</v>
      </c>
      <c r="L321" s="5">
        <v>5</v>
      </c>
      <c r="M321" s="5">
        <v>3</v>
      </c>
      <c r="N321" s="5" t="s">
        <v>3</v>
      </c>
      <c r="O321" s="5">
        <v>2</v>
      </c>
      <c r="P321" s="5">
        <f>ROUND(Source!CQ315,O321)</f>
        <v>0</v>
      </c>
    </row>
    <row r="322" spans="1:88" x14ac:dyDescent="0.2">
      <c r="A322" s="5">
        <v>50</v>
      </c>
      <c r="B322" s="5">
        <v>0</v>
      </c>
      <c r="C322" s="5">
        <v>0</v>
      </c>
      <c r="D322" s="5">
        <v>1</v>
      </c>
      <c r="E322" s="5">
        <v>203</v>
      </c>
      <c r="F322" s="5">
        <f>ROUND(Source!Q315,O322)</f>
        <v>188.35</v>
      </c>
      <c r="G322" s="5" t="s">
        <v>83</v>
      </c>
      <c r="H322" s="5" t="s">
        <v>84</v>
      </c>
      <c r="I322" s="5"/>
      <c r="J322" s="5"/>
      <c r="K322" s="5">
        <v>203</v>
      </c>
      <c r="L322" s="5">
        <v>6</v>
      </c>
      <c r="M322" s="5">
        <v>3</v>
      </c>
      <c r="N322" s="5" t="s">
        <v>3</v>
      </c>
      <c r="O322" s="5">
        <v>2</v>
      </c>
      <c r="P322" s="5">
        <f>ROUND(Source!BQ315,O322)</f>
        <v>1450.3</v>
      </c>
    </row>
    <row r="323" spans="1:88" x14ac:dyDescent="0.2">
      <c r="A323" s="5">
        <v>50</v>
      </c>
      <c r="B323" s="5">
        <v>0</v>
      </c>
      <c r="C323" s="5">
        <v>0</v>
      </c>
      <c r="D323" s="5">
        <v>1</v>
      </c>
      <c r="E323" s="5">
        <v>204</v>
      </c>
      <c r="F323" s="5">
        <f>ROUND(Source!R315,O323)</f>
        <v>42.11</v>
      </c>
      <c r="G323" s="5" t="s">
        <v>85</v>
      </c>
      <c r="H323" s="5" t="s">
        <v>86</v>
      </c>
      <c r="I323" s="5"/>
      <c r="J323" s="5"/>
      <c r="K323" s="5">
        <v>204</v>
      </c>
      <c r="L323" s="5">
        <v>7</v>
      </c>
      <c r="M323" s="5">
        <v>3</v>
      </c>
      <c r="N323" s="5" t="s">
        <v>3</v>
      </c>
      <c r="O323" s="5">
        <v>2</v>
      </c>
      <c r="P323" s="5">
        <f>ROUND(Source!BR315,O323)</f>
        <v>597.16</v>
      </c>
    </row>
    <row r="324" spans="1:88" x14ac:dyDescent="0.2">
      <c r="A324" s="5">
        <v>50</v>
      </c>
      <c r="B324" s="5">
        <v>0</v>
      </c>
      <c r="C324" s="5">
        <v>0</v>
      </c>
      <c r="D324" s="5">
        <v>1</v>
      </c>
      <c r="E324" s="5">
        <v>205</v>
      </c>
      <c r="F324" s="5">
        <f>ROUND(Source!S315,O324)</f>
        <v>581.72</v>
      </c>
      <c r="G324" s="5" t="s">
        <v>87</v>
      </c>
      <c r="H324" s="5" t="s">
        <v>88</v>
      </c>
      <c r="I324" s="5"/>
      <c r="J324" s="5"/>
      <c r="K324" s="5">
        <v>205</v>
      </c>
      <c r="L324" s="5">
        <v>8</v>
      </c>
      <c r="M324" s="5">
        <v>3</v>
      </c>
      <c r="N324" s="5" t="s">
        <v>3</v>
      </c>
      <c r="O324" s="5">
        <v>2</v>
      </c>
      <c r="P324" s="5">
        <f>ROUND(Source!BS315,O324)</f>
        <v>8248.73</v>
      </c>
    </row>
    <row r="325" spans="1:88" x14ac:dyDescent="0.2">
      <c r="A325" s="5">
        <v>50</v>
      </c>
      <c r="B325" s="5">
        <v>0</v>
      </c>
      <c r="C325" s="5">
        <v>0</v>
      </c>
      <c r="D325" s="5">
        <v>1</v>
      </c>
      <c r="E325" s="5">
        <v>214</v>
      </c>
      <c r="F325" s="5">
        <f>ROUND(Source!AS315,O325)</f>
        <v>39954.22</v>
      </c>
      <c r="G325" s="5" t="s">
        <v>89</v>
      </c>
      <c r="H325" s="5" t="s">
        <v>90</v>
      </c>
      <c r="I325" s="5"/>
      <c r="J325" s="5"/>
      <c r="K325" s="5">
        <v>214</v>
      </c>
      <c r="L325" s="5">
        <v>9</v>
      </c>
      <c r="M325" s="5">
        <v>3</v>
      </c>
      <c r="N325" s="5" t="s">
        <v>3</v>
      </c>
      <c r="O325" s="5">
        <v>2</v>
      </c>
      <c r="P325" s="5">
        <f>ROUND(Source!CS315,O325)</f>
        <v>60191.85</v>
      </c>
    </row>
    <row r="326" spans="1:88" x14ac:dyDescent="0.2">
      <c r="A326" s="5">
        <v>50</v>
      </c>
      <c r="B326" s="5">
        <v>0</v>
      </c>
      <c r="C326" s="5">
        <v>0</v>
      </c>
      <c r="D326" s="5">
        <v>1</v>
      </c>
      <c r="E326" s="5">
        <v>215</v>
      </c>
      <c r="F326" s="5">
        <f>ROUND(Source!AT315,O326)</f>
        <v>0</v>
      </c>
      <c r="G326" s="5" t="s">
        <v>91</v>
      </c>
      <c r="H326" s="5" t="s">
        <v>92</v>
      </c>
      <c r="I326" s="5"/>
      <c r="J326" s="5"/>
      <c r="K326" s="5">
        <v>215</v>
      </c>
      <c r="L326" s="5">
        <v>10</v>
      </c>
      <c r="M326" s="5">
        <v>3</v>
      </c>
      <c r="N326" s="5" t="s">
        <v>3</v>
      </c>
      <c r="O326" s="5">
        <v>2</v>
      </c>
      <c r="P326" s="5">
        <f>ROUND(Source!CT315,O326)</f>
        <v>0</v>
      </c>
    </row>
    <row r="327" spans="1:88" x14ac:dyDescent="0.2">
      <c r="A327" s="5">
        <v>50</v>
      </c>
      <c r="B327" s="5">
        <v>0</v>
      </c>
      <c r="C327" s="5">
        <v>0</v>
      </c>
      <c r="D327" s="5">
        <v>1</v>
      </c>
      <c r="E327" s="5">
        <v>217</v>
      </c>
      <c r="F327" s="5">
        <f>ROUND(Source!AU315,O327)</f>
        <v>0</v>
      </c>
      <c r="G327" s="5" t="s">
        <v>93</v>
      </c>
      <c r="H327" s="5" t="s">
        <v>94</v>
      </c>
      <c r="I327" s="5"/>
      <c r="J327" s="5"/>
      <c r="K327" s="5">
        <v>217</v>
      </c>
      <c r="L327" s="5">
        <v>11</v>
      </c>
      <c r="M327" s="5">
        <v>3</v>
      </c>
      <c r="N327" s="5" t="s">
        <v>3</v>
      </c>
      <c r="O327" s="5">
        <v>2</v>
      </c>
      <c r="P327" s="5">
        <f>ROUND(Source!CU315,O327)</f>
        <v>0</v>
      </c>
    </row>
    <row r="328" spans="1:88" x14ac:dyDescent="0.2">
      <c r="A328" s="5">
        <v>50</v>
      </c>
      <c r="B328" s="5">
        <v>0</v>
      </c>
      <c r="C328" s="5">
        <v>0</v>
      </c>
      <c r="D328" s="5">
        <v>1</v>
      </c>
      <c r="E328" s="5">
        <v>206</v>
      </c>
      <c r="F328" s="5">
        <f>ROUND(Source!T315,O328)</f>
        <v>0</v>
      </c>
      <c r="G328" s="5" t="s">
        <v>95</v>
      </c>
      <c r="H328" s="5" t="s">
        <v>96</v>
      </c>
      <c r="I328" s="5"/>
      <c r="J328" s="5"/>
      <c r="K328" s="5">
        <v>206</v>
      </c>
      <c r="L328" s="5">
        <v>12</v>
      </c>
      <c r="M328" s="5">
        <v>3</v>
      </c>
      <c r="N328" s="5" t="s">
        <v>3</v>
      </c>
      <c r="O328" s="5">
        <v>2</v>
      </c>
      <c r="P328" s="5">
        <f>ROUND(Source!BT315,O328)</f>
        <v>0</v>
      </c>
    </row>
    <row r="329" spans="1:88" x14ac:dyDescent="0.2">
      <c r="A329" s="5">
        <v>50</v>
      </c>
      <c r="B329" s="5">
        <v>0</v>
      </c>
      <c r="C329" s="5">
        <v>0</v>
      </c>
      <c r="D329" s="5">
        <v>1</v>
      </c>
      <c r="E329" s="5">
        <v>207</v>
      </c>
      <c r="F329" s="5">
        <f>Source!U315</f>
        <v>46.574999999999996</v>
      </c>
      <c r="G329" s="5" t="s">
        <v>97</v>
      </c>
      <c r="H329" s="5" t="s">
        <v>98</v>
      </c>
      <c r="I329" s="5"/>
      <c r="J329" s="5"/>
      <c r="K329" s="5">
        <v>207</v>
      </c>
      <c r="L329" s="5">
        <v>13</v>
      </c>
      <c r="M329" s="5">
        <v>3</v>
      </c>
      <c r="N329" s="5" t="s">
        <v>3</v>
      </c>
      <c r="O329" s="5">
        <v>-1</v>
      </c>
      <c r="P329" s="5">
        <f>Source!BU315</f>
        <v>46.574999999999996</v>
      </c>
    </row>
    <row r="330" spans="1:88" x14ac:dyDescent="0.2">
      <c r="A330" s="5">
        <v>50</v>
      </c>
      <c r="B330" s="5">
        <v>0</v>
      </c>
      <c r="C330" s="5">
        <v>0</v>
      </c>
      <c r="D330" s="5">
        <v>1</v>
      </c>
      <c r="E330" s="5">
        <v>208</v>
      </c>
      <c r="F330" s="5">
        <f>Source!V315</f>
        <v>0</v>
      </c>
      <c r="G330" s="5" t="s">
        <v>99</v>
      </c>
      <c r="H330" s="5" t="s">
        <v>100</v>
      </c>
      <c r="I330" s="5"/>
      <c r="J330" s="5"/>
      <c r="K330" s="5">
        <v>208</v>
      </c>
      <c r="L330" s="5">
        <v>14</v>
      </c>
      <c r="M330" s="5">
        <v>3</v>
      </c>
      <c r="N330" s="5" t="s">
        <v>3</v>
      </c>
      <c r="O330" s="5">
        <v>-1</v>
      </c>
      <c r="P330" s="5">
        <f>Source!BV315</f>
        <v>0</v>
      </c>
    </row>
    <row r="331" spans="1:88" x14ac:dyDescent="0.2">
      <c r="A331" s="5">
        <v>50</v>
      </c>
      <c r="B331" s="5">
        <v>0</v>
      </c>
      <c r="C331" s="5">
        <v>0</v>
      </c>
      <c r="D331" s="5">
        <v>1</v>
      </c>
      <c r="E331" s="5">
        <v>209</v>
      </c>
      <c r="F331" s="5">
        <f>ROUND(Source!W315,O331)</f>
        <v>0</v>
      </c>
      <c r="G331" s="5" t="s">
        <v>101</v>
      </c>
      <c r="H331" s="5" t="s">
        <v>102</v>
      </c>
      <c r="I331" s="5"/>
      <c r="J331" s="5"/>
      <c r="K331" s="5">
        <v>209</v>
      </c>
      <c r="L331" s="5">
        <v>15</v>
      </c>
      <c r="M331" s="5">
        <v>3</v>
      </c>
      <c r="N331" s="5" t="s">
        <v>3</v>
      </c>
      <c r="O331" s="5">
        <v>2</v>
      </c>
      <c r="P331" s="5">
        <f>ROUND(Source!BW315,O331)</f>
        <v>0</v>
      </c>
    </row>
    <row r="332" spans="1:88" x14ac:dyDescent="0.2">
      <c r="A332" s="5">
        <v>50</v>
      </c>
      <c r="B332" s="5">
        <v>0</v>
      </c>
      <c r="C332" s="5">
        <v>0</v>
      </c>
      <c r="D332" s="5">
        <v>1</v>
      </c>
      <c r="E332" s="5">
        <v>210</v>
      </c>
      <c r="F332" s="5">
        <f>ROUND(Source!X315,O332)</f>
        <v>639.89</v>
      </c>
      <c r="G332" s="5" t="s">
        <v>103</v>
      </c>
      <c r="H332" s="5" t="s">
        <v>104</v>
      </c>
      <c r="I332" s="5"/>
      <c r="J332" s="5"/>
      <c r="K332" s="5">
        <v>210</v>
      </c>
      <c r="L332" s="5">
        <v>16</v>
      </c>
      <c r="M332" s="5">
        <v>3</v>
      </c>
      <c r="N332" s="5" t="s">
        <v>3</v>
      </c>
      <c r="O332" s="5">
        <v>2</v>
      </c>
      <c r="P332" s="5">
        <f>ROUND(Source!BX315,O332)</f>
        <v>7671.32</v>
      </c>
    </row>
    <row r="333" spans="1:88" x14ac:dyDescent="0.2">
      <c r="A333" s="5">
        <v>50</v>
      </c>
      <c r="B333" s="5">
        <v>0</v>
      </c>
      <c r="C333" s="5">
        <v>0</v>
      </c>
      <c r="D333" s="5">
        <v>1</v>
      </c>
      <c r="E333" s="5">
        <v>211</v>
      </c>
      <c r="F333" s="5">
        <f>ROUND(Source!Y315,O333)</f>
        <v>430.47</v>
      </c>
      <c r="G333" s="5" t="s">
        <v>105</v>
      </c>
      <c r="H333" s="5" t="s">
        <v>106</v>
      </c>
      <c r="I333" s="5"/>
      <c r="J333" s="5"/>
      <c r="K333" s="5">
        <v>211</v>
      </c>
      <c r="L333" s="5">
        <v>17</v>
      </c>
      <c r="M333" s="5">
        <v>3</v>
      </c>
      <c r="N333" s="5" t="s">
        <v>3</v>
      </c>
      <c r="O333" s="5">
        <v>2</v>
      </c>
      <c r="P333" s="5">
        <f>ROUND(Source!BY315,O333)</f>
        <v>3629.44</v>
      </c>
    </row>
    <row r="334" spans="1:88" x14ac:dyDescent="0.2">
      <c r="A334" s="5">
        <v>50</v>
      </c>
      <c r="B334" s="5">
        <v>0</v>
      </c>
      <c r="C334" s="5">
        <v>0</v>
      </c>
      <c r="D334" s="5">
        <v>1</v>
      </c>
      <c r="E334" s="5">
        <v>224</v>
      </c>
      <c r="F334" s="5">
        <f>ROUND(Source!AR315,O334)</f>
        <v>39954.22</v>
      </c>
      <c r="G334" s="5" t="s">
        <v>107</v>
      </c>
      <c r="H334" s="5" t="s">
        <v>108</v>
      </c>
      <c r="I334" s="5"/>
      <c r="J334" s="5"/>
      <c r="K334" s="5">
        <v>224</v>
      </c>
      <c r="L334" s="5">
        <v>18</v>
      </c>
      <c r="M334" s="5">
        <v>3</v>
      </c>
      <c r="N334" s="5" t="s">
        <v>3</v>
      </c>
      <c r="O334" s="5">
        <v>2</v>
      </c>
      <c r="P334" s="5">
        <f>ROUND(Source!CR315,O334)</f>
        <v>60191.85</v>
      </c>
    </row>
    <row r="336" spans="1:88" x14ac:dyDescent="0.2">
      <c r="A336" s="1">
        <v>4</v>
      </c>
      <c r="B336" s="1">
        <v>1</v>
      </c>
      <c r="C336" s="1"/>
      <c r="D336" s="1">
        <f>ROW(A371)</f>
        <v>371</v>
      </c>
      <c r="E336" s="1"/>
      <c r="F336" s="1" t="s">
        <v>362</v>
      </c>
      <c r="G336" s="1" t="s">
        <v>363</v>
      </c>
      <c r="H336" s="1" t="s">
        <v>3</v>
      </c>
      <c r="I336" s="1">
        <v>0</v>
      </c>
      <c r="J336" s="1"/>
      <c r="K336" s="1">
        <v>-1</v>
      </c>
      <c r="L336" s="1"/>
      <c r="M336" s="1"/>
      <c r="N336" s="1"/>
      <c r="O336" s="1"/>
      <c r="P336" s="1"/>
      <c r="Q336" s="1"/>
      <c r="R336" s="1"/>
      <c r="S336" s="1"/>
      <c r="T336" s="1"/>
      <c r="U336" s="1" t="s">
        <v>3</v>
      </c>
      <c r="V336" s="1">
        <v>0</v>
      </c>
      <c r="W336" s="1"/>
      <c r="X336" s="1"/>
      <c r="Y336" s="1"/>
      <c r="Z336" s="1"/>
      <c r="AA336" s="1"/>
      <c r="AB336" s="1" t="s">
        <v>3</v>
      </c>
      <c r="AC336" s="1" t="s">
        <v>3</v>
      </c>
      <c r="AD336" s="1" t="s">
        <v>3</v>
      </c>
      <c r="AE336" s="1" t="s">
        <v>3</v>
      </c>
      <c r="AF336" s="1" t="s">
        <v>3</v>
      </c>
      <c r="AG336" s="1" t="s">
        <v>3</v>
      </c>
      <c r="AH336" s="1"/>
      <c r="AI336" s="1"/>
      <c r="AJ336" s="1"/>
      <c r="AK336" s="1"/>
      <c r="AL336" s="1"/>
      <c r="AM336" s="1"/>
      <c r="AN336" s="1"/>
      <c r="AO336" s="1"/>
      <c r="AP336" s="1" t="s">
        <v>3</v>
      </c>
      <c r="AQ336" s="1" t="s">
        <v>3</v>
      </c>
      <c r="AR336" s="1" t="s">
        <v>3</v>
      </c>
      <c r="AS336" s="1"/>
      <c r="AT336" s="1"/>
      <c r="AU336" s="1"/>
      <c r="AV336" s="1"/>
      <c r="AW336" s="1"/>
      <c r="AX336" s="1"/>
      <c r="AY336" s="1"/>
      <c r="AZ336" s="1" t="s">
        <v>3</v>
      </c>
      <c r="BA336" s="1"/>
      <c r="BB336" s="1" t="s">
        <v>3</v>
      </c>
      <c r="BC336" s="1" t="s">
        <v>3</v>
      </c>
      <c r="BD336" s="1" t="s">
        <v>3</v>
      </c>
      <c r="BE336" s="1" t="s">
        <v>3</v>
      </c>
      <c r="BF336" s="1" t="s">
        <v>3</v>
      </c>
      <c r="BG336" s="1" t="s">
        <v>3</v>
      </c>
      <c r="BH336" s="1" t="s">
        <v>3</v>
      </c>
      <c r="BI336" s="1" t="s">
        <v>3</v>
      </c>
      <c r="BJ336" s="1" t="s">
        <v>3</v>
      </c>
      <c r="BK336" s="1" t="s">
        <v>3</v>
      </c>
      <c r="BL336" s="1" t="s">
        <v>3</v>
      </c>
      <c r="BM336" s="1" t="s">
        <v>3</v>
      </c>
      <c r="BN336" s="1" t="s">
        <v>3</v>
      </c>
      <c r="BO336" s="1" t="s">
        <v>3</v>
      </c>
      <c r="BP336" s="1" t="s">
        <v>3</v>
      </c>
      <c r="BQ336" s="1"/>
      <c r="BR336" s="1"/>
      <c r="BS336" s="1"/>
      <c r="BT336" s="1"/>
      <c r="BU336" s="1"/>
      <c r="BV336" s="1"/>
      <c r="BW336" s="1"/>
      <c r="BX336" s="1">
        <v>0</v>
      </c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>
        <v>0</v>
      </c>
    </row>
    <row r="338" spans="1:255" x14ac:dyDescent="0.2">
      <c r="A338" s="3">
        <v>52</v>
      </c>
      <c r="B338" s="3">
        <f t="shared" ref="B338:G338" si="309">B371</f>
        <v>1</v>
      </c>
      <c r="C338" s="3">
        <f t="shared" si="309"/>
        <v>4</v>
      </c>
      <c r="D338" s="3">
        <f t="shared" si="309"/>
        <v>336</v>
      </c>
      <c r="E338" s="3">
        <f t="shared" si="309"/>
        <v>0</v>
      </c>
      <c r="F338" s="3" t="str">
        <f t="shared" si="309"/>
        <v>РАЗДЕЛ 8.</v>
      </c>
      <c r="G338" s="3" t="str">
        <f t="shared" si="309"/>
        <v>ЭЛЕКТРОСНАБЖЕНИЕ</v>
      </c>
      <c r="H338" s="3"/>
      <c r="I338" s="3"/>
      <c r="J338" s="3"/>
      <c r="K338" s="3"/>
      <c r="L338" s="3"/>
      <c r="M338" s="3"/>
      <c r="N338" s="3"/>
      <c r="O338" s="3">
        <f t="shared" ref="O338:AT338" si="310">O371</f>
        <v>36356.54</v>
      </c>
      <c r="P338" s="3">
        <f t="shared" si="310"/>
        <v>35450.730000000003</v>
      </c>
      <c r="Q338" s="3">
        <f t="shared" si="310"/>
        <v>174.61</v>
      </c>
      <c r="R338" s="3">
        <f t="shared" si="310"/>
        <v>13.63</v>
      </c>
      <c r="S338" s="3">
        <f t="shared" si="310"/>
        <v>731.2</v>
      </c>
      <c r="T338" s="3">
        <f t="shared" si="310"/>
        <v>0</v>
      </c>
      <c r="U338" s="3">
        <f t="shared" si="310"/>
        <v>59.132599999999996</v>
      </c>
      <c r="V338" s="3">
        <f t="shared" si="310"/>
        <v>0</v>
      </c>
      <c r="W338" s="3">
        <f t="shared" si="310"/>
        <v>0</v>
      </c>
      <c r="X338" s="3">
        <f t="shared" si="310"/>
        <v>828.71</v>
      </c>
      <c r="Y338" s="3">
        <f t="shared" si="310"/>
        <v>490.53</v>
      </c>
      <c r="Z338" s="3">
        <f t="shared" si="310"/>
        <v>0</v>
      </c>
      <c r="AA338" s="3">
        <f t="shared" si="310"/>
        <v>0</v>
      </c>
      <c r="AB338" s="3">
        <f t="shared" si="310"/>
        <v>36356.54</v>
      </c>
      <c r="AC338" s="3">
        <f t="shared" si="310"/>
        <v>35450.730000000003</v>
      </c>
      <c r="AD338" s="3">
        <f t="shared" si="310"/>
        <v>174.61</v>
      </c>
      <c r="AE338" s="3">
        <f t="shared" si="310"/>
        <v>13.63</v>
      </c>
      <c r="AF338" s="3">
        <f t="shared" si="310"/>
        <v>731.2</v>
      </c>
      <c r="AG338" s="3">
        <f t="shared" si="310"/>
        <v>0</v>
      </c>
      <c r="AH338" s="3">
        <f t="shared" si="310"/>
        <v>59.132599999999996</v>
      </c>
      <c r="AI338" s="3">
        <f t="shared" si="310"/>
        <v>0</v>
      </c>
      <c r="AJ338" s="3">
        <f t="shared" si="310"/>
        <v>0</v>
      </c>
      <c r="AK338" s="3">
        <f t="shared" si="310"/>
        <v>828.71</v>
      </c>
      <c r="AL338" s="3">
        <f t="shared" si="310"/>
        <v>490.53</v>
      </c>
      <c r="AM338" s="3">
        <f t="shared" si="310"/>
        <v>0</v>
      </c>
      <c r="AN338" s="3">
        <f t="shared" si="310"/>
        <v>0</v>
      </c>
      <c r="AO338" s="3">
        <f t="shared" si="310"/>
        <v>0</v>
      </c>
      <c r="AP338" s="3">
        <f t="shared" si="310"/>
        <v>0</v>
      </c>
      <c r="AQ338" s="3">
        <f t="shared" si="310"/>
        <v>0</v>
      </c>
      <c r="AR338" s="3">
        <f t="shared" si="310"/>
        <v>37699.64</v>
      </c>
      <c r="AS338" s="3">
        <f t="shared" si="310"/>
        <v>16711.23</v>
      </c>
      <c r="AT338" s="3">
        <f t="shared" si="310"/>
        <v>20988.41</v>
      </c>
      <c r="AU338" s="3">
        <f t="shared" ref="AU338:BZ338" si="311">AU371</f>
        <v>0</v>
      </c>
      <c r="AV338" s="3">
        <f t="shared" si="311"/>
        <v>0</v>
      </c>
      <c r="AW338" s="3">
        <f t="shared" si="311"/>
        <v>0</v>
      </c>
      <c r="AX338" s="3">
        <f t="shared" si="311"/>
        <v>0</v>
      </c>
      <c r="AY338" s="3">
        <f t="shared" si="311"/>
        <v>0</v>
      </c>
      <c r="AZ338" s="3">
        <f t="shared" si="311"/>
        <v>0</v>
      </c>
      <c r="BA338" s="3">
        <f t="shared" si="311"/>
        <v>0</v>
      </c>
      <c r="BB338" s="3">
        <f t="shared" si="311"/>
        <v>0</v>
      </c>
      <c r="BC338" s="3">
        <f t="shared" si="311"/>
        <v>0</v>
      </c>
      <c r="BD338" s="3">
        <f t="shared" si="311"/>
        <v>0</v>
      </c>
      <c r="BE338" s="3">
        <f t="shared" si="311"/>
        <v>37699.64</v>
      </c>
      <c r="BF338" s="3">
        <f t="shared" si="311"/>
        <v>16711.23</v>
      </c>
      <c r="BG338" s="3">
        <f t="shared" si="311"/>
        <v>20988.41</v>
      </c>
      <c r="BH338" s="3">
        <f t="shared" si="311"/>
        <v>0</v>
      </c>
      <c r="BI338" s="3">
        <f t="shared" si="311"/>
        <v>0</v>
      </c>
      <c r="BJ338" s="3">
        <f t="shared" si="311"/>
        <v>0</v>
      </c>
      <c r="BK338" s="3">
        <f t="shared" si="311"/>
        <v>0</v>
      </c>
      <c r="BL338" s="3">
        <f t="shared" si="311"/>
        <v>0</v>
      </c>
      <c r="BM338" s="3">
        <f t="shared" si="311"/>
        <v>0</v>
      </c>
      <c r="BN338" s="3">
        <f t="shared" si="311"/>
        <v>0</v>
      </c>
      <c r="BO338" s="4">
        <f t="shared" si="311"/>
        <v>47725.53</v>
      </c>
      <c r="BP338" s="4">
        <f t="shared" si="311"/>
        <v>36324.53</v>
      </c>
      <c r="BQ338" s="4">
        <f t="shared" si="311"/>
        <v>1032.56</v>
      </c>
      <c r="BR338" s="4">
        <f t="shared" si="311"/>
        <v>193.31</v>
      </c>
      <c r="BS338" s="4">
        <f t="shared" si="311"/>
        <v>10368.44</v>
      </c>
      <c r="BT338" s="4">
        <f t="shared" si="311"/>
        <v>0</v>
      </c>
      <c r="BU338" s="4">
        <f t="shared" si="311"/>
        <v>59.132599999999996</v>
      </c>
      <c r="BV338" s="4">
        <f t="shared" si="311"/>
        <v>0</v>
      </c>
      <c r="BW338" s="4">
        <f t="shared" si="311"/>
        <v>0</v>
      </c>
      <c r="BX338" s="4">
        <f t="shared" si="311"/>
        <v>8386.42</v>
      </c>
      <c r="BY338" s="4">
        <f t="shared" si="311"/>
        <v>4562.13</v>
      </c>
      <c r="BZ338" s="4">
        <f t="shared" si="311"/>
        <v>0</v>
      </c>
      <c r="CA338" s="4">
        <f t="shared" ref="CA338:DF338" si="312">CA371</f>
        <v>0</v>
      </c>
      <c r="CB338" s="4">
        <f t="shared" si="312"/>
        <v>47725.53</v>
      </c>
      <c r="CC338" s="4">
        <f t="shared" si="312"/>
        <v>36324.53</v>
      </c>
      <c r="CD338" s="4">
        <f t="shared" si="312"/>
        <v>1032.56</v>
      </c>
      <c r="CE338" s="4">
        <f t="shared" si="312"/>
        <v>193.31</v>
      </c>
      <c r="CF338" s="4">
        <f t="shared" si="312"/>
        <v>10368.44</v>
      </c>
      <c r="CG338" s="4">
        <f t="shared" si="312"/>
        <v>0</v>
      </c>
      <c r="CH338" s="4">
        <f t="shared" si="312"/>
        <v>59.132599999999996</v>
      </c>
      <c r="CI338" s="4">
        <f t="shared" si="312"/>
        <v>0</v>
      </c>
      <c r="CJ338" s="4">
        <f t="shared" si="312"/>
        <v>0</v>
      </c>
      <c r="CK338" s="4">
        <f t="shared" si="312"/>
        <v>8386.42</v>
      </c>
      <c r="CL338" s="4">
        <f t="shared" si="312"/>
        <v>4562.13</v>
      </c>
      <c r="CM338" s="4">
        <f t="shared" si="312"/>
        <v>0</v>
      </c>
      <c r="CN338" s="4">
        <f t="shared" si="312"/>
        <v>0</v>
      </c>
      <c r="CO338" s="4">
        <f t="shared" si="312"/>
        <v>0</v>
      </c>
      <c r="CP338" s="4">
        <f t="shared" si="312"/>
        <v>0</v>
      </c>
      <c r="CQ338" s="4">
        <f t="shared" si="312"/>
        <v>0</v>
      </c>
      <c r="CR338" s="4">
        <f t="shared" si="312"/>
        <v>61000.77</v>
      </c>
      <c r="CS338" s="4">
        <f t="shared" si="312"/>
        <v>17319.240000000002</v>
      </c>
      <c r="CT338" s="4">
        <f t="shared" si="312"/>
        <v>43681.53</v>
      </c>
      <c r="CU338" s="4">
        <f t="shared" si="312"/>
        <v>0</v>
      </c>
      <c r="CV338" s="4">
        <f t="shared" si="312"/>
        <v>0</v>
      </c>
      <c r="CW338" s="4">
        <f t="shared" si="312"/>
        <v>0</v>
      </c>
      <c r="CX338" s="4">
        <f t="shared" si="312"/>
        <v>0</v>
      </c>
      <c r="CY338" s="4">
        <f t="shared" si="312"/>
        <v>0</v>
      </c>
      <c r="CZ338" s="4">
        <f t="shared" si="312"/>
        <v>0</v>
      </c>
      <c r="DA338" s="4">
        <f t="shared" si="312"/>
        <v>0</v>
      </c>
      <c r="DB338" s="4">
        <f t="shared" si="312"/>
        <v>0</v>
      </c>
      <c r="DC338" s="4">
        <f t="shared" si="312"/>
        <v>0</v>
      </c>
      <c r="DD338" s="4">
        <f t="shared" si="312"/>
        <v>0</v>
      </c>
      <c r="DE338" s="4">
        <f t="shared" si="312"/>
        <v>61000.77</v>
      </c>
      <c r="DF338" s="4">
        <f t="shared" si="312"/>
        <v>17319.240000000002</v>
      </c>
      <c r="DG338" s="4">
        <f t="shared" ref="DG338:DN338" si="313">DG371</f>
        <v>43681.53</v>
      </c>
      <c r="DH338" s="4">
        <f t="shared" si="313"/>
        <v>0</v>
      </c>
      <c r="DI338" s="4">
        <f t="shared" si="313"/>
        <v>0</v>
      </c>
      <c r="DJ338" s="4">
        <f t="shared" si="313"/>
        <v>0</v>
      </c>
      <c r="DK338" s="4">
        <f t="shared" si="313"/>
        <v>0</v>
      </c>
      <c r="DL338" s="4">
        <f t="shared" si="313"/>
        <v>0</v>
      </c>
      <c r="DM338" s="4">
        <f t="shared" si="313"/>
        <v>0</v>
      </c>
      <c r="DN338" s="4">
        <f t="shared" si="313"/>
        <v>0</v>
      </c>
    </row>
    <row r="340" spans="1:255" x14ac:dyDescent="0.2">
      <c r="A340" s="2">
        <v>17</v>
      </c>
      <c r="B340" s="2">
        <v>1</v>
      </c>
      <c r="C340" s="2">
        <f>ROW(SmtRes!A277)</f>
        <v>277</v>
      </c>
      <c r="D340" s="2"/>
      <c r="E340" s="2" t="s">
        <v>364</v>
      </c>
      <c r="F340" s="2" t="s">
        <v>365</v>
      </c>
      <c r="G340" s="2" t="s">
        <v>366</v>
      </c>
      <c r="H340" s="2" t="s">
        <v>235</v>
      </c>
      <c r="I340" s="2">
        <v>1</v>
      </c>
      <c r="J340" s="2">
        <v>0</v>
      </c>
      <c r="K340" s="2"/>
      <c r="L340" s="2"/>
      <c r="M340" s="2"/>
      <c r="N340" s="2"/>
      <c r="O340" s="2">
        <f t="shared" ref="O340:O369" si="314">ROUND(CP340,2)</f>
        <v>72.2</v>
      </c>
      <c r="P340" s="2">
        <f t="shared" ref="P340:P369" si="315">ROUND(CQ340*I340,2)</f>
        <v>33.04</v>
      </c>
      <c r="Q340" s="2">
        <f t="shared" ref="Q340:Q369" si="316">ROUND(CR340*I340,2)</f>
        <v>1.46</v>
      </c>
      <c r="R340" s="2">
        <f t="shared" ref="R340:R369" si="317">ROUND(CS340*I340,2)</f>
        <v>0.22</v>
      </c>
      <c r="S340" s="2">
        <f t="shared" ref="S340:S369" si="318">ROUND(CT340*I340,2)</f>
        <v>37.700000000000003</v>
      </c>
      <c r="T340" s="2">
        <f t="shared" ref="T340:T369" si="319">ROUND(CU340*I340,2)</f>
        <v>0</v>
      </c>
      <c r="U340" s="2">
        <f t="shared" ref="U340:U369" si="320">CV340*I340</f>
        <v>2.9</v>
      </c>
      <c r="V340" s="2">
        <f t="shared" ref="V340:V369" si="321">CW340*I340</f>
        <v>0</v>
      </c>
      <c r="W340" s="2">
        <f t="shared" ref="W340:W369" si="322">ROUND(CX340*I340,2)</f>
        <v>0</v>
      </c>
      <c r="X340" s="2">
        <f t="shared" ref="X340:X369" si="323">ROUND(CY340,2)</f>
        <v>42.98</v>
      </c>
      <c r="Y340" s="2">
        <f t="shared" ref="Y340:Y369" si="324">ROUND(CZ340,2)</f>
        <v>25.26</v>
      </c>
      <c r="Z340" s="2"/>
      <c r="AA340" s="2">
        <v>22529512</v>
      </c>
      <c r="AB340" s="2">
        <f t="shared" ref="AB340:AB369" si="325">ROUND((AC340+AD340+AF340),6)</f>
        <v>72.2</v>
      </c>
      <c r="AC340" s="2">
        <f t="shared" ref="AC340:AC369" si="326">ROUND((ES340),6)</f>
        <v>33.04</v>
      </c>
      <c r="AD340" s="2">
        <f t="shared" ref="AD340:AD369" si="327">ROUND((((ET340)-(EU340))+AE340),6)</f>
        <v>1.46</v>
      </c>
      <c r="AE340" s="2">
        <f t="shared" ref="AE340:AE369" si="328">ROUND((EU340),6)</f>
        <v>0.22</v>
      </c>
      <c r="AF340" s="2">
        <f t="shared" ref="AF340:AF369" si="329">ROUND((EV340),6)</f>
        <v>37.700000000000003</v>
      </c>
      <c r="AG340" s="2">
        <f t="shared" ref="AG340:AG369" si="330">ROUND((AP340),6)</f>
        <v>0</v>
      </c>
      <c r="AH340" s="2">
        <f t="shared" ref="AH340:AH369" si="331">(EW340)</f>
        <v>2.9</v>
      </c>
      <c r="AI340" s="2">
        <f t="shared" ref="AI340:AI369" si="332">(EX340)</f>
        <v>0</v>
      </c>
      <c r="AJ340" s="2">
        <f t="shared" ref="AJ340:AJ369" si="333">ROUND((AS340),6)</f>
        <v>0</v>
      </c>
      <c r="AK340" s="2">
        <v>72.2</v>
      </c>
      <c r="AL340" s="2">
        <v>33.04</v>
      </c>
      <c r="AM340" s="2">
        <v>1.46</v>
      </c>
      <c r="AN340" s="2">
        <v>0.22</v>
      </c>
      <c r="AO340" s="2">
        <v>37.700000000000003</v>
      </c>
      <c r="AP340" s="2">
        <v>0</v>
      </c>
      <c r="AQ340" s="2">
        <v>2.9</v>
      </c>
      <c r="AR340" s="2">
        <v>0</v>
      </c>
      <c r="AS340" s="2">
        <v>0</v>
      </c>
      <c r="AT340" s="2">
        <v>114</v>
      </c>
      <c r="AU340" s="2">
        <v>67</v>
      </c>
      <c r="AV340" s="2">
        <v>1</v>
      </c>
      <c r="AW340" s="2">
        <v>1</v>
      </c>
      <c r="AX340" s="2"/>
      <c r="AY340" s="2"/>
      <c r="AZ340" s="2">
        <v>1</v>
      </c>
      <c r="BA340" s="2">
        <v>1</v>
      </c>
      <c r="BB340" s="2">
        <v>1</v>
      </c>
      <c r="BC340" s="2">
        <v>1</v>
      </c>
      <c r="BD340" s="2" t="s">
        <v>3</v>
      </c>
      <c r="BE340" s="2" t="s">
        <v>3</v>
      </c>
      <c r="BF340" s="2" t="s">
        <v>3</v>
      </c>
      <c r="BG340" s="2" t="s">
        <v>3</v>
      </c>
      <c r="BH340" s="2">
        <v>0</v>
      </c>
      <c r="BI340" s="2">
        <v>2</v>
      </c>
      <c r="BJ340" s="2" t="s">
        <v>367</v>
      </c>
      <c r="BK340" s="2"/>
      <c r="BL340" s="2"/>
      <c r="BM340" s="2">
        <v>333</v>
      </c>
      <c r="BN340" s="2">
        <v>0</v>
      </c>
      <c r="BO340" s="2" t="s">
        <v>3</v>
      </c>
      <c r="BP340" s="2">
        <v>0</v>
      </c>
      <c r="BQ340" s="2">
        <v>40</v>
      </c>
      <c r="BR340" s="2"/>
      <c r="BS340" s="2">
        <v>1</v>
      </c>
      <c r="BT340" s="2">
        <v>1</v>
      </c>
      <c r="BU340" s="2">
        <v>1</v>
      </c>
      <c r="BV340" s="2">
        <v>1</v>
      </c>
      <c r="BW340" s="2">
        <v>1</v>
      </c>
      <c r="BX340" s="2">
        <v>1</v>
      </c>
      <c r="BY340" s="2" t="s">
        <v>3</v>
      </c>
      <c r="BZ340" s="2">
        <v>114</v>
      </c>
      <c r="CA340" s="2">
        <v>67</v>
      </c>
      <c r="CB340" s="2"/>
      <c r="CC340" s="2"/>
      <c r="CD340" s="2"/>
      <c r="CE340" s="2"/>
      <c r="CF340" s="2">
        <v>0</v>
      </c>
      <c r="CG340" s="2">
        <v>0</v>
      </c>
      <c r="CH340" s="2"/>
      <c r="CI340" s="2"/>
      <c r="CJ340" s="2"/>
      <c r="CK340" s="2"/>
      <c r="CL340" s="2"/>
      <c r="CM340" s="2">
        <v>0</v>
      </c>
      <c r="CN340" s="2" t="s">
        <v>3</v>
      </c>
      <c r="CO340" s="2">
        <v>0</v>
      </c>
      <c r="CP340" s="2">
        <f t="shared" ref="CP340:CP369" si="334">(P340+Q340+S340)</f>
        <v>72.2</v>
      </c>
      <c r="CQ340" s="2">
        <f t="shared" ref="CQ340:CQ369" si="335">((AC340*AW340))*BC340</f>
        <v>33.04</v>
      </c>
      <c r="CR340" s="2">
        <f t="shared" ref="CR340:CR369" si="336">((AD340*AV340))*BB340</f>
        <v>1.46</v>
      </c>
      <c r="CS340" s="2">
        <f t="shared" ref="CS340:CS369" si="337">((AE340*AV340))*BS340</f>
        <v>0.22</v>
      </c>
      <c r="CT340" s="2">
        <f t="shared" ref="CT340:CT369" si="338">((AF340*AV340))*BA340</f>
        <v>37.700000000000003</v>
      </c>
      <c r="CU340" s="2">
        <f t="shared" ref="CU340:CU369" si="339">AG340</f>
        <v>0</v>
      </c>
      <c r="CV340" s="2">
        <f t="shared" ref="CV340:CV369" si="340">(AH340*AV340)</f>
        <v>2.9</v>
      </c>
      <c r="CW340" s="2">
        <f t="shared" ref="CW340:CW369" si="341">AI340</f>
        <v>0</v>
      </c>
      <c r="CX340" s="2">
        <f t="shared" ref="CX340:CX369" si="342">AJ340</f>
        <v>0</v>
      </c>
      <c r="CY340" s="2">
        <f>((S340*BZ340)/100)</f>
        <v>42.978000000000002</v>
      </c>
      <c r="CZ340" s="2">
        <f>((S340*CA340)/100)</f>
        <v>25.259</v>
      </c>
      <c r="DA340" s="2"/>
      <c r="DB340" s="2"/>
      <c r="DC340" s="2" t="s">
        <v>3</v>
      </c>
      <c r="DD340" s="2" t="s">
        <v>3</v>
      </c>
      <c r="DE340" s="2" t="s">
        <v>3</v>
      </c>
      <c r="DF340" s="2" t="s">
        <v>3</v>
      </c>
      <c r="DG340" s="2" t="s">
        <v>3</v>
      </c>
      <c r="DH340" s="2" t="s">
        <v>3</v>
      </c>
      <c r="DI340" s="2" t="s">
        <v>3</v>
      </c>
      <c r="DJ340" s="2" t="s">
        <v>3</v>
      </c>
      <c r="DK340" s="2" t="s">
        <v>3</v>
      </c>
      <c r="DL340" s="2" t="s">
        <v>3</v>
      </c>
      <c r="DM340" s="2" t="s">
        <v>3</v>
      </c>
      <c r="DN340" s="2">
        <v>0</v>
      </c>
      <c r="DO340" s="2">
        <v>0</v>
      </c>
      <c r="DP340" s="2">
        <v>1</v>
      </c>
      <c r="DQ340" s="2">
        <v>1</v>
      </c>
      <c r="DR340" s="2"/>
      <c r="DS340" s="2"/>
      <c r="DT340" s="2"/>
      <c r="DU340" s="2">
        <v>1010</v>
      </c>
      <c r="DV340" s="2" t="s">
        <v>235</v>
      </c>
      <c r="DW340" s="2" t="s">
        <v>235</v>
      </c>
      <c r="DX340" s="2">
        <v>1</v>
      </c>
      <c r="DY340" s="2"/>
      <c r="DZ340" s="2"/>
      <c r="EA340" s="2"/>
      <c r="EB340" s="2"/>
      <c r="EC340" s="2"/>
      <c r="ED340" s="2"/>
      <c r="EE340" s="2">
        <v>21121023</v>
      </c>
      <c r="EF340" s="2">
        <v>40</v>
      </c>
      <c r="EG340" s="2" t="s">
        <v>230</v>
      </c>
      <c r="EH340" s="2">
        <v>0</v>
      </c>
      <c r="EI340" s="2" t="s">
        <v>3</v>
      </c>
      <c r="EJ340" s="2">
        <v>2</v>
      </c>
      <c r="EK340" s="2">
        <v>333</v>
      </c>
      <c r="EL340" s="2" t="s">
        <v>231</v>
      </c>
      <c r="EM340" s="2" t="s">
        <v>232</v>
      </c>
      <c r="EN340" s="2"/>
      <c r="EO340" s="2" t="s">
        <v>3</v>
      </c>
      <c r="EP340" s="2"/>
      <c r="EQ340" s="2">
        <v>0</v>
      </c>
      <c r="ER340" s="2">
        <v>72.2</v>
      </c>
      <c r="ES340" s="2">
        <v>33.04</v>
      </c>
      <c r="ET340" s="2">
        <v>1.46</v>
      </c>
      <c r="EU340" s="2">
        <v>0.22</v>
      </c>
      <c r="EV340" s="2">
        <v>37.700000000000003</v>
      </c>
      <c r="EW340" s="2">
        <v>2.9</v>
      </c>
      <c r="EX340" s="2">
        <v>0</v>
      </c>
      <c r="EY340" s="2">
        <v>0</v>
      </c>
      <c r="EZ340" s="2">
        <v>0</v>
      </c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>
        <v>0</v>
      </c>
      <c r="FR340" s="2">
        <f t="shared" ref="FR340:FR369" si="343">ROUND(IF(AND(BH340=3,BI340=3),P340,0),2)</f>
        <v>0</v>
      </c>
      <c r="FS340" s="2">
        <v>0</v>
      </c>
      <c r="FT340" s="2"/>
      <c r="FU340" s="2"/>
      <c r="FV340" s="2"/>
      <c r="FW340" s="2"/>
      <c r="FX340" s="2">
        <v>114</v>
      </c>
      <c r="FY340" s="2">
        <v>67</v>
      </c>
      <c r="FZ340" s="2"/>
      <c r="GA340" s="2" t="s">
        <v>3</v>
      </c>
      <c r="GB340" s="2"/>
      <c r="GC340" s="2"/>
      <c r="GD340" s="2"/>
      <c r="GE340" s="2"/>
      <c r="GF340" s="2"/>
      <c r="GG340" s="2">
        <v>2</v>
      </c>
      <c r="GH340" s="2">
        <v>1</v>
      </c>
      <c r="GI340" s="2">
        <v>-2</v>
      </c>
      <c r="GJ340" s="2">
        <v>0</v>
      </c>
      <c r="GK340" s="2">
        <f>ROUND(R340*(R12)/100,2)</f>
        <v>0.39</v>
      </c>
      <c r="GL340" s="2">
        <f t="shared" ref="GL340:GL369" si="344">ROUND(IF(AND(BH340=3,BI340=3,FS340&lt;&gt;0),P340,0),2)</f>
        <v>0</v>
      </c>
      <c r="GM340" s="2">
        <f t="shared" ref="GM340:GM369" si="345">O340+X340+Y340+GK340</f>
        <v>140.82999999999998</v>
      </c>
      <c r="GN340" s="2">
        <f t="shared" ref="GN340:GN369" si="346">ROUND(IF(OR(BI340=0,BI340=1),O340+X340+Y340+GK340,0),2)</f>
        <v>0</v>
      </c>
      <c r="GO340" s="2">
        <f t="shared" ref="GO340:GO369" si="347">ROUND(IF(BI340=2,O340+X340+Y340+GK340,0),2)</f>
        <v>140.83000000000001</v>
      </c>
      <c r="GP340" s="2">
        <f t="shared" ref="GP340:GP369" si="348">ROUND(IF(BI340=4,O340+X340+Y340+GK340,0),2)</f>
        <v>0</v>
      </c>
      <c r="GQ340" s="2"/>
      <c r="GR340" s="2">
        <v>0</v>
      </c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/>
      <c r="IL340" s="2"/>
      <c r="IM340" s="2"/>
      <c r="IN340" s="2"/>
      <c r="IO340" s="2"/>
      <c r="IP340" s="2"/>
      <c r="IQ340" s="2"/>
      <c r="IR340" s="2"/>
      <c r="IS340" s="2"/>
      <c r="IT340" s="2"/>
      <c r="IU340" s="2"/>
    </row>
    <row r="341" spans="1:255" x14ac:dyDescent="0.2">
      <c r="A341">
        <v>17</v>
      </c>
      <c r="B341">
        <v>1</v>
      </c>
      <c r="C341">
        <f>ROW(SmtRes!A278)</f>
        <v>278</v>
      </c>
      <c r="E341" t="s">
        <v>364</v>
      </c>
      <c r="F341" t="str">
        <f>F340</f>
        <v>4.8-251-9</v>
      </c>
      <c r="G341" t="str">
        <f>G340</f>
        <v>ЩИТКИ ОСВЕТИТЕЛЬНЫЕ, УСТАНАВЛИВАЕМЫЕ НА СТЕНЕ РАСПОРНЫМИ ДЮБЕЛЯМИ, МАССА ЩИТКА: ДО 6 КГ</v>
      </c>
      <c r="H341" t="str">
        <f>H340</f>
        <v>шт.</v>
      </c>
      <c r="I341">
        <f>I340</f>
        <v>1</v>
      </c>
      <c r="J341">
        <f>J340</f>
        <v>0</v>
      </c>
      <c r="O341">
        <f t="shared" si="314"/>
        <v>693.44</v>
      </c>
      <c r="P341">
        <f t="shared" si="315"/>
        <v>150.66</v>
      </c>
      <c r="Q341">
        <f t="shared" si="316"/>
        <v>8.19</v>
      </c>
      <c r="R341">
        <f t="shared" si="317"/>
        <v>3.12</v>
      </c>
      <c r="S341">
        <f t="shared" si="318"/>
        <v>534.59</v>
      </c>
      <c r="T341">
        <f t="shared" si="319"/>
        <v>0</v>
      </c>
      <c r="U341">
        <f t="shared" si="320"/>
        <v>2.9</v>
      </c>
      <c r="V341">
        <f t="shared" si="321"/>
        <v>0</v>
      </c>
      <c r="W341">
        <f t="shared" si="322"/>
        <v>0</v>
      </c>
      <c r="X341">
        <f t="shared" si="323"/>
        <v>433.02</v>
      </c>
      <c r="Y341">
        <f t="shared" si="324"/>
        <v>235.22</v>
      </c>
      <c r="AA341">
        <v>22529510</v>
      </c>
      <c r="AB341">
        <f t="shared" si="325"/>
        <v>72.2</v>
      </c>
      <c r="AC341">
        <f t="shared" si="326"/>
        <v>33.04</v>
      </c>
      <c r="AD341">
        <f t="shared" si="327"/>
        <v>1.46</v>
      </c>
      <c r="AE341">
        <f t="shared" si="328"/>
        <v>0.22</v>
      </c>
      <c r="AF341">
        <f t="shared" si="329"/>
        <v>37.700000000000003</v>
      </c>
      <c r="AG341">
        <f t="shared" si="330"/>
        <v>0</v>
      </c>
      <c r="AH341">
        <f t="shared" si="331"/>
        <v>2.9</v>
      </c>
      <c r="AI341">
        <f t="shared" si="332"/>
        <v>0</v>
      </c>
      <c r="AJ341">
        <f t="shared" si="333"/>
        <v>0</v>
      </c>
      <c r="AK341">
        <v>72.2</v>
      </c>
      <c r="AL341">
        <v>33.04</v>
      </c>
      <c r="AM341">
        <v>1.46</v>
      </c>
      <c r="AN341">
        <v>0.22</v>
      </c>
      <c r="AO341">
        <v>37.700000000000003</v>
      </c>
      <c r="AP341">
        <v>0</v>
      </c>
      <c r="AQ341">
        <v>2.9</v>
      </c>
      <c r="AR341">
        <v>0</v>
      </c>
      <c r="AS341">
        <v>0</v>
      </c>
      <c r="AT341">
        <v>81</v>
      </c>
      <c r="AU341">
        <v>44</v>
      </c>
      <c r="AV341">
        <v>1</v>
      </c>
      <c r="AW341">
        <v>1</v>
      </c>
      <c r="AZ341">
        <v>1</v>
      </c>
      <c r="BA341">
        <v>14.18</v>
      </c>
      <c r="BB341">
        <v>5.61</v>
      </c>
      <c r="BC341">
        <v>4.5599999999999996</v>
      </c>
      <c r="BD341" t="s">
        <v>3</v>
      </c>
      <c r="BE341" t="s">
        <v>3</v>
      </c>
      <c r="BF341" t="s">
        <v>3</v>
      </c>
      <c r="BG341" t="s">
        <v>3</v>
      </c>
      <c r="BH341">
        <v>0</v>
      </c>
      <c r="BI341">
        <v>2</v>
      </c>
      <c r="BJ341" t="str">
        <f>BJ340</f>
        <v>ТСН-2001.4. База. Сб.8, т.251, поз.9</v>
      </c>
      <c r="BM341">
        <v>333</v>
      </c>
      <c r="BN341">
        <v>0</v>
      </c>
      <c r="BO341" t="s">
        <v>365</v>
      </c>
      <c r="BP341">
        <v>1</v>
      </c>
      <c r="BQ341">
        <v>40</v>
      </c>
      <c r="BS341">
        <v>14.18</v>
      </c>
      <c r="BT341">
        <v>1</v>
      </c>
      <c r="BU341">
        <v>1</v>
      </c>
      <c r="BV341">
        <v>1</v>
      </c>
      <c r="BW341">
        <v>1</v>
      </c>
      <c r="BX341">
        <v>1</v>
      </c>
      <c r="BY341" t="s">
        <v>3</v>
      </c>
      <c r="BZ341">
        <v>81</v>
      </c>
      <c r="CA341">
        <v>44</v>
      </c>
      <c r="CF341">
        <v>0</v>
      </c>
      <c r="CG341">
        <v>0</v>
      </c>
      <c r="CM341">
        <v>0</v>
      </c>
      <c r="CN341" t="s">
        <v>3</v>
      </c>
      <c r="CO341">
        <v>0</v>
      </c>
      <c r="CP341">
        <f t="shared" si="334"/>
        <v>693.44</v>
      </c>
      <c r="CQ341">
        <f t="shared" si="335"/>
        <v>150.66239999999999</v>
      </c>
      <c r="CR341">
        <f t="shared" si="336"/>
        <v>8.1905999999999999</v>
      </c>
      <c r="CS341">
        <f t="shared" si="337"/>
        <v>3.1196000000000002</v>
      </c>
      <c r="CT341">
        <f t="shared" si="338"/>
        <v>534.58600000000001</v>
      </c>
      <c r="CU341">
        <f t="shared" si="339"/>
        <v>0</v>
      </c>
      <c r="CV341">
        <f t="shared" si="340"/>
        <v>2.9</v>
      </c>
      <c r="CW341">
        <f t="shared" si="341"/>
        <v>0</v>
      </c>
      <c r="CX341">
        <f t="shared" si="342"/>
        <v>0</v>
      </c>
      <c r="CY341">
        <f>S341*(BZ341/100)</f>
        <v>433.01790000000005</v>
      </c>
      <c r="CZ341">
        <f>S341*(CA341/100)</f>
        <v>235.21960000000001</v>
      </c>
      <c r="DC341" t="s">
        <v>3</v>
      </c>
      <c r="DD341" t="s">
        <v>3</v>
      </c>
      <c r="DE341" t="s">
        <v>3</v>
      </c>
      <c r="DF341" t="s">
        <v>3</v>
      </c>
      <c r="DG341" t="s">
        <v>3</v>
      </c>
      <c r="DH341" t="s">
        <v>3</v>
      </c>
      <c r="DI341" t="s">
        <v>3</v>
      </c>
      <c r="DJ341" t="s">
        <v>3</v>
      </c>
      <c r="DK341" t="s">
        <v>3</v>
      </c>
      <c r="DL341" t="s">
        <v>3</v>
      </c>
      <c r="DM341" t="s">
        <v>3</v>
      </c>
      <c r="DN341">
        <v>114</v>
      </c>
      <c r="DO341">
        <v>67</v>
      </c>
      <c r="DP341">
        <v>1.0469999999999999</v>
      </c>
      <c r="DQ341">
        <v>1</v>
      </c>
      <c r="DU341">
        <f t="shared" ref="DU341:EM341" si="349">DU340</f>
        <v>1010</v>
      </c>
      <c r="DV341" t="str">
        <f t="shared" si="349"/>
        <v>шт.</v>
      </c>
      <c r="DW341" t="str">
        <f t="shared" si="349"/>
        <v>шт.</v>
      </c>
      <c r="DX341">
        <f t="shared" si="349"/>
        <v>1</v>
      </c>
      <c r="DY341">
        <f t="shared" si="349"/>
        <v>0</v>
      </c>
      <c r="DZ341">
        <f t="shared" si="349"/>
        <v>0</v>
      </c>
      <c r="EA341">
        <f t="shared" si="349"/>
        <v>0</v>
      </c>
      <c r="EB341">
        <f t="shared" si="349"/>
        <v>0</v>
      </c>
      <c r="EC341">
        <f t="shared" si="349"/>
        <v>0</v>
      </c>
      <c r="ED341">
        <f t="shared" si="349"/>
        <v>0</v>
      </c>
      <c r="EE341">
        <f t="shared" si="349"/>
        <v>21121023</v>
      </c>
      <c r="EF341">
        <f t="shared" si="349"/>
        <v>40</v>
      </c>
      <c r="EG341" t="str">
        <f t="shared" si="349"/>
        <v>Монтаж оборудования</v>
      </c>
      <c r="EH341">
        <f t="shared" si="349"/>
        <v>0</v>
      </c>
      <c r="EI341" t="str">
        <f t="shared" si="349"/>
        <v/>
      </c>
      <c r="EJ341">
        <f t="shared" si="349"/>
        <v>2</v>
      </c>
      <c r="EK341">
        <f t="shared" si="349"/>
        <v>333</v>
      </c>
      <c r="EL341" t="str">
        <f t="shared" si="349"/>
        <v>ТСН-2001.4-8. 8-188...8-272</v>
      </c>
      <c r="EM341" t="str">
        <f t="shared" si="349"/>
        <v>ТСН-2001.4-8-18</v>
      </c>
      <c r="EO341" t="s">
        <v>3</v>
      </c>
      <c r="EQ341">
        <v>0</v>
      </c>
      <c r="ER341">
        <v>72.2</v>
      </c>
      <c r="ES341">
        <v>33.04</v>
      </c>
      <c r="ET341">
        <v>1.46</v>
      </c>
      <c r="EU341">
        <v>0.22</v>
      </c>
      <c r="EV341">
        <v>37.700000000000003</v>
      </c>
      <c r="EW341">
        <v>2.9</v>
      </c>
      <c r="EX341">
        <v>0</v>
      </c>
      <c r="EY341">
        <v>0</v>
      </c>
      <c r="FQ341">
        <v>0</v>
      </c>
      <c r="FR341">
        <f t="shared" si="343"/>
        <v>0</v>
      </c>
      <c r="FS341">
        <v>0</v>
      </c>
      <c r="FX341">
        <v>81</v>
      </c>
      <c r="FY341">
        <v>44</v>
      </c>
      <c r="GA341" t="s">
        <v>3</v>
      </c>
      <c r="GG341">
        <v>2</v>
      </c>
      <c r="GH341">
        <v>1</v>
      </c>
      <c r="GI341">
        <v>2</v>
      </c>
      <c r="GJ341">
        <v>0</v>
      </c>
      <c r="GK341">
        <f>ROUND(R341*(S12)/100,2)</f>
        <v>5.27</v>
      </c>
      <c r="GL341">
        <f t="shared" si="344"/>
        <v>0</v>
      </c>
      <c r="GM341">
        <f t="shared" si="345"/>
        <v>1366.95</v>
      </c>
      <c r="GN341">
        <f t="shared" si="346"/>
        <v>0</v>
      </c>
      <c r="GO341">
        <f t="shared" si="347"/>
        <v>1366.95</v>
      </c>
      <c r="GP341">
        <f t="shared" si="348"/>
        <v>0</v>
      </c>
      <c r="GR341">
        <v>0</v>
      </c>
    </row>
    <row r="342" spans="1:255" x14ac:dyDescent="0.2">
      <c r="A342" s="2">
        <v>18</v>
      </c>
      <c r="B342" s="2">
        <v>1</v>
      </c>
      <c r="C342" s="2">
        <v>277</v>
      </c>
      <c r="D342" s="2"/>
      <c r="E342" s="2" t="s">
        <v>368</v>
      </c>
      <c r="F342" s="2" t="s">
        <v>123</v>
      </c>
      <c r="G342" s="2" t="s">
        <v>369</v>
      </c>
      <c r="H342" s="2" t="s">
        <v>235</v>
      </c>
      <c r="I342" s="2">
        <f>I341*J342</f>
        <v>1</v>
      </c>
      <c r="J342" s="2">
        <v>1</v>
      </c>
      <c r="K342" s="2"/>
      <c r="L342" s="2"/>
      <c r="M342" s="2"/>
      <c r="N342" s="2"/>
      <c r="O342" s="2">
        <f t="shared" si="314"/>
        <v>2670</v>
      </c>
      <c r="P342" s="2">
        <f t="shared" si="315"/>
        <v>2670</v>
      </c>
      <c r="Q342" s="2">
        <f t="shared" si="316"/>
        <v>0</v>
      </c>
      <c r="R342" s="2">
        <f t="shared" si="317"/>
        <v>0</v>
      </c>
      <c r="S342" s="2">
        <f t="shared" si="318"/>
        <v>0</v>
      </c>
      <c r="T342" s="2">
        <f t="shared" si="319"/>
        <v>0</v>
      </c>
      <c r="U342" s="2">
        <f t="shared" si="320"/>
        <v>0</v>
      </c>
      <c r="V342" s="2">
        <f t="shared" si="321"/>
        <v>0</v>
      </c>
      <c r="W342" s="2">
        <f t="shared" si="322"/>
        <v>0</v>
      </c>
      <c r="X342" s="2">
        <f t="shared" si="323"/>
        <v>0</v>
      </c>
      <c r="Y342" s="2">
        <f t="shared" si="324"/>
        <v>0</v>
      </c>
      <c r="Z342" s="2"/>
      <c r="AA342" s="2">
        <v>22529512</v>
      </c>
      <c r="AB342" s="2">
        <f t="shared" si="325"/>
        <v>2670</v>
      </c>
      <c r="AC342" s="2">
        <f t="shared" si="326"/>
        <v>2670</v>
      </c>
      <c r="AD342" s="2">
        <f t="shared" si="327"/>
        <v>0</v>
      </c>
      <c r="AE342" s="2">
        <f t="shared" si="328"/>
        <v>0</v>
      </c>
      <c r="AF342" s="2">
        <f t="shared" si="329"/>
        <v>0</v>
      </c>
      <c r="AG342" s="2">
        <f t="shared" si="330"/>
        <v>0</v>
      </c>
      <c r="AH342" s="2">
        <f t="shared" si="331"/>
        <v>0</v>
      </c>
      <c r="AI342" s="2">
        <f t="shared" si="332"/>
        <v>0</v>
      </c>
      <c r="AJ342" s="2">
        <f t="shared" si="333"/>
        <v>0</v>
      </c>
      <c r="AK342" s="2">
        <v>2670</v>
      </c>
      <c r="AL342" s="2">
        <v>2670</v>
      </c>
      <c r="AM342" s="2">
        <v>0</v>
      </c>
      <c r="AN342" s="2">
        <v>0</v>
      </c>
      <c r="AO342" s="2">
        <v>0</v>
      </c>
      <c r="AP342" s="2">
        <v>0</v>
      </c>
      <c r="AQ342" s="2">
        <v>0</v>
      </c>
      <c r="AR342" s="2">
        <v>0</v>
      </c>
      <c r="AS342" s="2">
        <v>0</v>
      </c>
      <c r="AT342" s="2">
        <v>114</v>
      </c>
      <c r="AU342" s="2">
        <v>67</v>
      </c>
      <c r="AV342" s="2">
        <v>1</v>
      </c>
      <c r="AW342" s="2">
        <v>1</v>
      </c>
      <c r="AX342" s="2"/>
      <c r="AY342" s="2"/>
      <c r="AZ342" s="2">
        <v>1</v>
      </c>
      <c r="BA342" s="2">
        <v>1</v>
      </c>
      <c r="BB342" s="2">
        <v>1</v>
      </c>
      <c r="BC342" s="2">
        <v>1</v>
      </c>
      <c r="BD342" s="2" t="s">
        <v>3</v>
      </c>
      <c r="BE342" s="2" t="s">
        <v>3</v>
      </c>
      <c r="BF342" s="2" t="s">
        <v>3</v>
      </c>
      <c r="BG342" s="2" t="s">
        <v>3</v>
      </c>
      <c r="BH342" s="2">
        <v>3</v>
      </c>
      <c r="BI342" s="2">
        <v>2</v>
      </c>
      <c r="BJ342" s="2" t="s">
        <v>3</v>
      </c>
      <c r="BK342" s="2"/>
      <c r="BL342" s="2"/>
      <c r="BM342" s="2">
        <v>333</v>
      </c>
      <c r="BN342" s="2">
        <v>0</v>
      </c>
      <c r="BO342" s="2" t="s">
        <v>3</v>
      </c>
      <c r="BP342" s="2">
        <v>0</v>
      </c>
      <c r="BQ342" s="2">
        <v>40</v>
      </c>
      <c r="BR342" s="2"/>
      <c r="BS342" s="2">
        <v>1</v>
      </c>
      <c r="BT342" s="2">
        <v>1</v>
      </c>
      <c r="BU342" s="2">
        <v>1</v>
      </c>
      <c r="BV342" s="2">
        <v>1</v>
      </c>
      <c r="BW342" s="2">
        <v>1</v>
      </c>
      <c r="BX342" s="2">
        <v>1</v>
      </c>
      <c r="BY342" s="2" t="s">
        <v>3</v>
      </c>
      <c r="BZ342" s="2">
        <v>114</v>
      </c>
      <c r="CA342" s="2">
        <v>67</v>
      </c>
      <c r="CB342" s="2"/>
      <c r="CC342" s="2"/>
      <c r="CD342" s="2"/>
      <c r="CE342" s="2"/>
      <c r="CF342" s="2">
        <v>0</v>
      </c>
      <c r="CG342" s="2">
        <v>0</v>
      </c>
      <c r="CH342" s="2"/>
      <c r="CI342" s="2"/>
      <c r="CJ342" s="2"/>
      <c r="CK342" s="2"/>
      <c r="CL342" s="2"/>
      <c r="CM342" s="2">
        <v>0</v>
      </c>
      <c r="CN342" s="2" t="s">
        <v>3</v>
      </c>
      <c r="CO342" s="2">
        <v>0</v>
      </c>
      <c r="CP342" s="2">
        <f t="shared" si="334"/>
        <v>2670</v>
      </c>
      <c r="CQ342" s="2">
        <f t="shared" si="335"/>
        <v>2670</v>
      </c>
      <c r="CR342" s="2">
        <f t="shared" si="336"/>
        <v>0</v>
      </c>
      <c r="CS342" s="2">
        <f t="shared" si="337"/>
        <v>0</v>
      </c>
      <c r="CT342" s="2">
        <f t="shared" si="338"/>
        <v>0</v>
      </c>
      <c r="CU342" s="2">
        <f t="shared" si="339"/>
        <v>0</v>
      </c>
      <c r="CV342" s="2">
        <f t="shared" si="340"/>
        <v>0</v>
      </c>
      <c r="CW342" s="2">
        <f t="shared" si="341"/>
        <v>0</v>
      </c>
      <c r="CX342" s="2">
        <f t="shared" si="342"/>
        <v>0</v>
      </c>
      <c r="CY342" s="2">
        <f>((S342*BZ342)/100)</f>
        <v>0</v>
      </c>
      <c r="CZ342" s="2">
        <f>((S342*CA342)/100)</f>
        <v>0</v>
      </c>
      <c r="DA342" s="2"/>
      <c r="DB342" s="2"/>
      <c r="DC342" s="2" t="s">
        <v>3</v>
      </c>
      <c r="DD342" s="2" t="s">
        <v>3</v>
      </c>
      <c r="DE342" s="2" t="s">
        <v>3</v>
      </c>
      <c r="DF342" s="2" t="s">
        <v>3</v>
      </c>
      <c r="DG342" s="2" t="s">
        <v>3</v>
      </c>
      <c r="DH342" s="2" t="s">
        <v>3</v>
      </c>
      <c r="DI342" s="2" t="s">
        <v>3</v>
      </c>
      <c r="DJ342" s="2" t="s">
        <v>3</v>
      </c>
      <c r="DK342" s="2" t="s">
        <v>3</v>
      </c>
      <c r="DL342" s="2" t="s">
        <v>3</v>
      </c>
      <c r="DM342" s="2" t="s">
        <v>3</v>
      </c>
      <c r="DN342" s="2">
        <v>0</v>
      </c>
      <c r="DO342" s="2">
        <v>0</v>
      </c>
      <c r="DP342" s="2">
        <v>1</v>
      </c>
      <c r="DQ342" s="2">
        <v>1</v>
      </c>
      <c r="DR342" s="2"/>
      <c r="DS342" s="2"/>
      <c r="DT342" s="2"/>
      <c r="DU342" s="2">
        <v>1010</v>
      </c>
      <c r="DV342" s="2" t="s">
        <v>235</v>
      </c>
      <c r="DW342" s="2" t="s">
        <v>235</v>
      </c>
      <c r="DX342" s="2">
        <v>1</v>
      </c>
      <c r="DY342" s="2"/>
      <c r="DZ342" s="2"/>
      <c r="EA342" s="2"/>
      <c r="EB342" s="2"/>
      <c r="EC342" s="2"/>
      <c r="ED342" s="2"/>
      <c r="EE342" s="2">
        <v>21121023</v>
      </c>
      <c r="EF342" s="2">
        <v>40</v>
      </c>
      <c r="EG342" s="2" t="s">
        <v>230</v>
      </c>
      <c r="EH342" s="2">
        <v>0</v>
      </c>
      <c r="EI342" s="2" t="s">
        <v>3</v>
      </c>
      <c r="EJ342" s="2">
        <v>2</v>
      </c>
      <c r="EK342" s="2">
        <v>333</v>
      </c>
      <c r="EL342" s="2" t="s">
        <v>231</v>
      </c>
      <c r="EM342" s="2" t="s">
        <v>232</v>
      </c>
      <c r="EN342" s="2"/>
      <c r="EO342" s="2" t="s">
        <v>3</v>
      </c>
      <c r="EP342" s="2"/>
      <c r="EQ342" s="2">
        <v>0</v>
      </c>
      <c r="ER342" s="2">
        <v>0</v>
      </c>
      <c r="ES342" s="2">
        <v>2670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/>
      <c r="EZ342" s="2">
        <v>0</v>
      </c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>
        <v>0</v>
      </c>
      <c r="FR342" s="2">
        <f t="shared" si="343"/>
        <v>0</v>
      </c>
      <c r="FS342" s="2">
        <v>0</v>
      </c>
      <c r="FT342" s="2"/>
      <c r="FU342" s="2"/>
      <c r="FV342" s="2"/>
      <c r="FW342" s="2"/>
      <c r="FX342" s="2">
        <v>114</v>
      </c>
      <c r="FY342" s="2">
        <v>67</v>
      </c>
      <c r="FZ342" s="2"/>
      <c r="GA342" s="2" t="s">
        <v>126</v>
      </c>
      <c r="GB342" s="2"/>
      <c r="GC342" s="2"/>
      <c r="GD342" s="2"/>
      <c r="GE342" s="2"/>
      <c r="GF342" s="2"/>
      <c r="GG342" s="2">
        <v>2</v>
      </c>
      <c r="GH342" s="2">
        <v>0</v>
      </c>
      <c r="GI342" s="2">
        <v>-2</v>
      </c>
      <c r="GJ342" s="2">
        <v>0</v>
      </c>
      <c r="GK342" s="2">
        <f>ROUND(R342*(R12)/100,2)</f>
        <v>0</v>
      </c>
      <c r="GL342" s="2">
        <f t="shared" si="344"/>
        <v>0</v>
      </c>
      <c r="GM342" s="2">
        <f t="shared" si="345"/>
        <v>2670</v>
      </c>
      <c r="GN342" s="2">
        <f t="shared" si="346"/>
        <v>0</v>
      </c>
      <c r="GO342" s="2">
        <f t="shared" si="347"/>
        <v>2670</v>
      </c>
      <c r="GP342" s="2">
        <f t="shared" si="348"/>
        <v>0</v>
      </c>
      <c r="GQ342" s="2"/>
      <c r="GR342" s="2">
        <v>0</v>
      </c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/>
      <c r="IL342" s="2"/>
      <c r="IM342" s="2"/>
      <c r="IN342" s="2"/>
      <c r="IO342" s="2"/>
      <c r="IP342" s="2"/>
      <c r="IQ342" s="2"/>
      <c r="IR342" s="2"/>
      <c r="IS342" s="2"/>
      <c r="IT342" s="2"/>
      <c r="IU342" s="2"/>
    </row>
    <row r="343" spans="1:255" x14ac:dyDescent="0.2">
      <c r="A343">
        <v>18</v>
      </c>
      <c r="B343">
        <v>1</v>
      </c>
      <c r="C343">
        <v>278</v>
      </c>
      <c r="E343" t="s">
        <v>368</v>
      </c>
      <c r="F343" t="str">
        <f>F342</f>
        <v>ПРАЙС-ЛИСТ</v>
      </c>
      <c r="G343" t="str">
        <f>G342</f>
        <v>ЩИТОК ОСВЕТИТЕЛЬНЫЙ, КОЛ-ВО АВТОМАТОВ ДО 10</v>
      </c>
      <c r="H343" t="str">
        <f>H342</f>
        <v>шт.</v>
      </c>
      <c r="I343">
        <f>I341*J343</f>
        <v>1</v>
      </c>
      <c r="J343">
        <f>J342</f>
        <v>1</v>
      </c>
      <c r="O343">
        <f t="shared" si="314"/>
        <v>2670</v>
      </c>
      <c r="P343">
        <f t="shared" si="315"/>
        <v>2670</v>
      </c>
      <c r="Q343">
        <f t="shared" si="316"/>
        <v>0</v>
      </c>
      <c r="R343">
        <f t="shared" si="317"/>
        <v>0</v>
      </c>
      <c r="S343">
        <f t="shared" si="318"/>
        <v>0</v>
      </c>
      <c r="T343">
        <f t="shared" si="319"/>
        <v>0</v>
      </c>
      <c r="U343">
        <f t="shared" si="320"/>
        <v>0</v>
      </c>
      <c r="V343">
        <f t="shared" si="321"/>
        <v>0</v>
      </c>
      <c r="W343">
        <f t="shared" si="322"/>
        <v>0</v>
      </c>
      <c r="X343">
        <f t="shared" si="323"/>
        <v>0</v>
      </c>
      <c r="Y343">
        <f t="shared" si="324"/>
        <v>0</v>
      </c>
      <c r="AA343">
        <v>22529510</v>
      </c>
      <c r="AB343">
        <f t="shared" si="325"/>
        <v>2670</v>
      </c>
      <c r="AC343">
        <f t="shared" si="326"/>
        <v>2670</v>
      </c>
      <c r="AD343">
        <f t="shared" si="327"/>
        <v>0</v>
      </c>
      <c r="AE343">
        <f t="shared" si="328"/>
        <v>0</v>
      </c>
      <c r="AF343">
        <f t="shared" si="329"/>
        <v>0</v>
      </c>
      <c r="AG343">
        <f t="shared" si="330"/>
        <v>0</v>
      </c>
      <c r="AH343">
        <f t="shared" si="331"/>
        <v>0</v>
      </c>
      <c r="AI343">
        <f t="shared" si="332"/>
        <v>0</v>
      </c>
      <c r="AJ343">
        <f t="shared" si="333"/>
        <v>0</v>
      </c>
      <c r="AK343">
        <v>2670</v>
      </c>
      <c r="AL343">
        <v>2670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1</v>
      </c>
      <c r="AW343">
        <v>1</v>
      </c>
      <c r="AZ343">
        <v>1</v>
      </c>
      <c r="BA343">
        <v>1</v>
      </c>
      <c r="BB343">
        <v>1</v>
      </c>
      <c r="BC343">
        <v>1</v>
      </c>
      <c r="BD343" t="s">
        <v>3</v>
      </c>
      <c r="BE343" t="s">
        <v>3</v>
      </c>
      <c r="BF343" t="s">
        <v>3</v>
      </c>
      <c r="BG343" t="s">
        <v>3</v>
      </c>
      <c r="BH343">
        <v>3</v>
      </c>
      <c r="BI343">
        <v>2</v>
      </c>
      <c r="BJ343" t="str">
        <f>BJ342</f>
        <v/>
      </c>
      <c r="BM343">
        <v>333</v>
      </c>
      <c r="BN343">
        <v>0</v>
      </c>
      <c r="BO343" t="s">
        <v>3</v>
      </c>
      <c r="BP343">
        <v>0</v>
      </c>
      <c r="BQ343">
        <v>40</v>
      </c>
      <c r="BS343">
        <v>1</v>
      </c>
      <c r="BT343">
        <v>1</v>
      </c>
      <c r="BU343">
        <v>1</v>
      </c>
      <c r="BV343">
        <v>1</v>
      </c>
      <c r="BW343">
        <v>1</v>
      </c>
      <c r="BX343">
        <v>1</v>
      </c>
      <c r="BY343" t="s">
        <v>3</v>
      </c>
      <c r="BZ343">
        <v>0</v>
      </c>
      <c r="CA343">
        <v>0</v>
      </c>
      <c r="CF343">
        <v>0</v>
      </c>
      <c r="CG343">
        <v>0</v>
      </c>
      <c r="CM343">
        <v>0</v>
      </c>
      <c r="CN343" t="s">
        <v>3</v>
      </c>
      <c r="CO343">
        <v>0</v>
      </c>
      <c r="CP343">
        <f t="shared" si="334"/>
        <v>2670</v>
      </c>
      <c r="CQ343">
        <f t="shared" si="335"/>
        <v>2670</v>
      </c>
      <c r="CR343">
        <f t="shared" si="336"/>
        <v>0</v>
      </c>
      <c r="CS343">
        <f t="shared" si="337"/>
        <v>0</v>
      </c>
      <c r="CT343">
        <f t="shared" si="338"/>
        <v>0</v>
      </c>
      <c r="CU343">
        <f t="shared" si="339"/>
        <v>0</v>
      </c>
      <c r="CV343">
        <f t="shared" si="340"/>
        <v>0</v>
      </c>
      <c r="CW343">
        <f t="shared" si="341"/>
        <v>0</v>
      </c>
      <c r="CX343">
        <f t="shared" si="342"/>
        <v>0</v>
      </c>
      <c r="CY343">
        <f>S343*(BZ343/100)</f>
        <v>0</v>
      </c>
      <c r="CZ343">
        <f>S343*(CA343/100)</f>
        <v>0</v>
      </c>
      <c r="DC343" t="s">
        <v>3</v>
      </c>
      <c r="DD343" t="s">
        <v>3</v>
      </c>
      <c r="DE343" t="s">
        <v>3</v>
      </c>
      <c r="DF343" t="s">
        <v>3</v>
      </c>
      <c r="DG343" t="s">
        <v>3</v>
      </c>
      <c r="DH343" t="s">
        <v>3</v>
      </c>
      <c r="DI343" t="s">
        <v>3</v>
      </c>
      <c r="DJ343" t="s">
        <v>3</v>
      </c>
      <c r="DK343" t="s">
        <v>3</v>
      </c>
      <c r="DL343" t="s">
        <v>3</v>
      </c>
      <c r="DM343" t="s">
        <v>3</v>
      </c>
      <c r="DN343">
        <v>114</v>
      </c>
      <c r="DO343">
        <v>67</v>
      </c>
      <c r="DP343">
        <v>1.0469999999999999</v>
      </c>
      <c r="DQ343">
        <v>1</v>
      </c>
      <c r="DU343">
        <f t="shared" ref="DU343:EM343" si="350">DU342</f>
        <v>1010</v>
      </c>
      <c r="DV343" t="str">
        <f t="shared" si="350"/>
        <v>шт.</v>
      </c>
      <c r="DW343" t="str">
        <f t="shared" si="350"/>
        <v>шт.</v>
      </c>
      <c r="DX343">
        <f t="shared" si="350"/>
        <v>1</v>
      </c>
      <c r="DY343">
        <f t="shared" si="350"/>
        <v>0</v>
      </c>
      <c r="DZ343">
        <f t="shared" si="350"/>
        <v>0</v>
      </c>
      <c r="EA343">
        <f t="shared" si="350"/>
        <v>0</v>
      </c>
      <c r="EB343">
        <f t="shared" si="350"/>
        <v>0</v>
      </c>
      <c r="EC343">
        <f t="shared" si="350"/>
        <v>0</v>
      </c>
      <c r="ED343">
        <f t="shared" si="350"/>
        <v>0</v>
      </c>
      <c r="EE343">
        <f t="shared" si="350"/>
        <v>21121023</v>
      </c>
      <c r="EF343">
        <f t="shared" si="350"/>
        <v>40</v>
      </c>
      <c r="EG343" t="str">
        <f t="shared" si="350"/>
        <v>Монтаж оборудования</v>
      </c>
      <c r="EH343">
        <f t="shared" si="350"/>
        <v>0</v>
      </c>
      <c r="EI343" t="str">
        <f t="shared" si="350"/>
        <v/>
      </c>
      <c r="EJ343">
        <f t="shared" si="350"/>
        <v>2</v>
      </c>
      <c r="EK343">
        <f t="shared" si="350"/>
        <v>333</v>
      </c>
      <c r="EL343" t="str">
        <f t="shared" si="350"/>
        <v>ТСН-2001.4-8. 8-188...8-272</v>
      </c>
      <c r="EM343" t="str">
        <f t="shared" si="350"/>
        <v>ТСН-2001.4-8-18</v>
      </c>
      <c r="EO343" t="s">
        <v>3</v>
      </c>
      <c r="EQ343">
        <v>0</v>
      </c>
      <c r="ER343">
        <v>0</v>
      </c>
      <c r="ES343">
        <v>2670</v>
      </c>
      <c r="ET343">
        <v>0</v>
      </c>
      <c r="EU343">
        <v>0</v>
      </c>
      <c r="EV343">
        <v>0</v>
      </c>
      <c r="EW343">
        <v>0</v>
      </c>
      <c r="EX343">
        <v>0</v>
      </c>
      <c r="FQ343">
        <v>0</v>
      </c>
      <c r="FR343">
        <f t="shared" si="343"/>
        <v>0</v>
      </c>
      <c r="FS343">
        <v>0</v>
      </c>
      <c r="FX343">
        <v>0</v>
      </c>
      <c r="FY343">
        <v>0</v>
      </c>
      <c r="GA343" t="s">
        <v>370</v>
      </c>
      <c r="GG343">
        <v>2</v>
      </c>
      <c r="GH343">
        <v>0</v>
      </c>
      <c r="GI343">
        <v>-2</v>
      </c>
      <c r="GJ343">
        <v>0</v>
      </c>
      <c r="GK343">
        <f>ROUND(R343*(S12)/100,2)</f>
        <v>0</v>
      </c>
      <c r="GL343">
        <f t="shared" si="344"/>
        <v>0</v>
      </c>
      <c r="GM343">
        <f t="shared" si="345"/>
        <v>2670</v>
      </c>
      <c r="GN343">
        <f t="shared" si="346"/>
        <v>0</v>
      </c>
      <c r="GO343">
        <f t="shared" si="347"/>
        <v>2670</v>
      </c>
      <c r="GP343">
        <f t="shared" si="348"/>
        <v>0</v>
      </c>
      <c r="GR343">
        <v>0</v>
      </c>
    </row>
    <row r="344" spans="1:255" x14ac:dyDescent="0.2">
      <c r="A344" s="2">
        <v>17</v>
      </c>
      <c r="B344" s="2">
        <v>1</v>
      </c>
      <c r="C344" s="2">
        <f>ROW(SmtRes!A279)</f>
        <v>279</v>
      </c>
      <c r="D344" s="2"/>
      <c r="E344" s="2" t="s">
        <v>371</v>
      </c>
      <c r="F344" s="2" t="s">
        <v>372</v>
      </c>
      <c r="G344" s="2" t="s">
        <v>373</v>
      </c>
      <c r="H344" s="2" t="s">
        <v>26</v>
      </c>
      <c r="I344" s="2">
        <v>1.4</v>
      </c>
      <c r="J344" s="2">
        <v>0</v>
      </c>
      <c r="K344" s="2"/>
      <c r="L344" s="2"/>
      <c r="M344" s="2"/>
      <c r="N344" s="2"/>
      <c r="O344" s="2">
        <f t="shared" si="314"/>
        <v>686.63</v>
      </c>
      <c r="P344" s="2">
        <f t="shared" si="315"/>
        <v>166.6</v>
      </c>
      <c r="Q344" s="2">
        <f t="shared" si="316"/>
        <v>162.71</v>
      </c>
      <c r="R344" s="2">
        <f t="shared" si="317"/>
        <v>12.03</v>
      </c>
      <c r="S344" s="2">
        <f t="shared" si="318"/>
        <v>357.32</v>
      </c>
      <c r="T344" s="2">
        <f t="shared" si="319"/>
        <v>0</v>
      </c>
      <c r="U344" s="2">
        <f t="shared" si="320"/>
        <v>28.979999999999997</v>
      </c>
      <c r="V344" s="2">
        <f t="shared" si="321"/>
        <v>0</v>
      </c>
      <c r="W344" s="2">
        <f t="shared" si="322"/>
        <v>0</v>
      </c>
      <c r="X344" s="2">
        <f t="shared" si="323"/>
        <v>407.34</v>
      </c>
      <c r="Y344" s="2">
        <f t="shared" si="324"/>
        <v>239.4</v>
      </c>
      <c r="Z344" s="2"/>
      <c r="AA344" s="2">
        <v>22529512</v>
      </c>
      <c r="AB344" s="2">
        <f t="shared" si="325"/>
        <v>490.45</v>
      </c>
      <c r="AC344" s="2">
        <f t="shared" si="326"/>
        <v>119</v>
      </c>
      <c r="AD344" s="2">
        <f t="shared" si="327"/>
        <v>116.22</v>
      </c>
      <c r="AE344" s="2">
        <f t="shared" si="328"/>
        <v>8.59</v>
      </c>
      <c r="AF344" s="2">
        <f t="shared" si="329"/>
        <v>255.23</v>
      </c>
      <c r="AG344" s="2">
        <f t="shared" si="330"/>
        <v>0</v>
      </c>
      <c r="AH344" s="2">
        <f t="shared" si="331"/>
        <v>20.7</v>
      </c>
      <c r="AI344" s="2">
        <f t="shared" si="332"/>
        <v>0</v>
      </c>
      <c r="AJ344" s="2">
        <f t="shared" si="333"/>
        <v>0</v>
      </c>
      <c r="AK344" s="2">
        <v>490.45</v>
      </c>
      <c r="AL344" s="2">
        <v>119</v>
      </c>
      <c r="AM344" s="2">
        <v>116.22</v>
      </c>
      <c r="AN344" s="2">
        <v>8.59</v>
      </c>
      <c r="AO344" s="2">
        <v>255.23</v>
      </c>
      <c r="AP344" s="2">
        <v>0</v>
      </c>
      <c r="AQ344" s="2">
        <v>20.7</v>
      </c>
      <c r="AR344" s="2">
        <v>0</v>
      </c>
      <c r="AS344" s="2">
        <v>0</v>
      </c>
      <c r="AT344" s="2">
        <v>114</v>
      </c>
      <c r="AU344" s="2">
        <v>67</v>
      </c>
      <c r="AV344" s="2">
        <v>1</v>
      </c>
      <c r="AW344" s="2">
        <v>1</v>
      </c>
      <c r="AX344" s="2"/>
      <c r="AY344" s="2"/>
      <c r="AZ344" s="2">
        <v>1</v>
      </c>
      <c r="BA344" s="2">
        <v>1</v>
      </c>
      <c r="BB344" s="2">
        <v>1</v>
      </c>
      <c r="BC344" s="2">
        <v>1</v>
      </c>
      <c r="BD344" s="2" t="s">
        <v>3</v>
      </c>
      <c r="BE344" s="2" t="s">
        <v>3</v>
      </c>
      <c r="BF344" s="2" t="s">
        <v>3</v>
      </c>
      <c r="BG344" s="2" t="s">
        <v>3</v>
      </c>
      <c r="BH344" s="2">
        <v>0</v>
      </c>
      <c r="BI344" s="2">
        <v>2</v>
      </c>
      <c r="BJ344" s="2" t="s">
        <v>374</v>
      </c>
      <c r="BK344" s="2"/>
      <c r="BL344" s="2"/>
      <c r="BM344" s="2">
        <v>331</v>
      </c>
      <c r="BN344" s="2">
        <v>0</v>
      </c>
      <c r="BO344" s="2" t="s">
        <v>3</v>
      </c>
      <c r="BP344" s="2">
        <v>0</v>
      </c>
      <c r="BQ344" s="2">
        <v>40</v>
      </c>
      <c r="BR344" s="2"/>
      <c r="BS344" s="2">
        <v>1</v>
      </c>
      <c r="BT344" s="2">
        <v>1</v>
      </c>
      <c r="BU344" s="2">
        <v>1</v>
      </c>
      <c r="BV344" s="2">
        <v>1</v>
      </c>
      <c r="BW344" s="2">
        <v>1</v>
      </c>
      <c r="BX344" s="2">
        <v>1</v>
      </c>
      <c r="BY344" s="2" t="s">
        <v>3</v>
      </c>
      <c r="BZ344" s="2">
        <v>114</v>
      </c>
      <c r="CA344" s="2">
        <v>67</v>
      </c>
      <c r="CB344" s="2"/>
      <c r="CC344" s="2"/>
      <c r="CD344" s="2"/>
      <c r="CE344" s="2"/>
      <c r="CF344" s="2">
        <v>0</v>
      </c>
      <c r="CG344" s="2">
        <v>0</v>
      </c>
      <c r="CH344" s="2"/>
      <c r="CI344" s="2"/>
      <c r="CJ344" s="2"/>
      <c r="CK344" s="2"/>
      <c r="CL344" s="2"/>
      <c r="CM344" s="2">
        <v>0</v>
      </c>
      <c r="CN344" s="2" t="s">
        <v>3</v>
      </c>
      <c r="CO344" s="2">
        <v>0</v>
      </c>
      <c r="CP344" s="2">
        <f t="shared" si="334"/>
        <v>686.63</v>
      </c>
      <c r="CQ344" s="2">
        <f t="shared" si="335"/>
        <v>119</v>
      </c>
      <c r="CR344" s="2">
        <f t="shared" si="336"/>
        <v>116.22</v>
      </c>
      <c r="CS344" s="2">
        <f t="shared" si="337"/>
        <v>8.59</v>
      </c>
      <c r="CT344" s="2">
        <f t="shared" si="338"/>
        <v>255.23</v>
      </c>
      <c r="CU344" s="2">
        <f t="shared" si="339"/>
        <v>0</v>
      </c>
      <c r="CV344" s="2">
        <f t="shared" si="340"/>
        <v>20.7</v>
      </c>
      <c r="CW344" s="2">
        <f t="shared" si="341"/>
        <v>0</v>
      </c>
      <c r="CX344" s="2">
        <f t="shared" si="342"/>
        <v>0</v>
      </c>
      <c r="CY344" s="2">
        <f>((S344*BZ344)/100)</f>
        <v>407.34479999999996</v>
      </c>
      <c r="CZ344" s="2">
        <f>((S344*CA344)/100)</f>
        <v>239.40439999999998</v>
      </c>
      <c r="DA344" s="2"/>
      <c r="DB344" s="2"/>
      <c r="DC344" s="2" t="s">
        <v>3</v>
      </c>
      <c r="DD344" s="2" t="s">
        <v>3</v>
      </c>
      <c r="DE344" s="2" t="s">
        <v>3</v>
      </c>
      <c r="DF344" s="2" t="s">
        <v>3</v>
      </c>
      <c r="DG344" s="2" t="s">
        <v>3</v>
      </c>
      <c r="DH344" s="2" t="s">
        <v>3</v>
      </c>
      <c r="DI344" s="2" t="s">
        <v>3</v>
      </c>
      <c r="DJ344" s="2" t="s">
        <v>3</v>
      </c>
      <c r="DK344" s="2" t="s">
        <v>3</v>
      </c>
      <c r="DL344" s="2" t="s">
        <v>3</v>
      </c>
      <c r="DM344" s="2" t="s">
        <v>3</v>
      </c>
      <c r="DN344" s="2">
        <v>0</v>
      </c>
      <c r="DO344" s="2">
        <v>0</v>
      </c>
      <c r="DP344" s="2">
        <v>1</v>
      </c>
      <c r="DQ344" s="2">
        <v>1</v>
      </c>
      <c r="DR344" s="2"/>
      <c r="DS344" s="2"/>
      <c r="DT344" s="2"/>
      <c r="DU344" s="2">
        <v>1003</v>
      </c>
      <c r="DV344" s="2" t="s">
        <v>26</v>
      </c>
      <c r="DW344" s="2" t="s">
        <v>26</v>
      </c>
      <c r="DX344" s="2">
        <v>100</v>
      </c>
      <c r="DY344" s="2"/>
      <c r="DZ344" s="2"/>
      <c r="EA344" s="2"/>
      <c r="EB344" s="2"/>
      <c r="EC344" s="2"/>
      <c r="ED344" s="2"/>
      <c r="EE344" s="2">
        <v>21121021</v>
      </c>
      <c r="EF344" s="2">
        <v>40</v>
      </c>
      <c r="EG344" s="2" t="s">
        <v>230</v>
      </c>
      <c r="EH344" s="2">
        <v>0</v>
      </c>
      <c r="EI344" s="2" t="s">
        <v>3</v>
      </c>
      <c r="EJ344" s="2">
        <v>2</v>
      </c>
      <c r="EK344" s="2">
        <v>331</v>
      </c>
      <c r="EL344" s="2" t="s">
        <v>375</v>
      </c>
      <c r="EM344" s="2" t="s">
        <v>376</v>
      </c>
      <c r="EN344" s="2"/>
      <c r="EO344" s="2" t="s">
        <v>3</v>
      </c>
      <c r="EP344" s="2"/>
      <c r="EQ344" s="2">
        <v>0</v>
      </c>
      <c r="ER344" s="2">
        <v>490.45</v>
      </c>
      <c r="ES344" s="2">
        <v>119</v>
      </c>
      <c r="ET344" s="2">
        <v>116.22</v>
      </c>
      <c r="EU344" s="2">
        <v>8.59</v>
      </c>
      <c r="EV344" s="2">
        <v>255.23</v>
      </c>
      <c r="EW344" s="2">
        <v>20.7</v>
      </c>
      <c r="EX344" s="2">
        <v>0</v>
      </c>
      <c r="EY344" s="2">
        <v>0</v>
      </c>
      <c r="EZ344" s="2">
        <v>0</v>
      </c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>
        <v>0</v>
      </c>
      <c r="FR344" s="2">
        <f t="shared" si="343"/>
        <v>0</v>
      </c>
      <c r="FS344" s="2">
        <v>0</v>
      </c>
      <c r="FT344" s="2"/>
      <c r="FU344" s="2"/>
      <c r="FV344" s="2"/>
      <c r="FW344" s="2"/>
      <c r="FX344" s="2">
        <v>114</v>
      </c>
      <c r="FY344" s="2">
        <v>67</v>
      </c>
      <c r="FZ344" s="2"/>
      <c r="GA344" s="2" t="s">
        <v>3</v>
      </c>
      <c r="GB344" s="2"/>
      <c r="GC344" s="2"/>
      <c r="GD344" s="2"/>
      <c r="GE344" s="2"/>
      <c r="GF344" s="2"/>
      <c r="GG344" s="2">
        <v>2</v>
      </c>
      <c r="GH344" s="2">
        <v>1</v>
      </c>
      <c r="GI344" s="2">
        <v>-2</v>
      </c>
      <c r="GJ344" s="2">
        <v>0</v>
      </c>
      <c r="GK344" s="2">
        <f>ROUND(R344*(R12)/100,2)</f>
        <v>21.05</v>
      </c>
      <c r="GL344" s="2">
        <f t="shared" si="344"/>
        <v>0</v>
      </c>
      <c r="GM344" s="2">
        <f t="shared" si="345"/>
        <v>1354.42</v>
      </c>
      <c r="GN344" s="2">
        <f t="shared" si="346"/>
        <v>0</v>
      </c>
      <c r="GO344" s="2">
        <f t="shared" si="347"/>
        <v>1354.42</v>
      </c>
      <c r="GP344" s="2">
        <f t="shared" si="348"/>
        <v>0</v>
      </c>
      <c r="GQ344" s="2"/>
      <c r="GR344" s="2">
        <v>0</v>
      </c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/>
      <c r="IL344" s="2"/>
      <c r="IM344" s="2"/>
      <c r="IN344" s="2"/>
      <c r="IO344" s="2"/>
      <c r="IP344" s="2"/>
      <c r="IQ344" s="2"/>
      <c r="IR344" s="2"/>
      <c r="IS344" s="2"/>
      <c r="IT344" s="2"/>
      <c r="IU344" s="2"/>
    </row>
    <row r="345" spans="1:255" x14ac:dyDescent="0.2">
      <c r="A345">
        <v>17</v>
      </c>
      <c r="B345">
        <v>1</v>
      </c>
      <c r="C345">
        <f>ROW(SmtRes!A280)</f>
        <v>280</v>
      </c>
      <c r="E345" t="s">
        <v>371</v>
      </c>
      <c r="F345" t="str">
        <f>F344</f>
        <v>4.8-172-1</v>
      </c>
      <c r="G345" t="str">
        <f>G344</f>
        <v>ТРУБЫ ВИНИПЛАСТОВЫЕ ПО УСТАНОВЛЕННЫМ КОНСТРУКЦИЯМ, ПО СТЕНАМ И КОЛОННАМ С КРЕПЛЕНИЕМ СКОБАМИ, ВНУТРЕННИЙ ДИАМЕТР, ММ, ДО: 25</v>
      </c>
      <c r="H345" t="str">
        <f>H344</f>
        <v>100 м</v>
      </c>
      <c r="I345">
        <f>I344</f>
        <v>1.4</v>
      </c>
      <c r="J345">
        <f>J344</f>
        <v>0</v>
      </c>
      <c r="O345">
        <f t="shared" si="314"/>
        <v>6765.36</v>
      </c>
      <c r="P345">
        <f t="shared" si="315"/>
        <v>759.7</v>
      </c>
      <c r="Q345">
        <f t="shared" si="316"/>
        <v>938.83</v>
      </c>
      <c r="R345">
        <f t="shared" si="317"/>
        <v>170.53</v>
      </c>
      <c r="S345">
        <f t="shared" si="318"/>
        <v>5066.83</v>
      </c>
      <c r="T345">
        <f t="shared" si="319"/>
        <v>0</v>
      </c>
      <c r="U345">
        <f t="shared" si="320"/>
        <v>28.979999999999997</v>
      </c>
      <c r="V345">
        <f t="shared" si="321"/>
        <v>0</v>
      </c>
      <c r="W345">
        <f t="shared" si="322"/>
        <v>0</v>
      </c>
      <c r="X345">
        <f t="shared" si="323"/>
        <v>4104.13</v>
      </c>
      <c r="Y345">
        <f t="shared" si="324"/>
        <v>2229.41</v>
      </c>
      <c r="AA345">
        <v>22529510</v>
      </c>
      <c r="AB345">
        <f t="shared" si="325"/>
        <v>490.45</v>
      </c>
      <c r="AC345">
        <f t="shared" si="326"/>
        <v>119</v>
      </c>
      <c r="AD345">
        <f t="shared" si="327"/>
        <v>116.22</v>
      </c>
      <c r="AE345">
        <f t="shared" si="328"/>
        <v>8.59</v>
      </c>
      <c r="AF345">
        <f t="shared" si="329"/>
        <v>255.23</v>
      </c>
      <c r="AG345">
        <f t="shared" si="330"/>
        <v>0</v>
      </c>
      <c r="AH345">
        <f t="shared" si="331"/>
        <v>20.7</v>
      </c>
      <c r="AI345">
        <f t="shared" si="332"/>
        <v>0</v>
      </c>
      <c r="AJ345">
        <f t="shared" si="333"/>
        <v>0</v>
      </c>
      <c r="AK345">
        <v>490.45</v>
      </c>
      <c r="AL345">
        <v>119</v>
      </c>
      <c r="AM345">
        <v>116.22</v>
      </c>
      <c r="AN345">
        <v>8.59</v>
      </c>
      <c r="AO345">
        <v>255.23</v>
      </c>
      <c r="AP345">
        <v>0</v>
      </c>
      <c r="AQ345">
        <v>20.7</v>
      </c>
      <c r="AR345">
        <v>0</v>
      </c>
      <c r="AS345">
        <v>0</v>
      </c>
      <c r="AT345">
        <v>81</v>
      </c>
      <c r="AU345">
        <v>44</v>
      </c>
      <c r="AV345">
        <v>1</v>
      </c>
      <c r="AW345">
        <v>1</v>
      </c>
      <c r="AZ345">
        <v>1</v>
      </c>
      <c r="BA345">
        <v>14.18</v>
      </c>
      <c r="BB345">
        <v>5.77</v>
      </c>
      <c r="BC345">
        <v>4.5599999999999996</v>
      </c>
      <c r="BD345" t="s">
        <v>3</v>
      </c>
      <c r="BE345" t="s">
        <v>3</v>
      </c>
      <c r="BF345" t="s">
        <v>3</v>
      </c>
      <c r="BG345" t="s">
        <v>3</v>
      </c>
      <c r="BH345">
        <v>0</v>
      </c>
      <c r="BI345">
        <v>2</v>
      </c>
      <c r="BJ345" t="str">
        <f>BJ344</f>
        <v>ТСН-2001.4. Доп.5. Сб.8, т.172, поз.1</v>
      </c>
      <c r="BM345">
        <v>331</v>
      </c>
      <c r="BN345">
        <v>0</v>
      </c>
      <c r="BO345" t="s">
        <v>372</v>
      </c>
      <c r="BP345">
        <v>1</v>
      </c>
      <c r="BQ345">
        <v>40</v>
      </c>
      <c r="BS345">
        <v>14.18</v>
      </c>
      <c r="BT345">
        <v>1</v>
      </c>
      <c r="BU345">
        <v>1</v>
      </c>
      <c r="BV345">
        <v>1</v>
      </c>
      <c r="BW345">
        <v>1</v>
      </c>
      <c r="BX345">
        <v>1</v>
      </c>
      <c r="BY345" t="s">
        <v>3</v>
      </c>
      <c r="BZ345">
        <v>81</v>
      </c>
      <c r="CA345">
        <v>44</v>
      </c>
      <c r="CF345">
        <v>0</v>
      </c>
      <c r="CG345">
        <v>0</v>
      </c>
      <c r="CM345">
        <v>0</v>
      </c>
      <c r="CN345" t="s">
        <v>3</v>
      </c>
      <c r="CO345">
        <v>0</v>
      </c>
      <c r="CP345">
        <f t="shared" si="334"/>
        <v>6765.3600000000006</v>
      </c>
      <c r="CQ345">
        <f t="shared" si="335"/>
        <v>542.64</v>
      </c>
      <c r="CR345">
        <f t="shared" si="336"/>
        <v>670.58939999999996</v>
      </c>
      <c r="CS345">
        <f t="shared" si="337"/>
        <v>121.80619999999999</v>
      </c>
      <c r="CT345">
        <f t="shared" si="338"/>
        <v>3619.1614</v>
      </c>
      <c r="CU345">
        <f t="shared" si="339"/>
        <v>0</v>
      </c>
      <c r="CV345">
        <f t="shared" si="340"/>
        <v>20.7</v>
      </c>
      <c r="CW345">
        <f t="shared" si="341"/>
        <v>0</v>
      </c>
      <c r="CX345">
        <f t="shared" si="342"/>
        <v>0</v>
      </c>
      <c r="CY345">
        <f>S345*(BZ345/100)</f>
        <v>4104.1323000000002</v>
      </c>
      <c r="CZ345">
        <f>S345*(CA345/100)</f>
        <v>2229.4052000000001</v>
      </c>
      <c r="DC345" t="s">
        <v>3</v>
      </c>
      <c r="DD345" t="s">
        <v>3</v>
      </c>
      <c r="DE345" t="s">
        <v>3</v>
      </c>
      <c r="DF345" t="s">
        <v>3</v>
      </c>
      <c r="DG345" t="s">
        <v>3</v>
      </c>
      <c r="DH345" t="s">
        <v>3</v>
      </c>
      <c r="DI345" t="s">
        <v>3</v>
      </c>
      <c r="DJ345" t="s">
        <v>3</v>
      </c>
      <c r="DK345" t="s">
        <v>3</v>
      </c>
      <c r="DL345" t="s">
        <v>3</v>
      </c>
      <c r="DM345" t="s">
        <v>3</v>
      </c>
      <c r="DN345">
        <v>114</v>
      </c>
      <c r="DO345">
        <v>67</v>
      </c>
      <c r="DP345">
        <v>1.0469999999999999</v>
      </c>
      <c r="DQ345">
        <v>1</v>
      </c>
      <c r="DU345">
        <f t="shared" ref="DU345:EM345" si="351">DU344</f>
        <v>1003</v>
      </c>
      <c r="DV345" t="str">
        <f t="shared" si="351"/>
        <v>100 м</v>
      </c>
      <c r="DW345" t="str">
        <f t="shared" si="351"/>
        <v>100 м</v>
      </c>
      <c r="DX345">
        <f t="shared" si="351"/>
        <v>100</v>
      </c>
      <c r="DY345">
        <f t="shared" si="351"/>
        <v>0</v>
      </c>
      <c r="DZ345">
        <f t="shared" si="351"/>
        <v>0</v>
      </c>
      <c r="EA345">
        <f t="shared" si="351"/>
        <v>0</v>
      </c>
      <c r="EB345">
        <f t="shared" si="351"/>
        <v>0</v>
      </c>
      <c r="EC345">
        <f t="shared" si="351"/>
        <v>0</v>
      </c>
      <c r="ED345">
        <f t="shared" si="351"/>
        <v>0</v>
      </c>
      <c r="EE345">
        <f t="shared" si="351"/>
        <v>21121021</v>
      </c>
      <c r="EF345">
        <f t="shared" si="351"/>
        <v>40</v>
      </c>
      <c r="EG345" t="str">
        <f t="shared" si="351"/>
        <v>Монтаж оборудования</v>
      </c>
      <c r="EH345">
        <f t="shared" si="351"/>
        <v>0</v>
      </c>
      <c r="EI345" t="str">
        <f t="shared" si="351"/>
        <v/>
      </c>
      <c r="EJ345">
        <f t="shared" si="351"/>
        <v>2</v>
      </c>
      <c r="EK345">
        <f t="shared" si="351"/>
        <v>331</v>
      </c>
      <c r="EL345" t="str">
        <f t="shared" si="351"/>
        <v>ТСН-2001.4-8. 8-155...8-184</v>
      </c>
      <c r="EM345" t="str">
        <f t="shared" si="351"/>
        <v>ТСН-2001.4-8-16</v>
      </c>
      <c r="EO345" t="s">
        <v>3</v>
      </c>
      <c r="EQ345">
        <v>0</v>
      </c>
      <c r="ER345">
        <v>490.45</v>
      </c>
      <c r="ES345">
        <v>119</v>
      </c>
      <c r="ET345">
        <v>116.22</v>
      </c>
      <c r="EU345">
        <v>8.59</v>
      </c>
      <c r="EV345">
        <v>255.23</v>
      </c>
      <c r="EW345">
        <v>20.7</v>
      </c>
      <c r="EX345">
        <v>0</v>
      </c>
      <c r="EY345">
        <v>0</v>
      </c>
      <c r="FQ345">
        <v>0</v>
      </c>
      <c r="FR345">
        <f t="shared" si="343"/>
        <v>0</v>
      </c>
      <c r="FS345">
        <v>0</v>
      </c>
      <c r="FX345">
        <v>81</v>
      </c>
      <c r="FY345">
        <v>44</v>
      </c>
      <c r="GA345" t="s">
        <v>3</v>
      </c>
      <c r="GG345">
        <v>2</v>
      </c>
      <c r="GH345">
        <v>1</v>
      </c>
      <c r="GI345">
        <v>2</v>
      </c>
      <c r="GJ345">
        <v>0</v>
      </c>
      <c r="GK345">
        <f>ROUND(R345*(S12)/100,2)</f>
        <v>288.2</v>
      </c>
      <c r="GL345">
        <f t="shared" si="344"/>
        <v>0</v>
      </c>
      <c r="GM345">
        <f t="shared" si="345"/>
        <v>13387.1</v>
      </c>
      <c r="GN345">
        <f t="shared" si="346"/>
        <v>0</v>
      </c>
      <c r="GO345">
        <f t="shared" si="347"/>
        <v>13387.1</v>
      </c>
      <c r="GP345">
        <f t="shared" si="348"/>
        <v>0</v>
      </c>
      <c r="GR345">
        <v>0</v>
      </c>
    </row>
    <row r="346" spans="1:255" x14ac:dyDescent="0.2">
      <c r="A346" s="2">
        <v>18</v>
      </c>
      <c r="B346" s="2">
        <v>1</v>
      </c>
      <c r="C346" s="2">
        <v>279</v>
      </c>
      <c r="D346" s="2"/>
      <c r="E346" s="2" t="s">
        <v>377</v>
      </c>
      <c r="F346" s="2" t="s">
        <v>123</v>
      </c>
      <c r="G346" s="2" t="s">
        <v>378</v>
      </c>
      <c r="H346" s="2" t="s">
        <v>284</v>
      </c>
      <c r="I346" s="2">
        <f>I345*J346</f>
        <v>140</v>
      </c>
      <c r="J346" s="2">
        <v>100</v>
      </c>
      <c r="K346" s="2"/>
      <c r="L346" s="2"/>
      <c r="M346" s="2"/>
      <c r="N346" s="2"/>
      <c r="O346" s="2">
        <f t="shared" si="314"/>
        <v>1540</v>
      </c>
      <c r="P346" s="2">
        <f t="shared" si="315"/>
        <v>1540</v>
      </c>
      <c r="Q346" s="2">
        <f t="shared" si="316"/>
        <v>0</v>
      </c>
      <c r="R346" s="2">
        <f t="shared" si="317"/>
        <v>0</v>
      </c>
      <c r="S346" s="2">
        <f t="shared" si="318"/>
        <v>0</v>
      </c>
      <c r="T346" s="2">
        <f t="shared" si="319"/>
        <v>0</v>
      </c>
      <c r="U346" s="2">
        <f t="shared" si="320"/>
        <v>0</v>
      </c>
      <c r="V346" s="2">
        <f t="shared" si="321"/>
        <v>0</v>
      </c>
      <c r="W346" s="2">
        <f t="shared" si="322"/>
        <v>0</v>
      </c>
      <c r="X346" s="2">
        <f t="shared" si="323"/>
        <v>0</v>
      </c>
      <c r="Y346" s="2">
        <f t="shared" si="324"/>
        <v>0</v>
      </c>
      <c r="Z346" s="2"/>
      <c r="AA346" s="2">
        <v>22529512</v>
      </c>
      <c r="AB346" s="2">
        <f t="shared" si="325"/>
        <v>11</v>
      </c>
      <c r="AC346" s="2">
        <f t="shared" si="326"/>
        <v>11</v>
      </c>
      <c r="AD346" s="2">
        <f t="shared" si="327"/>
        <v>0</v>
      </c>
      <c r="AE346" s="2">
        <f t="shared" si="328"/>
        <v>0</v>
      </c>
      <c r="AF346" s="2">
        <f t="shared" si="329"/>
        <v>0</v>
      </c>
      <c r="AG346" s="2">
        <f t="shared" si="330"/>
        <v>0</v>
      </c>
      <c r="AH346" s="2">
        <f t="shared" si="331"/>
        <v>0</v>
      </c>
      <c r="AI346" s="2">
        <f t="shared" si="332"/>
        <v>0</v>
      </c>
      <c r="AJ346" s="2">
        <f t="shared" si="333"/>
        <v>0</v>
      </c>
      <c r="AK346" s="2">
        <v>11</v>
      </c>
      <c r="AL346" s="2">
        <v>11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 s="2">
        <v>0</v>
      </c>
      <c r="AT346" s="2">
        <v>114</v>
      </c>
      <c r="AU346" s="2">
        <v>67</v>
      </c>
      <c r="AV346" s="2">
        <v>1</v>
      </c>
      <c r="AW346" s="2">
        <v>1</v>
      </c>
      <c r="AX346" s="2"/>
      <c r="AY346" s="2"/>
      <c r="AZ346" s="2">
        <v>1</v>
      </c>
      <c r="BA346" s="2">
        <v>1</v>
      </c>
      <c r="BB346" s="2">
        <v>1</v>
      </c>
      <c r="BC346" s="2">
        <v>1</v>
      </c>
      <c r="BD346" s="2" t="s">
        <v>3</v>
      </c>
      <c r="BE346" s="2" t="s">
        <v>3</v>
      </c>
      <c r="BF346" s="2" t="s">
        <v>3</v>
      </c>
      <c r="BG346" s="2" t="s">
        <v>3</v>
      </c>
      <c r="BH346" s="2">
        <v>3</v>
      </c>
      <c r="BI346" s="2">
        <v>2</v>
      </c>
      <c r="BJ346" s="2" t="s">
        <v>3</v>
      </c>
      <c r="BK346" s="2"/>
      <c r="BL346" s="2"/>
      <c r="BM346" s="2">
        <v>331</v>
      </c>
      <c r="BN346" s="2">
        <v>0</v>
      </c>
      <c r="BO346" s="2" t="s">
        <v>3</v>
      </c>
      <c r="BP346" s="2">
        <v>0</v>
      </c>
      <c r="BQ346" s="2">
        <v>40</v>
      </c>
      <c r="BR346" s="2"/>
      <c r="BS346" s="2">
        <v>1</v>
      </c>
      <c r="BT346" s="2">
        <v>1</v>
      </c>
      <c r="BU346" s="2">
        <v>1</v>
      </c>
      <c r="BV346" s="2">
        <v>1</v>
      </c>
      <c r="BW346" s="2">
        <v>1</v>
      </c>
      <c r="BX346" s="2">
        <v>1</v>
      </c>
      <c r="BY346" s="2" t="s">
        <v>3</v>
      </c>
      <c r="BZ346" s="2">
        <v>114</v>
      </c>
      <c r="CA346" s="2">
        <v>67</v>
      </c>
      <c r="CB346" s="2"/>
      <c r="CC346" s="2"/>
      <c r="CD346" s="2"/>
      <c r="CE346" s="2"/>
      <c r="CF346" s="2">
        <v>0</v>
      </c>
      <c r="CG346" s="2">
        <v>0</v>
      </c>
      <c r="CH346" s="2"/>
      <c r="CI346" s="2"/>
      <c r="CJ346" s="2"/>
      <c r="CK346" s="2"/>
      <c r="CL346" s="2"/>
      <c r="CM346" s="2">
        <v>0</v>
      </c>
      <c r="CN346" s="2" t="s">
        <v>3</v>
      </c>
      <c r="CO346" s="2">
        <v>0</v>
      </c>
      <c r="CP346" s="2">
        <f t="shared" si="334"/>
        <v>1540</v>
      </c>
      <c r="CQ346" s="2">
        <f t="shared" si="335"/>
        <v>11</v>
      </c>
      <c r="CR346" s="2">
        <f t="shared" si="336"/>
        <v>0</v>
      </c>
      <c r="CS346" s="2">
        <f t="shared" si="337"/>
        <v>0</v>
      </c>
      <c r="CT346" s="2">
        <f t="shared" si="338"/>
        <v>0</v>
      </c>
      <c r="CU346" s="2">
        <f t="shared" si="339"/>
        <v>0</v>
      </c>
      <c r="CV346" s="2">
        <f t="shared" si="340"/>
        <v>0</v>
      </c>
      <c r="CW346" s="2">
        <f t="shared" si="341"/>
        <v>0</v>
      </c>
      <c r="CX346" s="2">
        <f t="shared" si="342"/>
        <v>0</v>
      </c>
      <c r="CY346" s="2">
        <f>((S346*BZ346)/100)</f>
        <v>0</v>
      </c>
      <c r="CZ346" s="2">
        <f>((S346*CA346)/100)</f>
        <v>0</v>
      </c>
      <c r="DA346" s="2"/>
      <c r="DB346" s="2"/>
      <c r="DC346" s="2" t="s">
        <v>3</v>
      </c>
      <c r="DD346" s="2" t="s">
        <v>3</v>
      </c>
      <c r="DE346" s="2" t="s">
        <v>3</v>
      </c>
      <c r="DF346" s="2" t="s">
        <v>3</v>
      </c>
      <c r="DG346" s="2" t="s">
        <v>3</v>
      </c>
      <c r="DH346" s="2" t="s">
        <v>3</v>
      </c>
      <c r="DI346" s="2" t="s">
        <v>3</v>
      </c>
      <c r="DJ346" s="2" t="s">
        <v>3</v>
      </c>
      <c r="DK346" s="2" t="s">
        <v>3</v>
      </c>
      <c r="DL346" s="2" t="s">
        <v>3</v>
      </c>
      <c r="DM346" s="2" t="s">
        <v>3</v>
      </c>
      <c r="DN346" s="2">
        <v>0</v>
      </c>
      <c r="DO346" s="2">
        <v>0</v>
      </c>
      <c r="DP346" s="2">
        <v>1</v>
      </c>
      <c r="DQ346" s="2">
        <v>1</v>
      </c>
      <c r="DR346" s="2"/>
      <c r="DS346" s="2"/>
      <c r="DT346" s="2"/>
      <c r="DU346" s="2">
        <v>1003</v>
      </c>
      <c r="DV346" s="2" t="s">
        <v>284</v>
      </c>
      <c r="DW346" s="2" t="s">
        <v>284</v>
      </c>
      <c r="DX346" s="2">
        <v>1</v>
      </c>
      <c r="DY346" s="2"/>
      <c r="DZ346" s="2"/>
      <c r="EA346" s="2"/>
      <c r="EB346" s="2"/>
      <c r="EC346" s="2"/>
      <c r="ED346" s="2"/>
      <c r="EE346" s="2">
        <v>21121021</v>
      </c>
      <c r="EF346" s="2">
        <v>40</v>
      </c>
      <c r="EG346" s="2" t="s">
        <v>230</v>
      </c>
      <c r="EH346" s="2">
        <v>0</v>
      </c>
      <c r="EI346" s="2" t="s">
        <v>3</v>
      </c>
      <c r="EJ346" s="2">
        <v>2</v>
      </c>
      <c r="EK346" s="2">
        <v>331</v>
      </c>
      <c r="EL346" s="2" t="s">
        <v>375</v>
      </c>
      <c r="EM346" s="2" t="s">
        <v>376</v>
      </c>
      <c r="EN346" s="2"/>
      <c r="EO346" s="2" t="s">
        <v>3</v>
      </c>
      <c r="EP346" s="2"/>
      <c r="EQ346" s="2">
        <v>0</v>
      </c>
      <c r="ER346" s="2">
        <v>0</v>
      </c>
      <c r="ES346" s="2">
        <v>11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/>
      <c r="EZ346" s="2">
        <v>0</v>
      </c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>
        <v>0</v>
      </c>
      <c r="FR346" s="2">
        <f t="shared" si="343"/>
        <v>0</v>
      </c>
      <c r="FS346" s="2">
        <v>0</v>
      </c>
      <c r="FT346" s="2"/>
      <c r="FU346" s="2"/>
      <c r="FV346" s="2"/>
      <c r="FW346" s="2"/>
      <c r="FX346" s="2">
        <v>114</v>
      </c>
      <c r="FY346" s="2">
        <v>67</v>
      </c>
      <c r="FZ346" s="2"/>
      <c r="GA346" s="2" t="s">
        <v>126</v>
      </c>
      <c r="GB346" s="2"/>
      <c r="GC346" s="2"/>
      <c r="GD346" s="2"/>
      <c r="GE346" s="2"/>
      <c r="GF346" s="2"/>
      <c r="GG346" s="2">
        <v>2</v>
      </c>
      <c r="GH346" s="2">
        <v>0</v>
      </c>
      <c r="GI346" s="2">
        <v>-2</v>
      </c>
      <c r="GJ346" s="2">
        <v>0</v>
      </c>
      <c r="GK346" s="2">
        <f>ROUND(R346*(R12)/100,2)</f>
        <v>0</v>
      </c>
      <c r="GL346" s="2">
        <f t="shared" si="344"/>
        <v>0</v>
      </c>
      <c r="GM346" s="2">
        <f t="shared" si="345"/>
        <v>1540</v>
      </c>
      <c r="GN346" s="2">
        <f t="shared" si="346"/>
        <v>0</v>
      </c>
      <c r="GO346" s="2">
        <f t="shared" si="347"/>
        <v>1540</v>
      </c>
      <c r="GP346" s="2">
        <f t="shared" si="348"/>
        <v>0</v>
      </c>
      <c r="GQ346" s="2"/>
      <c r="GR346" s="2">
        <v>0</v>
      </c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/>
      <c r="IL346" s="2"/>
      <c r="IM346" s="2"/>
      <c r="IN346" s="2"/>
      <c r="IO346" s="2"/>
      <c r="IP346" s="2"/>
      <c r="IQ346" s="2"/>
      <c r="IR346" s="2"/>
      <c r="IS346" s="2"/>
      <c r="IT346" s="2"/>
      <c r="IU346" s="2"/>
    </row>
    <row r="347" spans="1:255" x14ac:dyDescent="0.2">
      <c r="A347">
        <v>18</v>
      </c>
      <c r="B347">
        <v>1</v>
      </c>
      <c r="C347">
        <v>280</v>
      </c>
      <c r="E347" t="s">
        <v>377</v>
      </c>
      <c r="F347" t="str">
        <f>F346</f>
        <v>ПРАЙС-ЛИСТ</v>
      </c>
      <c r="G347" t="str">
        <f>G346</f>
        <v>ТРУБА ПВХ</v>
      </c>
      <c r="H347" t="str">
        <f>H346</f>
        <v>м</v>
      </c>
      <c r="I347">
        <f>I345*J347</f>
        <v>140</v>
      </c>
      <c r="J347">
        <f>J346</f>
        <v>100</v>
      </c>
      <c r="O347">
        <f t="shared" si="314"/>
        <v>1540</v>
      </c>
      <c r="P347">
        <f t="shared" si="315"/>
        <v>1540</v>
      </c>
      <c r="Q347">
        <f t="shared" si="316"/>
        <v>0</v>
      </c>
      <c r="R347">
        <f t="shared" si="317"/>
        <v>0</v>
      </c>
      <c r="S347">
        <f t="shared" si="318"/>
        <v>0</v>
      </c>
      <c r="T347">
        <f t="shared" si="319"/>
        <v>0</v>
      </c>
      <c r="U347">
        <f t="shared" si="320"/>
        <v>0</v>
      </c>
      <c r="V347">
        <f t="shared" si="321"/>
        <v>0</v>
      </c>
      <c r="W347">
        <f t="shared" si="322"/>
        <v>0</v>
      </c>
      <c r="X347">
        <f t="shared" si="323"/>
        <v>0</v>
      </c>
      <c r="Y347">
        <f t="shared" si="324"/>
        <v>0</v>
      </c>
      <c r="AA347">
        <v>22529510</v>
      </c>
      <c r="AB347">
        <f t="shared" si="325"/>
        <v>11</v>
      </c>
      <c r="AC347">
        <f t="shared" si="326"/>
        <v>11</v>
      </c>
      <c r="AD347">
        <f t="shared" si="327"/>
        <v>0</v>
      </c>
      <c r="AE347">
        <f t="shared" si="328"/>
        <v>0</v>
      </c>
      <c r="AF347">
        <f t="shared" si="329"/>
        <v>0</v>
      </c>
      <c r="AG347">
        <f t="shared" si="330"/>
        <v>0</v>
      </c>
      <c r="AH347">
        <f t="shared" si="331"/>
        <v>0</v>
      </c>
      <c r="AI347">
        <f t="shared" si="332"/>
        <v>0</v>
      </c>
      <c r="AJ347">
        <f t="shared" si="333"/>
        <v>0</v>
      </c>
      <c r="AK347">
        <v>11</v>
      </c>
      <c r="AL347">
        <v>11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1</v>
      </c>
      <c r="AW347">
        <v>1</v>
      </c>
      <c r="AZ347">
        <v>1</v>
      </c>
      <c r="BA347">
        <v>1</v>
      </c>
      <c r="BB347">
        <v>1</v>
      </c>
      <c r="BC347">
        <v>1</v>
      </c>
      <c r="BD347" t="s">
        <v>3</v>
      </c>
      <c r="BE347" t="s">
        <v>3</v>
      </c>
      <c r="BF347" t="s">
        <v>3</v>
      </c>
      <c r="BG347" t="s">
        <v>3</v>
      </c>
      <c r="BH347">
        <v>3</v>
      </c>
      <c r="BI347">
        <v>2</v>
      </c>
      <c r="BJ347" t="str">
        <f>BJ346</f>
        <v/>
      </c>
      <c r="BM347">
        <v>331</v>
      </c>
      <c r="BN347">
        <v>0</v>
      </c>
      <c r="BO347" t="s">
        <v>3</v>
      </c>
      <c r="BP347">
        <v>0</v>
      </c>
      <c r="BQ347">
        <v>40</v>
      </c>
      <c r="BS347">
        <v>1</v>
      </c>
      <c r="BT347">
        <v>1</v>
      </c>
      <c r="BU347">
        <v>1</v>
      </c>
      <c r="BV347">
        <v>1</v>
      </c>
      <c r="BW347">
        <v>1</v>
      </c>
      <c r="BX347">
        <v>1</v>
      </c>
      <c r="BY347" t="s">
        <v>3</v>
      </c>
      <c r="BZ347">
        <v>0</v>
      </c>
      <c r="CA347">
        <v>0</v>
      </c>
      <c r="CF347">
        <v>0</v>
      </c>
      <c r="CG347">
        <v>0</v>
      </c>
      <c r="CM347">
        <v>0</v>
      </c>
      <c r="CN347" t="s">
        <v>3</v>
      </c>
      <c r="CO347">
        <v>0</v>
      </c>
      <c r="CP347">
        <f t="shared" si="334"/>
        <v>1540</v>
      </c>
      <c r="CQ347">
        <f t="shared" si="335"/>
        <v>11</v>
      </c>
      <c r="CR347">
        <f t="shared" si="336"/>
        <v>0</v>
      </c>
      <c r="CS347">
        <f t="shared" si="337"/>
        <v>0</v>
      </c>
      <c r="CT347">
        <f t="shared" si="338"/>
        <v>0</v>
      </c>
      <c r="CU347">
        <f t="shared" si="339"/>
        <v>0</v>
      </c>
      <c r="CV347">
        <f t="shared" si="340"/>
        <v>0</v>
      </c>
      <c r="CW347">
        <f t="shared" si="341"/>
        <v>0</v>
      </c>
      <c r="CX347">
        <f t="shared" si="342"/>
        <v>0</v>
      </c>
      <c r="CY347">
        <f>S347*(BZ347/100)</f>
        <v>0</v>
      </c>
      <c r="CZ347">
        <f>S347*(CA347/100)</f>
        <v>0</v>
      </c>
      <c r="DC347" t="s">
        <v>3</v>
      </c>
      <c r="DD347" t="s">
        <v>3</v>
      </c>
      <c r="DE347" t="s">
        <v>3</v>
      </c>
      <c r="DF347" t="s">
        <v>3</v>
      </c>
      <c r="DG347" t="s">
        <v>3</v>
      </c>
      <c r="DH347" t="s">
        <v>3</v>
      </c>
      <c r="DI347" t="s">
        <v>3</v>
      </c>
      <c r="DJ347" t="s">
        <v>3</v>
      </c>
      <c r="DK347" t="s">
        <v>3</v>
      </c>
      <c r="DL347" t="s">
        <v>3</v>
      </c>
      <c r="DM347" t="s">
        <v>3</v>
      </c>
      <c r="DN347">
        <v>114</v>
      </c>
      <c r="DO347">
        <v>67</v>
      </c>
      <c r="DP347">
        <v>1.0469999999999999</v>
      </c>
      <c r="DQ347">
        <v>1</v>
      </c>
      <c r="DU347">
        <f t="shared" ref="DU347:EM347" si="352">DU346</f>
        <v>1003</v>
      </c>
      <c r="DV347" t="str">
        <f t="shared" si="352"/>
        <v>м</v>
      </c>
      <c r="DW347" t="str">
        <f t="shared" si="352"/>
        <v>м</v>
      </c>
      <c r="DX347">
        <f t="shared" si="352"/>
        <v>1</v>
      </c>
      <c r="DY347">
        <f t="shared" si="352"/>
        <v>0</v>
      </c>
      <c r="DZ347">
        <f t="shared" si="352"/>
        <v>0</v>
      </c>
      <c r="EA347">
        <f t="shared" si="352"/>
        <v>0</v>
      </c>
      <c r="EB347">
        <f t="shared" si="352"/>
        <v>0</v>
      </c>
      <c r="EC347">
        <f t="shared" si="352"/>
        <v>0</v>
      </c>
      <c r="ED347">
        <f t="shared" si="352"/>
        <v>0</v>
      </c>
      <c r="EE347">
        <f t="shared" si="352"/>
        <v>21121021</v>
      </c>
      <c r="EF347">
        <f t="shared" si="352"/>
        <v>40</v>
      </c>
      <c r="EG347" t="str">
        <f t="shared" si="352"/>
        <v>Монтаж оборудования</v>
      </c>
      <c r="EH347">
        <f t="shared" si="352"/>
        <v>0</v>
      </c>
      <c r="EI347" t="str">
        <f t="shared" si="352"/>
        <v/>
      </c>
      <c r="EJ347">
        <f t="shared" si="352"/>
        <v>2</v>
      </c>
      <c r="EK347">
        <f t="shared" si="352"/>
        <v>331</v>
      </c>
      <c r="EL347" t="str">
        <f t="shared" si="352"/>
        <v>ТСН-2001.4-8. 8-155...8-184</v>
      </c>
      <c r="EM347" t="str">
        <f t="shared" si="352"/>
        <v>ТСН-2001.4-8-16</v>
      </c>
      <c r="EO347" t="s">
        <v>3</v>
      </c>
      <c r="EQ347">
        <v>0</v>
      </c>
      <c r="ER347">
        <v>0</v>
      </c>
      <c r="ES347">
        <v>11</v>
      </c>
      <c r="ET347">
        <v>0</v>
      </c>
      <c r="EU347">
        <v>0</v>
      </c>
      <c r="EV347">
        <v>0</v>
      </c>
      <c r="EW347">
        <v>0</v>
      </c>
      <c r="EX347">
        <v>0</v>
      </c>
      <c r="FQ347">
        <v>0</v>
      </c>
      <c r="FR347">
        <f t="shared" si="343"/>
        <v>0</v>
      </c>
      <c r="FS347">
        <v>0</v>
      </c>
      <c r="FX347">
        <v>0</v>
      </c>
      <c r="FY347">
        <v>0</v>
      </c>
      <c r="GA347" t="s">
        <v>379</v>
      </c>
      <c r="GG347">
        <v>2</v>
      </c>
      <c r="GH347">
        <v>0</v>
      </c>
      <c r="GI347">
        <v>-2</v>
      </c>
      <c r="GJ347">
        <v>0</v>
      </c>
      <c r="GK347">
        <f>ROUND(R347*(S12)/100,2)</f>
        <v>0</v>
      </c>
      <c r="GL347">
        <f t="shared" si="344"/>
        <v>0</v>
      </c>
      <c r="GM347">
        <f t="shared" si="345"/>
        <v>1540</v>
      </c>
      <c r="GN347">
        <f t="shared" si="346"/>
        <v>0</v>
      </c>
      <c r="GO347">
        <f t="shared" si="347"/>
        <v>1540</v>
      </c>
      <c r="GP347">
        <f t="shared" si="348"/>
        <v>0</v>
      </c>
      <c r="GR347">
        <v>0</v>
      </c>
    </row>
    <row r="348" spans="1:255" x14ac:dyDescent="0.2">
      <c r="A348" s="2">
        <v>17</v>
      </c>
      <c r="B348" s="2">
        <v>1</v>
      </c>
      <c r="C348" s="2"/>
      <c r="D348" s="2"/>
      <c r="E348" s="2" t="s">
        <v>380</v>
      </c>
      <c r="F348" s="2" t="s">
        <v>381</v>
      </c>
      <c r="G348" s="2" t="s">
        <v>382</v>
      </c>
      <c r="H348" s="2" t="s">
        <v>26</v>
      </c>
      <c r="I348" s="2">
        <v>1.4</v>
      </c>
      <c r="J348" s="2">
        <v>0</v>
      </c>
      <c r="K348" s="2"/>
      <c r="L348" s="2"/>
      <c r="M348" s="2"/>
      <c r="N348" s="2"/>
      <c r="O348" s="2">
        <f t="shared" si="314"/>
        <v>122.97</v>
      </c>
      <c r="P348" s="2">
        <f t="shared" si="315"/>
        <v>13.92</v>
      </c>
      <c r="Q348" s="2">
        <f t="shared" si="316"/>
        <v>2.37</v>
      </c>
      <c r="R348" s="2">
        <f t="shared" si="317"/>
        <v>0.55000000000000004</v>
      </c>
      <c r="S348" s="2">
        <f t="shared" si="318"/>
        <v>106.68</v>
      </c>
      <c r="T348" s="2">
        <f t="shared" si="319"/>
        <v>0</v>
      </c>
      <c r="U348" s="2">
        <f t="shared" si="320"/>
        <v>8.6519999999999992</v>
      </c>
      <c r="V348" s="2">
        <f t="shared" si="321"/>
        <v>0</v>
      </c>
      <c r="W348" s="2">
        <f t="shared" si="322"/>
        <v>0</v>
      </c>
      <c r="X348" s="2">
        <f t="shared" si="323"/>
        <v>121.62</v>
      </c>
      <c r="Y348" s="2">
        <f t="shared" si="324"/>
        <v>71.48</v>
      </c>
      <c r="Z348" s="2"/>
      <c r="AA348" s="2">
        <v>22529512</v>
      </c>
      <c r="AB348" s="2">
        <f t="shared" si="325"/>
        <v>87.83</v>
      </c>
      <c r="AC348" s="2">
        <f t="shared" si="326"/>
        <v>9.94</v>
      </c>
      <c r="AD348" s="2">
        <f t="shared" si="327"/>
        <v>1.69</v>
      </c>
      <c r="AE348" s="2">
        <f t="shared" si="328"/>
        <v>0.39</v>
      </c>
      <c r="AF348" s="2">
        <f t="shared" si="329"/>
        <v>76.2</v>
      </c>
      <c r="AG348" s="2">
        <f t="shared" si="330"/>
        <v>0</v>
      </c>
      <c r="AH348" s="2">
        <f t="shared" si="331"/>
        <v>6.18</v>
      </c>
      <c r="AI348" s="2">
        <f t="shared" si="332"/>
        <v>0</v>
      </c>
      <c r="AJ348" s="2">
        <f t="shared" si="333"/>
        <v>0</v>
      </c>
      <c r="AK348" s="2">
        <v>87.83</v>
      </c>
      <c r="AL348" s="2">
        <v>9.94</v>
      </c>
      <c r="AM348" s="2">
        <v>1.69</v>
      </c>
      <c r="AN348" s="2">
        <v>0.39</v>
      </c>
      <c r="AO348" s="2">
        <v>76.2</v>
      </c>
      <c r="AP348" s="2">
        <v>0</v>
      </c>
      <c r="AQ348" s="2">
        <v>6.18</v>
      </c>
      <c r="AR348" s="2">
        <v>0</v>
      </c>
      <c r="AS348" s="2">
        <v>0</v>
      </c>
      <c r="AT348" s="2">
        <v>114</v>
      </c>
      <c r="AU348" s="2">
        <v>67</v>
      </c>
      <c r="AV348" s="2">
        <v>1</v>
      </c>
      <c r="AW348" s="2">
        <v>1</v>
      </c>
      <c r="AX348" s="2"/>
      <c r="AY348" s="2"/>
      <c r="AZ348" s="2">
        <v>1</v>
      </c>
      <c r="BA348" s="2">
        <v>1</v>
      </c>
      <c r="BB348" s="2">
        <v>1</v>
      </c>
      <c r="BC348" s="2">
        <v>1</v>
      </c>
      <c r="BD348" s="2" t="s">
        <v>3</v>
      </c>
      <c r="BE348" s="2" t="s">
        <v>3</v>
      </c>
      <c r="BF348" s="2" t="s">
        <v>3</v>
      </c>
      <c r="BG348" s="2" t="s">
        <v>3</v>
      </c>
      <c r="BH348" s="2">
        <v>0</v>
      </c>
      <c r="BI348" s="2">
        <v>2</v>
      </c>
      <c r="BJ348" s="2" t="s">
        <v>383</v>
      </c>
      <c r="BK348" s="2"/>
      <c r="BL348" s="2"/>
      <c r="BM348" s="2">
        <v>331</v>
      </c>
      <c r="BN348" s="2">
        <v>0</v>
      </c>
      <c r="BO348" s="2" t="s">
        <v>3</v>
      </c>
      <c r="BP348" s="2">
        <v>0</v>
      </c>
      <c r="BQ348" s="2">
        <v>40</v>
      </c>
      <c r="BR348" s="2"/>
      <c r="BS348" s="2">
        <v>1</v>
      </c>
      <c r="BT348" s="2">
        <v>1</v>
      </c>
      <c r="BU348" s="2">
        <v>1</v>
      </c>
      <c r="BV348" s="2">
        <v>1</v>
      </c>
      <c r="BW348" s="2">
        <v>1</v>
      </c>
      <c r="BX348" s="2">
        <v>1</v>
      </c>
      <c r="BY348" s="2" t="s">
        <v>3</v>
      </c>
      <c r="BZ348" s="2">
        <v>114</v>
      </c>
      <c r="CA348" s="2">
        <v>67</v>
      </c>
      <c r="CB348" s="2"/>
      <c r="CC348" s="2"/>
      <c r="CD348" s="2"/>
      <c r="CE348" s="2"/>
      <c r="CF348" s="2">
        <v>0</v>
      </c>
      <c r="CG348" s="2">
        <v>0</v>
      </c>
      <c r="CH348" s="2"/>
      <c r="CI348" s="2"/>
      <c r="CJ348" s="2"/>
      <c r="CK348" s="2"/>
      <c r="CL348" s="2"/>
      <c r="CM348" s="2">
        <v>0</v>
      </c>
      <c r="CN348" s="2" t="s">
        <v>3</v>
      </c>
      <c r="CO348" s="2">
        <v>0</v>
      </c>
      <c r="CP348" s="2">
        <f t="shared" si="334"/>
        <v>122.97</v>
      </c>
      <c r="CQ348" s="2">
        <f t="shared" si="335"/>
        <v>9.94</v>
      </c>
      <c r="CR348" s="2">
        <f t="shared" si="336"/>
        <v>1.69</v>
      </c>
      <c r="CS348" s="2">
        <f t="shared" si="337"/>
        <v>0.39</v>
      </c>
      <c r="CT348" s="2">
        <f t="shared" si="338"/>
        <v>76.2</v>
      </c>
      <c r="CU348" s="2">
        <f t="shared" si="339"/>
        <v>0</v>
      </c>
      <c r="CV348" s="2">
        <f t="shared" si="340"/>
        <v>6.18</v>
      </c>
      <c r="CW348" s="2">
        <f t="shared" si="341"/>
        <v>0</v>
      </c>
      <c r="CX348" s="2">
        <f t="shared" si="342"/>
        <v>0</v>
      </c>
      <c r="CY348" s="2">
        <f>((S348*BZ348)/100)</f>
        <v>121.6152</v>
      </c>
      <c r="CZ348" s="2">
        <f>((S348*CA348)/100)</f>
        <v>71.4756</v>
      </c>
      <c r="DA348" s="2"/>
      <c r="DB348" s="2"/>
      <c r="DC348" s="2" t="s">
        <v>3</v>
      </c>
      <c r="DD348" s="2" t="s">
        <v>3</v>
      </c>
      <c r="DE348" s="2" t="s">
        <v>3</v>
      </c>
      <c r="DF348" s="2" t="s">
        <v>3</v>
      </c>
      <c r="DG348" s="2" t="s">
        <v>3</v>
      </c>
      <c r="DH348" s="2" t="s">
        <v>3</v>
      </c>
      <c r="DI348" s="2" t="s">
        <v>3</v>
      </c>
      <c r="DJ348" s="2" t="s">
        <v>3</v>
      </c>
      <c r="DK348" s="2" t="s">
        <v>3</v>
      </c>
      <c r="DL348" s="2" t="s">
        <v>3</v>
      </c>
      <c r="DM348" s="2" t="s">
        <v>3</v>
      </c>
      <c r="DN348" s="2">
        <v>0</v>
      </c>
      <c r="DO348" s="2">
        <v>0</v>
      </c>
      <c r="DP348" s="2">
        <v>1</v>
      </c>
      <c r="DQ348" s="2">
        <v>1</v>
      </c>
      <c r="DR348" s="2"/>
      <c r="DS348" s="2"/>
      <c r="DT348" s="2"/>
      <c r="DU348" s="2">
        <v>1003</v>
      </c>
      <c r="DV348" s="2" t="s">
        <v>26</v>
      </c>
      <c r="DW348" s="2" t="s">
        <v>26</v>
      </c>
      <c r="DX348" s="2">
        <v>100</v>
      </c>
      <c r="DY348" s="2"/>
      <c r="DZ348" s="2"/>
      <c r="EA348" s="2"/>
      <c r="EB348" s="2"/>
      <c r="EC348" s="2"/>
      <c r="ED348" s="2"/>
      <c r="EE348" s="2">
        <v>21121021</v>
      </c>
      <c r="EF348" s="2">
        <v>40</v>
      </c>
      <c r="EG348" s="2" t="s">
        <v>230</v>
      </c>
      <c r="EH348" s="2">
        <v>0</v>
      </c>
      <c r="EI348" s="2" t="s">
        <v>3</v>
      </c>
      <c r="EJ348" s="2">
        <v>2</v>
      </c>
      <c r="EK348" s="2">
        <v>331</v>
      </c>
      <c r="EL348" s="2" t="s">
        <v>375</v>
      </c>
      <c r="EM348" s="2" t="s">
        <v>376</v>
      </c>
      <c r="EN348" s="2"/>
      <c r="EO348" s="2" t="s">
        <v>3</v>
      </c>
      <c r="EP348" s="2"/>
      <c r="EQ348" s="2">
        <v>0</v>
      </c>
      <c r="ER348" s="2">
        <v>87.83</v>
      </c>
      <c r="ES348" s="2">
        <v>9.94</v>
      </c>
      <c r="ET348" s="2">
        <v>1.69</v>
      </c>
      <c r="EU348" s="2">
        <v>0.39</v>
      </c>
      <c r="EV348" s="2">
        <v>76.2</v>
      </c>
      <c r="EW348" s="2">
        <v>6.18</v>
      </c>
      <c r="EX348" s="2">
        <v>0</v>
      </c>
      <c r="EY348" s="2">
        <v>0</v>
      </c>
      <c r="EZ348" s="2">
        <v>0</v>
      </c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>
        <v>0</v>
      </c>
      <c r="FR348" s="2">
        <f t="shared" si="343"/>
        <v>0</v>
      </c>
      <c r="FS348" s="2">
        <v>0</v>
      </c>
      <c r="FT348" s="2"/>
      <c r="FU348" s="2"/>
      <c r="FV348" s="2"/>
      <c r="FW348" s="2"/>
      <c r="FX348" s="2">
        <v>114</v>
      </c>
      <c r="FY348" s="2">
        <v>67</v>
      </c>
      <c r="FZ348" s="2"/>
      <c r="GA348" s="2" t="s">
        <v>3</v>
      </c>
      <c r="GB348" s="2"/>
      <c r="GC348" s="2"/>
      <c r="GD348" s="2"/>
      <c r="GE348" s="2"/>
      <c r="GF348" s="2"/>
      <c r="GG348" s="2">
        <v>2</v>
      </c>
      <c r="GH348" s="2">
        <v>1</v>
      </c>
      <c r="GI348" s="2">
        <v>-2</v>
      </c>
      <c r="GJ348" s="2">
        <v>0</v>
      </c>
      <c r="GK348" s="2">
        <f>ROUND(R348*(R12)/100,2)</f>
        <v>0.96</v>
      </c>
      <c r="GL348" s="2">
        <f t="shared" si="344"/>
        <v>0</v>
      </c>
      <c r="GM348" s="2">
        <f t="shared" si="345"/>
        <v>317.02999999999997</v>
      </c>
      <c r="GN348" s="2">
        <f t="shared" si="346"/>
        <v>0</v>
      </c>
      <c r="GO348" s="2">
        <f t="shared" si="347"/>
        <v>317.02999999999997</v>
      </c>
      <c r="GP348" s="2">
        <f t="shared" si="348"/>
        <v>0</v>
      </c>
      <c r="GQ348" s="2"/>
      <c r="GR348" s="2">
        <v>0</v>
      </c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/>
      <c r="IL348" s="2"/>
      <c r="IM348" s="2"/>
      <c r="IN348" s="2"/>
      <c r="IO348" s="2"/>
      <c r="IP348" s="2"/>
      <c r="IQ348" s="2"/>
      <c r="IR348" s="2"/>
      <c r="IS348" s="2"/>
      <c r="IT348" s="2"/>
      <c r="IU348" s="2"/>
    </row>
    <row r="349" spans="1:255" x14ac:dyDescent="0.2">
      <c r="A349">
        <v>17</v>
      </c>
      <c r="B349">
        <v>1</v>
      </c>
      <c r="E349" t="s">
        <v>380</v>
      </c>
      <c r="F349" t="str">
        <f>F348</f>
        <v>4.8-175-2</v>
      </c>
      <c r="G349" t="str">
        <f>G348</f>
        <v>ЗАТЯГИВАНИЕ ПРОВОДОВ И КАБЕЛЕЙ В ПРОЛОЖЕННЫЕ ТРУБЫ И МЕТАЛЛИЧЕСКИЕ РУКАВА, ПРОВОД ПЕРВЫЙ ОДНОЖИЛЬНЫЙ ИЛИ МНОГОЖИЛЬНЫЙ В ОБЩЕЙ ОПЛЕТКЕ, СУММАРНОЕ СЕЧЕНИЕ: ДО 6 ММ2</v>
      </c>
      <c r="H349" t="str">
        <f>H348</f>
        <v>100 м</v>
      </c>
      <c r="I349">
        <f>I348</f>
        <v>1.4</v>
      </c>
      <c r="J349">
        <f>J348</f>
        <v>0</v>
      </c>
      <c r="O349">
        <f t="shared" si="314"/>
        <v>1592.86</v>
      </c>
      <c r="P349">
        <f t="shared" si="315"/>
        <v>60.81</v>
      </c>
      <c r="Q349">
        <f t="shared" si="316"/>
        <v>19.329999999999998</v>
      </c>
      <c r="R349">
        <f t="shared" si="317"/>
        <v>7.74</v>
      </c>
      <c r="S349">
        <f t="shared" si="318"/>
        <v>1512.72</v>
      </c>
      <c r="T349">
        <f t="shared" si="319"/>
        <v>0</v>
      </c>
      <c r="U349">
        <f t="shared" si="320"/>
        <v>8.6519999999999992</v>
      </c>
      <c r="V349">
        <f t="shared" si="321"/>
        <v>0</v>
      </c>
      <c r="W349">
        <f t="shared" si="322"/>
        <v>0</v>
      </c>
      <c r="X349">
        <f t="shared" si="323"/>
        <v>1225.3</v>
      </c>
      <c r="Y349">
        <f t="shared" si="324"/>
        <v>665.6</v>
      </c>
      <c r="AA349">
        <v>22529510</v>
      </c>
      <c r="AB349">
        <f t="shared" si="325"/>
        <v>87.83</v>
      </c>
      <c r="AC349">
        <f t="shared" si="326"/>
        <v>9.94</v>
      </c>
      <c r="AD349">
        <f t="shared" si="327"/>
        <v>1.69</v>
      </c>
      <c r="AE349">
        <f t="shared" si="328"/>
        <v>0.39</v>
      </c>
      <c r="AF349">
        <f t="shared" si="329"/>
        <v>76.2</v>
      </c>
      <c r="AG349">
        <f t="shared" si="330"/>
        <v>0</v>
      </c>
      <c r="AH349">
        <f t="shared" si="331"/>
        <v>6.18</v>
      </c>
      <c r="AI349">
        <f t="shared" si="332"/>
        <v>0</v>
      </c>
      <c r="AJ349">
        <f t="shared" si="333"/>
        <v>0</v>
      </c>
      <c r="AK349">
        <v>87.83</v>
      </c>
      <c r="AL349">
        <v>9.94</v>
      </c>
      <c r="AM349">
        <v>1.69</v>
      </c>
      <c r="AN349">
        <v>0.39</v>
      </c>
      <c r="AO349">
        <v>76.2</v>
      </c>
      <c r="AP349">
        <v>0</v>
      </c>
      <c r="AQ349">
        <v>6.18</v>
      </c>
      <c r="AR349">
        <v>0</v>
      </c>
      <c r="AS349">
        <v>0</v>
      </c>
      <c r="AT349">
        <v>81</v>
      </c>
      <c r="AU349">
        <v>44</v>
      </c>
      <c r="AV349">
        <v>1</v>
      </c>
      <c r="AW349">
        <v>1</v>
      </c>
      <c r="AZ349">
        <v>1</v>
      </c>
      <c r="BA349">
        <v>14.18</v>
      </c>
      <c r="BB349">
        <v>8.17</v>
      </c>
      <c r="BC349">
        <v>4.37</v>
      </c>
      <c r="BD349" t="s">
        <v>3</v>
      </c>
      <c r="BE349" t="s">
        <v>3</v>
      </c>
      <c r="BF349" t="s">
        <v>3</v>
      </c>
      <c r="BG349" t="s">
        <v>3</v>
      </c>
      <c r="BH349">
        <v>0</v>
      </c>
      <c r="BI349">
        <v>2</v>
      </c>
      <c r="BJ349" t="str">
        <f>BJ348</f>
        <v>ТСН-2001.4. Доп.15. Сб.8, т.175, поз.2</v>
      </c>
      <c r="BM349">
        <v>331</v>
      </c>
      <c r="BN349">
        <v>0</v>
      </c>
      <c r="BO349" t="s">
        <v>381</v>
      </c>
      <c r="BP349">
        <v>1</v>
      </c>
      <c r="BQ349">
        <v>40</v>
      </c>
      <c r="BS349">
        <v>14.18</v>
      </c>
      <c r="BT349">
        <v>1</v>
      </c>
      <c r="BU349">
        <v>1</v>
      </c>
      <c r="BV349">
        <v>1</v>
      </c>
      <c r="BW349">
        <v>1</v>
      </c>
      <c r="BX349">
        <v>1</v>
      </c>
      <c r="BY349" t="s">
        <v>3</v>
      </c>
      <c r="BZ349">
        <v>81</v>
      </c>
      <c r="CA349">
        <v>44</v>
      </c>
      <c r="CF349">
        <v>0</v>
      </c>
      <c r="CG349">
        <v>0</v>
      </c>
      <c r="CM349">
        <v>0</v>
      </c>
      <c r="CN349" t="s">
        <v>3</v>
      </c>
      <c r="CO349">
        <v>0</v>
      </c>
      <c r="CP349">
        <f t="shared" si="334"/>
        <v>1592.8600000000001</v>
      </c>
      <c r="CQ349">
        <f t="shared" si="335"/>
        <v>43.437799999999996</v>
      </c>
      <c r="CR349">
        <f t="shared" si="336"/>
        <v>13.8073</v>
      </c>
      <c r="CS349">
        <f t="shared" si="337"/>
        <v>5.5301999999999998</v>
      </c>
      <c r="CT349">
        <f t="shared" si="338"/>
        <v>1080.5160000000001</v>
      </c>
      <c r="CU349">
        <f t="shared" si="339"/>
        <v>0</v>
      </c>
      <c r="CV349">
        <f t="shared" si="340"/>
        <v>6.18</v>
      </c>
      <c r="CW349">
        <f t="shared" si="341"/>
        <v>0</v>
      </c>
      <c r="CX349">
        <f t="shared" si="342"/>
        <v>0</v>
      </c>
      <c r="CY349">
        <f>S349*(BZ349/100)</f>
        <v>1225.3032000000001</v>
      </c>
      <c r="CZ349">
        <f>S349*(CA349/100)</f>
        <v>665.59680000000003</v>
      </c>
      <c r="DC349" t="s">
        <v>3</v>
      </c>
      <c r="DD349" t="s">
        <v>3</v>
      </c>
      <c r="DE349" t="s">
        <v>3</v>
      </c>
      <c r="DF349" t="s">
        <v>3</v>
      </c>
      <c r="DG349" t="s">
        <v>3</v>
      </c>
      <c r="DH349" t="s">
        <v>3</v>
      </c>
      <c r="DI349" t="s">
        <v>3</v>
      </c>
      <c r="DJ349" t="s">
        <v>3</v>
      </c>
      <c r="DK349" t="s">
        <v>3</v>
      </c>
      <c r="DL349" t="s">
        <v>3</v>
      </c>
      <c r="DM349" t="s">
        <v>3</v>
      </c>
      <c r="DN349">
        <v>114</v>
      </c>
      <c r="DO349">
        <v>67</v>
      </c>
      <c r="DP349">
        <v>1.0469999999999999</v>
      </c>
      <c r="DQ349">
        <v>1</v>
      </c>
      <c r="DU349">
        <f t="shared" ref="DU349:EM349" si="353">DU348</f>
        <v>1003</v>
      </c>
      <c r="DV349" t="str">
        <f t="shared" si="353"/>
        <v>100 м</v>
      </c>
      <c r="DW349" t="str">
        <f t="shared" si="353"/>
        <v>100 м</v>
      </c>
      <c r="DX349">
        <f t="shared" si="353"/>
        <v>100</v>
      </c>
      <c r="DY349">
        <f t="shared" si="353"/>
        <v>0</v>
      </c>
      <c r="DZ349">
        <f t="shared" si="353"/>
        <v>0</v>
      </c>
      <c r="EA349">
        <f t="shared" si="353"/>
        <v>0</v>
      </c>
      <c r="EB349">
        <f t="shared" si="353"/>
        <v>0</v>
      </c>
      <c r="EC349">
        <f t="shared" si="353"/>
        <v>0</v>
      </c>
      <c r="ED349">
        <f t="shared" si="353"/>
        <v>0</v>
      </c>
      <c r="EE349">
        <f t="shared" si="353"/>
        <v>21121021</v>
      </c>
      <c r="EF349">
        <f t="shared" si="353"/>
        <v>40</v>
      </c>
      <c r="EG349" t="str">
        <f t="shared" si="353"/>
        <v>Монтаж оборудования</v>
      </c>
      <c r="EH349">
        <f t="shared" si="353"/>
        <v>0</v>
      </c>
      <c r="EI349" t="str">
        <f t="shared" si="353"/>
        <v/>
      </c>
      <c r="EJ349">
        <f t="shared" si="353"/>
        <v>2</v>
      </c>
      <c r="EK349">
        <f t="shared" si="353"/>
        <v>331</v>
      </c>
      <c r="EL349" t="str">
        <f t="shared" si="353"/>
        <v>ТСН-2001.4-8. 8-155...8-184</v>
      </c>
      <c r="EM349" t="str">
        <f t="shared" si="353"/>
        <v>ТСН-2001.4-8-16</v>
      </c>
      <c r="EO349" t="s">
        <v>3</v>
      </c>
      <c r="EQ349">
        <v>0</v>
      </c>
      <c r="ER349">
        <v>87.83</v>
      </c>
      <c r="ES349">
        <v>9.94</v>
      </c>
      <c r="ET349">
        <v>1.69</v>
      </c>
      <c r="EU349">
        <v>0.39</v>
      </c>
      <c r="EV349">
        <v>76.2</v>
      </c>
      <c r="EW349">
        <v>6.18</v>
      </c>
      <c r="EX349">
        <v>0</v>
      </c>
      <c r="EY349">
        <v>0</v>
      </c>
      <c r="FQ349">
        <v>0</v>
      </c>
      <c r="FR349">
        <f t="shared" si="343"/>
        <v>0</v>
      </c>
      <c r="FS349">
        <v>0</v>
      </c>
      <c r="FX349">
        <v>81</v>
      </c>
      <c r="FY349">
        <v>44</v>
      </c>
      <c r="GA349" t="s">
        <v>3</v>
      </c>
      <c r="GG349">
        <v>2</v>
      </c>
      <c r="GH349">
        <v>1</v>
      </c>
      <c r="GI349">
        <v>2</v>
      </c>
      <c r="GJ349">
        <v>0</v>
      </c>
      <c r="GK349">
        <f>ROUND(R349*(S12)/100,2)</f>
        <v>13.08</v>
      </c>
      <c r="GL349">
        <f t="shared" si="344"/>
        <v>0</v>
      </c>
      <c r="GM349">
        <f t="shared" si="345"/>
        <v>3496.8399999999997</v>
      </c>
      <c r="GN349">
        <f t="shared" si="346"/>
        <v>0</v>
      </c>
      <c r="GO349">
        <f t="shared" si="347"/>
        <v>3496.84</v>
      </c>
      <c r="GP349">
        <f t="shared" si="348"/>
        <v>0</v>
      </c>
      <c r="GR349">
        <v>0</v>
      </c>
    </row>
    <row r="350" spans="1:255" x14ac:dyDescent="0.2">
      <c r="A350" s="2">
        <v>17</v>
      </c>
      <c r="B350" s="2">
        <v>1</v>
      </c>
      <c r="C350" s="2">
        <f>ROW(SmtRes!A281)</f>
        <v>281</v>
      </c>
      <c r="D350" s="2">
        <f>ROW(EtalonRes!A285)</f>
        <v>285</v>
      </c>
      <c r="E350" s="2" t="s">
        <v>384</v>
      </c>
      <c r="F350" s="2" t="s">
        <v>385</v>
      </c>
      <c r="G350" s="2" t="s">
        <v>386</v>
      </c>
      <c r="H350" s="2" t="s">
        <v>26</v>
      </c>
      <c r="I350" s="2">
        <v>0.12</v>
      </c>
      <c r="J350" s="2">
        <v>0</v>
      </c>
      <c r="K350" s="2"/>
      <c r="L350" s="2"/>
      <c r="M350" s="2"/>
      <c r="N350" s="2"/>
      <c r="O350" s="2">
        <f t="shared" si="314"/>
        <v>173.79</v>
      </c>
      <c r="P350" s="2">
        <f t="shared" si="315"/>
        <v>122.19</v>
      </c>
      <c r="Q350" s="2">
        <f t="shared" si="316"/>
        <v>2.94</v>
      </c>
      <c r="R350" s="2">
        <f t="shared" si="317"/>
        <v>0.44</v>
      </c>
      <c r="S350" s="2">
        <f t="shared" si="318"/>
        <v>48.66</v>
      </c>
      <c r="T350" s="2">
        <f t="shared" si="319"/>
        <v>0</v>
      </c>
      <c r="U350" s="2">
        <f t="shared" si="320"/>
        <v>4.0548000000000002</v>
      </c>
      <c r="V350" s="2">
        <f t="shared" si="321"/>
        <v>0</v>
      </c>
      <c r="W350" s="2">
        <f t="shared" si="322"/>
        <v>0</v>
      </c>
      <c r="X350" s="2">
        <f t="shared" si="323"/>
        <v>55.47</v>
      </c>
      <c r="Y350" s="2">
        <f t="shared" si="324"/>
        <v>32.6</v>
      </c>
      <c r="Z350" s="2"/>
      <c r="AA350" s="2">
        <v>22529512</v>
      </c>
      <c r="AB350" s="2">
        <f t="shared" si="325"/>
        <v>1448.28</v>
      </c>
      <c r="AC350" s="2">
        <f t="shared" si="326"/>
        <v>1018.27</v>
      </c>
      <c r="AD350" s="2">
        <f t="shared" si="327"/>
        <v>24.51</v>
      </c>
      <c r="AE350" s="2">
        <f t="shared" si="328"/>
        <v>3.66</v>
      </c>
      <c r="AF350" s="2">
        <f t="shared" si="329"/>
        <v>405.5</v>
      </c>
      <c r="AG350" s="2">
        <f t="shared" si="330"/>
        <v>0</v>
      </c>
      <c r="AH350" s="2">
        <f t="shared" si="331"/>
        <v>33.79</v>
      </c>
      <c r="AI350" s="2">
        <f t="shared" si="332"/>
        <v>0</v>
      </c>
      <c r="AJ350" s="2">
        <f t="shared" si="333"/>
        <v>0</v>
      </c>
      <c r="AK350" s="2">
        <v>1448.28</v>
      </c>
      <c r="AL350" s="2">
        <v>1018.27</v>
      </c>
      <c r="AM350" s="2">
        <v>24.51</v>
      </c>
      <c r="AN350" s="2">
        <v>3.66</v>
      </c>
      <c r="AO350" s="2">
        <v>405.5</v>
      </c>
      <c r="AP350" s="2">
        <v>0</v>
      </c>
      <c r="AQ350" s="2">
        <v>33.79</v>
      </c>
      <c r="AR350" s="2">
        <v>0</v>
      </c>
      <c r="AS350" s="2">
        <v>0</v>
      </c>
      <c r="AT350" s="2">
        <v>114</v>
      </c>
      <c r="AU350" s="2">
        <v>67</v>
      </c>
      <c r="AV350" s="2">
        <v>1</v>
      </c>
      <c r="AW350" s="2">
        <v>1</v>
      </c>
      <c r="AX350" s="2"/>
      <c r="AY350" s="2"/>
      <c r="AZ350" s="2">
        <v>1</v>
      </c>
      <c r="BA350" s="2">
        <v>1</v>
      </c>
      <c r="BB350" s="2">
        <v>1</v>
      </c>
      <c r="BC350" s="2">
        <v>1</v>
      </c>
      <c r="BD350" s="2" t="s">
        <v>3</v>
      </c>
      <c r="BE350" s="2" t="s">
        <v>3</v>
      </c>
      <c r="BF350" s="2" t="s">
        <v>3</v>
      </c>
      <c r="BG350" s="2" t="s">
        <v>3</v>
      </c>
      <c r="BH350" s="2">
        <v>0</v>
      </c>
      <c r="BI350" s="2">
        <v>2</v>
      </c>
      <c r="BJ350" s="2" t="s">
        <v>387</v>
      </c>
      <c r="BK350" s="2"/>
      <c r="BL350" s="2"/>
      <c r="BM350" s="2">
        <v>335</v>
      </c>
      <c r="BN350" s="2">
        <v>0</v>
      </c>
      <c r="BO350" s="2" t="s">
        <v>3</v>
      </c>
      <c r="BP350" s="2">
        <v>0</v>
      </c>
      <c r="BQ350" s="2">
        <v>40</v>
      </c>
      <c r="BR350" s="2"/>
      <c r="BS350" s="2">
        <v>1</v>
      </c>
      <c r="BT350" s="2">
        <v>1</v>
      </c>
      <c r="BU350" s="2">
        <v>1</v>
      </c>
      <c r="BV350" s="2">
        <v>1</v>
      </c>
      <c r="BW350" s="2">
        <v>1</v>
      </c>
      <c r="BX350" s="2">
        <v>1</v>
      </c>
      <c r="BY350" s="2" t="s">
        <v>3</v>
      </c>
      <c r="BZ350" s="2">
        <v>114</v>
      </c>
      <c r="CA350" s="2">
        <v>67</v>
      </c>
      <c r="CB350" s="2"/>
      <c r="CC350" s="2"/>
      <c r="CD350" s="2"/>
      <c r="CE350" s="2"/>
      <c r="CF350" s="2">
        <v>0</v>
      </c>
      <c r="CG350" s="2">
        <v>0</v>
      </c>
      <c r="CH350" s="2"/>
      <c r="CI350" s="2"/>
      <c r="CJ350" s="2"/>
      <c r="CK350" s="2"/>
      <c r="CL350" s="2"/>
      <c r="CM350" s="2">
        <v>0</v>
      </c>
      <c r="CN350" s="2" t="s">
        <v>3</v>
      </c>
      <c r="CO350" s="2">
        <v>0</v>
      </c>
      <c r="CP350" s="2">
        <f t="shared" si="334"/>
        <v>173.79</v>
      </c>
      <c r="CQ350" s="2">
        <f t="shared" si="335"/>
        <v>1018.27</v>
      </c>
      <c r="CR350" s="2">
        <f t="shared" si="336"/>
        <v>24.51</v>
      </c>
      <c r="CS350" s="2">
        <f t="shared" si="337"/>
        <v>3.66</v>
      </c>
      <c r="CT350" s="2">
        <f t="shared" si="338"/>
        <v>405.5</v>
      </c>
      <c r="CU350" s="2">
        <f t="shared" si="339"/>
        <v>0</v>
      </c>
      <c r="CV350" s="2">
        <f t="shared" si="340"/>
        <v>33.79</v>
      </c>
      <c r="CW350" s="2">
        <f t="shared" si="341"/>
        <v>0</v>
      </c>
      <c r="CX350" s="2">
        <f t="shared" si="342"/>
        <v>0</v>
      </c>
      <c r="CY350" s="2">
        <f>((S350*BZ350)/100)</f>
        <v>55.4724</v>
      </c>
      <c r="CZ350" s="2">
        <f>((S350*CA350)/100)</f>
        <v>32.602199999999996</v>
      </c>
      <c r="DA350" s="2"/>
      <c r="DB350" s="2"/>
      <c r="DC350" s="2" t="s">
        <v>3</v>
      </c>
      <c r="DD350" s="2" t="s">
        <v>3</v>
      </c>
      <c r="DE350" s="2" t="s">
        <v>3</v>
      </c>
      <c r="DF350" s="2" t="s">
        <v>3</v>
      </c>
      <c r="DG350" s="2" t="s">
        <v>3</v>
      </c>
      <c r="DH350" s="2" t="s">
        <v>3</v>
      </c>
      <c r="DI350" s="2" t="s">
        <v>3</v>
      </c>
      <c r="DJ350" s="2" t="s">
        <v>3</v>
      </c>
      <c r="DK350" s="2" t="s">
        <v>3</v>
      </c>
      <c r="DL350" s="2" t="s">
        <v>3</v>
      </c>
      <c r="DM350" s="2" t="s">
        <v>3</v>
      </c>
      <c r="DN350" s="2">
        <v>0</v>
      </c>
      <c r="DO350" s="2">
        <v>0</v>
      </c>
      <c r="DP350" s="2">
        <v>1</v>
      </c>
      <c r="DQ350" s="2">
        <v>1</v>
      </c>
      <c r="DR350" s="2"/>
      <c r="DS350" s="2"/>
      <c r="DT350" s="2"/>
      <c r="DU350" s="2">
        <v>1003</v>
      </c>
      <c r="DV350" s="2" t="s">
        <v>26</v>
      </c>
      <c r="DW350" s="2" t="s">
        <v>26</v>
      </c>
      <c r="DX350" s="2">
        <v>100</v>
      </c>
      <c r="DY350" s="2"/>
      <c r="DZ350" s="2"/>
      <c r="EA350" s="2"/>
      <c r="EB350" s="2"/>
      <c r="EC350" s="2"/>
      <c r="ED350" s="2"/>
      <c r="EE350" s="2">
        <v>21121025</v>
      </c>
      <c r="EF350" s="2">
        <v>40</v>
      </c>
      <c r="EG350" s="2" t="s">
        <v>230</v>
      </c>
      <c r="EH350" s="2">
        <v>0</v>
      </c>
      <c r="EI350" s="2" t="s">
        <v>3</v>
      </c>
      <c r="EJ350" s="2">
        <v>2</v>
      </c>
      <c r="EK350" s="2">
        <v>335</v>
      </c>
      <c r="EL350" s="2" t="s">
        <v>388</v>
      </c>
      <c r="EM350" s="2" t="s">
        <v>389</v>
      </c>
      <c r="EN350" s="2"/>
      <c r="EO350" s="2" t="s">
        <v>3</v>
      </c>
      <c r="EP350" s="2"/>
      <c r="EQ350" s="2">
        <v>0</v>
      </c>
      <c r="ER350" s="2">
        <v>1448.28</v>
      </c>
      <c r="ES350" s="2">
        <v>1018.27</v>
      </c>
      <c r="ET350" s="2">
        <v>24.51</v>
      </c>
      <c r="EU350" s="2">
        <v>3.66</v>
      </c>
      <c r="EV350" s="2">
        <v>405.5</v>
      </c>
      <c r="EW350" s="2">
        <v>33.79</v>
      </c>
      <c r="EX350" s="2">
        <v>0</v>
      </c>
      <c r="EY350" s="2">
        <v>0</v>
      </c>
      <c r="EZ350" s="2">
        <v>0</v>
      </c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>
        <v>0</v>
      </c>
      <c r="FR350" s="2">
        <f t="shared" si="343"/>
        <v>0</v>
      </c>
      <c r="FS350" s="2">
        <v>0</v>
      </c>
      <c r="FT350" s="2"/>
      <c r="FU350" s="2"/>
      <c r="FV350" s="2"/>
      <c r="FW350" s="2"/>
      <c r="FX350" s="2">
        <v>114</v>
      </c>
      <c r="FY350" s="2">
        <v>67</v>
      </c>
      <c r="FZ350" s="2"/>
      <c r="GA350" s="2" t="s">
        <v>3</v>
      </c>
      <c r="GB350" s="2"/>
      <c r="GC350" s="2"/>
      <c r="GD350" s="2"/>
      <c r="GE350" s="2"/>
      <c r="GF350" s="2"/>
      <c r="GG350" s="2">
        <v>2</v>
      </c>
      <c r="GH350" s="2">
        <v>1</v>
      </c>
      <c r="GI350" s="2">
        <v>-2</v>
      </c>
      <c r="GJ350" s="2">
        <v>0</v>
      </c>
      <c r="GK350" s="2">
        <f>ROUND(R350*(R12)/100,2)</f>
        <v>0.77</v>
      </c>
      <c r="GL350" s="2">
        <f t="shared" si="344"/>
        <v>0</v>
      </c>
      <c r="GM350" s="2">
        <f t="shared" si="345"/>
        <v>262.63</v>
      </c>
      <c r="GN350" s="2">
        <f t="shared" si="346"/>
        <v>0</v>
      </c>
      <c r="GO350" s="2">
        <f t="shared" si="347"/>
        <v>262.63</v>
      </c>
      <c r="GP350" s="2">
        <f t="shared" si="348"/>
        <v>0</v>
      </c>
      <c r="GQ350" s="2"/>
      <c r="GR350" s="2">
        <v>0</v>
      </c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/>
      <c r="IL350" s="2"/>
      <c r="IM350" s="2"/>
      <c r="IN350" s="2"/>
      <c r="IO350" s="2"/>
      <c r="IP350" s="2"/>
      <c r="IQ350" s="2"/>
      <c r="IR350" s="2"/>
      <c r="IS350" s="2"/>
      <c r="IT350" s="2"/>
      <c r="IU350" s="2"/>
    </row>
    <row r="351" spans="1:255" x14ac:dyDescent="0.2">
      <c r="A351">
        <v>17</v>
      </c>
      <c r="B351">
        <v>1</v>
      </c>
      <c r="C351">
        <f>ROW(SmtRes!A282)</f>
        <v>282</v>
      </c>
      <c r="D351">
        <f>ROW(EtalonRes!A292)</f>
        <v>292</v>
      </c>
      <c r="E351" t="s">
        <v>384</v>
      </c>
      <c r="F351" t="str">
        <f>F350</f>
        <v>4.8-280-1</v>
      </c>
      <c r="G351" t="str">
        <f>G350</f>
        <v>ПРОКЛАДКА ПЛАСТИКОВОГО КАБЕЛЬ-КАНАЛА ПО КИРПИЧНОМУ ОСНОВАНИЮ</v>
      </c>
      <c r="H351" t="str">
        <f>H350</f>
        <v>100 м</v>
      </c>
      <c r="I351">
        <f>I350</f>
        <v>0.12</v>
      </c>
      <c r="J351">
        <f>J350</f>
        <v>0</v>
      </c>
      <c r="O351">
        <f t="shared" si="314"/>
        <v>912.98</v>
      </c>
      <c r="P351">
        <f t="shared" si="315"/>
        <v>206.51</v>
      </c>
      <c r="Q351">
        <f t="shared" si="316"/>
        <v>16.47</v>
      </c>
      <c r="R351">
        <f t="shared" si="317"/>
        <v>6.23</v>
      </c>
      <c r="S351">
        <f t="shared" si="318"/>
        <v>690</v>
      </c>
      <c r="T351">
        <f t="shared" si="319"/>
        <v>0</v>
      </c>
      <c r="U351">
        <f t="shared" si="320"/>
        <v>4.0548000000000002</v>
      </c>
      <c r="V351">
        <f t="shared" si="321"/>
        <v>0</v>
      </c>
      <c r="W351">
        <f t="shared" si="322"/>
        <v>0</v>
      </c>
      <c r="X351">
        <f t="shared" si="323"/>
        <v>558.9</v>
      </c>
      <c r="Y351">
        <f t="shared" si="324"/>
        <v>303.60000000000002</v>
      </c>
      <c r="AA351">
        <v>22529510</v>
      </c>
      <c r="AB351">
        <f t="shared" si="325"/>
        <v>1448.28</v>
      </c>
      <c r="AC351">
        <f t="shared" si="326"/>
        <v>1018.27</v>
      </c>
      <c r="AD351">
        <f t="shared" si="327"/>
        <v>24.51</v>
      </c>
      <c r="AE351">
        <f t="shared" si="328"/>
        <v>3.66</v>
      </c>
      <c r="AF351">
        <f t="shared" si="329"/>
        <v>405.5</v>
      </c>
      <c r="AG351">
        <f t="shared" si="330"/>
        <v>0</v>
      </c>
      <c r="AH351">
        <f t="shared" si="331"/>
        <v>33.79</v>
      </c>
      <c r="AI351">
        <f t="shared" si="332"/>
        <v>0</v>
      </c>
      <c r="AJ351">
        <f t="shared" si="333"/>
        <v>0</v>
      </c>
      <c r="AK351">
        <v>1448.28</v>
      </c>
      <c r="AL351">
        <v>1018.27</v>
      </c>
      <c r="AM351">
        <v>24.51</v>
      </c>
      <c r="AN351">
        <v>3.66</v>
      </c>
      <c r="AO351">
        <v>405.5</v>
      </c>
      <c r="AP351">
        <v>0</v>
      </c>
      <c r="AQ351">
        <v>33.79</v>
      </c>
      <c r="AR351">
        <v>0</v>
      </c>
      <c r="AS351">
        <v>0</v>
      </c>
      <c r="AT351">
        <v>81</v>
      </c>
      <c r="AU351">
        <v>44</v>
      </c>
      <c r="AV351">
        <v>1</v>
      </c>
      <c r="AW351">
        <v>1</v>
      </c>
      <c r="AZ351">
        <v>1</v>
      </c>
      <c r="BA351">
        <v>14.18</v>
      </c>
      <c r="BB351">
        <v>5.6</v>
      </c>
      <c r="BC351">
        <v>1.69</v>
      </c>
      <c r="BD351" t="s">
        <v>3</v>
      </c>
      <c r="BE351" t="s">
        <v>3</v>
      </c>
      <c r="BF351" t="s">
        <v>3</v>
      </c>
      <c r="BG351" t="s">
        <v>3</v>
      </c>
      <c r="BH351">
        <v>0</v>
      </c>
      <c r="BI351">
        <v>2</v>
      </c>
      <c r="BJ351" t="str">
        <f>BJ350</f>
        <v>ТСН-2001.4. База. Сб.8, т.280, поз.1</v>
      </c>
      <c r="BM351">
        <v>335</v>
      </c>
      <c r="BN351">
        <v>0</v>
      </c>
      <c r="BO351" t="s">
        <v>385</v>
      </c>
      <c r="BP351">
        <v>1</v>
      </c>
      <c r="BQ351">
        <v>40</v>
      </c>
      <c r="BS351">
        <v>14.18</v>
      </c>
      <c r="BT351">
        <v>1</v>
      </c>
      <c r="BU351">
        <v>1</v>
      </c>
      <c r="BV351">
        <v>1</v>
      </c>
      <c r="BW351">
        <v>1</v>
      </c>
      <c r="BX351">
        <v>1</v>
      </c>
      <c r="BY351" t="s">
        <v>3</v>
      </c>
      <c r="BZ351">
        <v>81</v>
      </c>
      <c r="CA351">
        <v>44</v>
      </c>
      <c r="CF351">
        <v>0</v>
      </c>
      <c r="CG351">
        <v>0</v>
      </c>
      <c r="CM351">
        <v>0</v>
      </c>
      <c r="CN351" t="s">
        <v>3</v>
      </c>
      <c r="CO351">
        <v>0</v>
      </c>
      <c r="CP351">
        <f t="shared" si="334"/>
        <v>912.98</v>
      </c>
      <c r="CQ351">
        <f t="shared" si="335"/>
        <v>1720.8762999999999</v>
      </c>
      <c r="CR351">
        <f t="shared" si="336"/>
        <v>137.256</v>
      </c>
      <c r="CS351">
        <f t="shared" si="337"/>
        <v>51.898800000000001</v>
      </c>
      <c r="CT351">
        <f t="shared" si="338"/>
        <v>5749.99</v>
      </c>
      <c r="CU351">
        <f t="shared" si="339"/>
        <v>0</v>
      </c>
      <c r="CV351">
        <f t="shared" si="340"/>
        <v>33.79</v>
      </c>
      <c r="CW351">
        <f t="shared" si="341"/>
        <v>0</v>
      </c>
      <c r="CX351">
        <f t="shared" si="342"/>
        <v>0</v>
      </c>
      <c r="CY351">
        <f>S351*(BZ351/100)</f>
        <v>558.90000000000009</v>
      </c>
      <c r="CZ351">
        <f>S351*(CA351/100)</f>
        <v>303.60000000000002</v>
      </c>
      <c r="DC351" t="s">
        <v>3</v>
      </c>
      <c r="DD351" t="s">
        <v>3</v>
      </c>
      <c r="DE351" t="s">
        <v>3</v>
      </c>
      <c r="DF351" t="s">
        <v>3</v>
      </c>
      <c r="DG351" t="s">
        <v>3</v>
      </c>
      <c r="DH351" t="s">
        <v>3</v>
      </c>
      <c r="DI351" t="s">
        <v>3</v>
      </c>
      <c r="DJ351" t="s">
        <v>3</v>
      </c>
      <c r="DK351" t="s">
        <v>3</v>
      </c>
      <c r="DL351" t="s">
        <v>3</v>
      </c>
      <c r="DM351" t="s">
        <v>3</v>
      </c>
      <c r="DN351">
        <v>114</v>
      </c>
      <c r="DO351">
        <v>67</v>
      </c>
      <c r="DP351">
        <v>1.0469999999999999</v>
      </c>
      <c r="DQ351">
        <v>1</v>
      </c>
      <c r="DU351">
        <f t="shared" ref="DU351:EM351" si="354">DU350</f>
        <v>1003</v>
      </c>
      <c r="DV351" t="str">
        <f t="shared" si="354"/>
        <v>100 м</v>
      </c>
      <c r="DW351" t="str">
        <f t="shared" si="354"/>
        <v>100 м</v>
      </c>
      <c r="DX351">
        <f t="shared" si="354"/>
        <v>100</v>
      </c>
      <c r="DY351">
        <f t="shared" si="354"/>
        <v>0</v>
      </c>
      <c r="DZ351">
        <f t="shared" si="354"/>
        <v>0</v>
      </c>
      <c r="EA351">
        <f t="shared" si="354"/>
        <v>0</v>
      </c>
      <c r="EB351">
        <f t="shared" si="354"/>
        <v>0</v>
      </c>
      <c r="EC351">
        <f t="shared" si="354"/>
        <v>0</v>
      </c>
      <c r="ED351">
        <f t="shared" si="354"/>
        <v>0</v>
      </c>
      <c r="EE351">
        <f t="shared" si="354"/>
        <v>21121025</v>
      </c>
      <c r="EF351">
        <f t="shared" si="354"/>
        <v>40</v>
      </c>
      <c r="EG351" t="str">
        <f t="shared" si="354"/>
        <v>Монтаж оборудования</v>
      </c>
      <c r="EH351">
        <f t="shared" si="354"/>
        <v>0</v>
      </c>
      <c r="EI351" t="str">
        <f t="shared" si="354"/>
        <v/>
      </c>
      <c r="EJ351">
        <f t="shared" si="354"/>
        <v>2</v>
      </c>
      <c r="EK351">
        <f t="shared" si="354"/>
        <v>335</v>
      </c>
      <c r="EL351" t="str">
        <f t="shared" si="354"/>
        <v>ТСН-2001.4-8. 8-280, 8-281</v>
      </c>
      <c r="EM351" t="str">
        <f t="shared" si="354"/>
        <v>ТСН-2001.4-8-20</v>
      </c>
      <c r="EO351" t="s">
        <v>3</v>
      </c>
      <c r="EQ351">
        <v>0</v>
      </c>
      <c r="ER351">
        <v>1448.28</v>
      </c>
      <c r="ES351">
        <v>1018.27</v>
      </c>
      <c r="ET351">
        <v>24.51</v>
      </c>
      <c r="EU351">
        <v>3.66</v>
      </c>
      <c r="EV351">
        <v>405.5</v>
      </c>
      <c r="EW351">
        <v>33.79</v>
      </c>
      <c r="EX351">
        <v>0</v>
      </c>
      <c r="EY351">
        <v>0</v>
      </c>
      <c r="FQ351">
        <v>0</v>
      </c>
      <c r="FR351">
        <f t="shared" si="343"/>
        <v>0</v>
      </c>
      <c r="FS351">
        <v>0</v>
      </c>
      <c r="FX351">
        <v>81</v>
      </c>
      <c r="FY351">
        <v>44</v>
      </c>
      <c r="GA351" t="s">
        <v>3</v>
      </c>
      <c r="GG351">
        <v>2</v>
      </c>
      <c r="GH351">
        <v>1</v>
      </c>
      <c r="GI351">
        <v>2</v>
      </c>
      <c r="GJ351">
        <v>0</v>
      </c>
      <c r="GK351">
        <f>ROUND(R351*(S12)/100,2)</f>
        <v>10.53</v>
      </c>
      <c r="GL351">
        <f t="shared" si="344"/>
        <v>0</v>
      </c>
      <c r="GM351">
        <f t="shared" si="345"/>
        <v>1786.01</v>
      </c>
      <c r="GN351">
        <f t="shared" si="346"/>
        <v>0</v>
      </c>
      <c r="GO351">
        <f t="shared" si="347"/>
        <v>1786.01</v>
      </c>
      <c r="GP351">
        <f t="shared" si="348"/>
        <v>0</v>
      </c>
      <c r="GR351">
        <v>0</v>
      </c>
    </row>
    <row r="352" spans="1:255" x14ac:dyDescent="0.2">
      <c r="A352" s="2">
        <v>18</v>
      </c>
      <c r="B352" s="2">
        <v>1</v>
      </c>
      <c r="C352" s="2">
        <v>281</v>
      </c>
      <c r="D352" s="2"/>
      <c r="E352" s="2" t="s">
        <v>390</v>
      </c>
      <c r="F352" s="2" t="s">
        <v>123</v>
      </c>
      <c r="G352" s="2" t="s">
        <v>391</v>
      </c>
      <c r="H352" s="2" t="s">
        <v>284</v>
      </c>
      <c r="I352" s="2">
        <f>I351*J352</f>
        <v>12</v>
      </c>
      <c r="J352" s="2">
        <v>100</v>
      </c>
      <c r="K352" s="2"/>
      <c r="L352" s="2"/>
      <c r="M352" s="2"/>
      <c r="N352" s="2"/>
      <c r="O352" s="2">
        <f t="shared" si="314"/>
        <v>6240</v>
      </c>
      <c r="P352" s="2">
        <f t="shared" si="315"/>
        <v>6240</v>
      </c>
      <c r="Q352" s="2">
        <f t="shared" si="316"/>
        <v>0</v>
      </c>
      <c r="R352" s="2">
        <f t="shared" si="317"/>
        <v>0</v>
      </c>
      <c r="S352" s="2">
        <f t="shared" si="318"/>
        <v>0</v>
      </c>
      <c r="T352" s="2">
        <f t="shared" si="319"/>
        <v>0</v>
      </c>
      <c r="U352" s="2">
        <f t="shared" si="320"/>
        <v>0</v>
      </c>
      <c r="V352" s="2">
        <f t="shared" si="321"/>
        <v>0</v>
      </c>
      <c r="W352" s="2">
        <f t="shared" si="322"/>
        <v>0</v>
      </c>
      <c r="X352" s="2">
        <f t="shared" si="323"/>
        <v>0</v>
      </c>
      <c r="Y352" s="2">
        <f t="shared" si="324"/>
        <v>0</v>
      </c>
      <c r="Z352" s="2"/>
      <c r="AA352" s="2">
        <v>22529512</v>
      </c>
      <c r="AB352" s="2">
        <f t="shared" si="325"/>
        <v>520</v>
      </c>
      <c r="AC352" s="2">
        <f t="shared" si="326"/>
        <v>520</v>
      </c>
      <c r="AD352" s="2">
        <f t="shared" si="327"/>
        <v>0</v>
      </c>
      <c r="AE352" s="2">
        <f t="shared" si="328"/>
        <v>0</v>
      </c>
      <c r="AF352" s="2">
        <f t="shared" si="329"/>
        <v>0</v>
      </c>
      <c r="AG352" s="2">
        <f t="shared" si="330"/>
        <v>0</v>
      </c>
      <c r="AH352" s="2">
        <f t="shared" si="331"/>
        <v>0</v>
      </c>
      <c r="AI352" s="2">
        <f t="shared" si="332"/>
        <v>0</v>
      </c>
      <c r="AJ352" s="2">
        <f t="shared" si="333"/>
        <v>0</v>
      </c>
      <c r="AK352" s="2">
        <v>520</v>
      </c>
      <c r="AL352" s="2">
        <v>520</v>
      </c>
      <c r="AM352" s="2">
        <v>0</v>
      </c>
      <c r="AN352" s="2">
        <v>0</v>
      </c>
      <c r="AO352" s="2">
        <v>0</v>
      </c>
      <c r="AP352" s="2">
        <v>0</v>
      </c>
      <c r="AQ352" s="2">
        <v>0</v>
      </c>
      <c r="AR352" s="2">
        <v>0</v>
      </c>
      <c r="AS352" s="2">
        <v>0</v>
      </c>
      <c r="AT352" s="2">
        <v>114</v>
      </c>
      <c r="AU352" s="2">
        <v>67</v>
      </c>
      <c r="AV352" s="2">
        <v>1</v>
      </c>
      <c r="AW352" s="2">
        <v>1</v>
      </c>
      <c r="AX352" s="2"/>
      <c r="AY352" s="2"/>
      <c r="AZ352" s="2">
        <v>1</v>
      </c>
      <c r="BA352" s="2">
        <v>1</v>
      </c>
      <c r="BB352" s="2">
        <v>1</v>
      </c>
      <c r="BC352" s="2">
        <v>1</v>
      </c>
      <c r="BD352" s="2" t="s">
        <v>3</v>
      </c>
      <c r="BE352" s="2" t="s">
        <v>3</v>
      </c>
      <c r="BF352" s="2" t="s">
        <v>3</v>
      </c>
      <c r="BG352" s="2" t="s">
        <v>3</v>
      </c>
      <c r="BH352" s="2">
        <v>3</v>
      </c>
      <c r="BI352" s="2">
        <v>2</v>
      </c>
      <c r="BJ352" s="2" t="s">
        <v>3</v>
      </c>
      <c r="BK352" s="2"/>
      <c r="BL352" s="2"/>
      <c r="BM352" s="2">
        <v>335</v>
      </c>
      <c r="BN352" s="2">
        <v>0</v>
      </c>
      <c r="BO352" s="2" t="s">
        <v>3</v>
      </c>
      <c r="BP352" s="2">
        <v>0</v>
      </c>
      <c r="BQ352" s="2">
        <v>40</v>
      </c>
      <c r="BR352" s="2"/>
      <c r="BS352" s="2">
        <v>1</v>
      </c>
      <c r="BT352" s="2">
        <v>1</v>
      </c>
      <c r="BU352" s="2">
        <v>1</v>
      </c>
      <c r="BV352" s="2">
        <v>1</v>
      </c>
      <c r="BW352" s="2">
        <v>1</v>
      </c>
      <c r="BX352" s="2">
        <v>1</v>
      </c>
      <c r="BY352" s="2" t="s">
        <v>3</v>
      </c>
      <c r="BZ352" s="2">
        <v>114</v>
      </c>
      <c r="CA352" s="2">
        <v>67</v>
      </c>
      <c r="CB352" s="2"/>
      <c r="CC352" s="2"/>
      <c r="CD352" s="2"/>
      <c r="CE352" s="2"/>
      <c r="CF352" s="2">
        <v>0</v>
      </c>
      <c r="CG352" s="2">
        <v>0</v>
      </c>
      <c r="CH352" s="2"/>
      <c r="CI352" s="2"/>
      <c r="CJ352" s="2"/>
      <c r="CK352" s="2"/>
      <c r="CL352" s="2"/>
      <c r="CM352" s="2">
        <v>0</v>
      </c>
      <c r="CN352" s="2" t="s">
        <v>3</v>
      </c>
      <c r="CO352" s="2">
        <v>0</v>
      </c>
      <c r="CP352" s="2">
        <f t="shared" si="334"/>
        <v>6240</v>
      </c>
      <c r="CQ352" s="2">
        <f t="shared" si="335"/>
        <v>520</v>
      </c>
      <c r="CR352" s="2">
        <f t="shared" si="336"/>
        <v>0</v>
      </c>
      <c r="CS352" s="2">
        <f t="shared" si="337"/>
        <v>0</v>
      </c>
      <c r="CT352" s="2">
        <f t="shared" si="338"/>
        <v>0</v>
      </c>
      <c r="CU352" s="2">
        <f t="shared" si="339"/>
        <v>0</v>
      </c>
      <c r="CV352" s="2">
        <f t="shared" si="340"/>
        <v>0</v>
      </c>
      <c r="CW352" s="2">
        <f t="shared" si="341"/>
        <v>0</v>
      </c>
      <c r="CX352" s="2">
        <f t="shared" si="342"/>
        <v>0</v>
      </c>
      <c r="CY352" s="2">
        <f>((S352*BZ352)/100)</f>
        <v>0</v>
      </c>
      <c r="CZ352" s="2">
        <f>((S352*CA352)/100)</f>
        <v>0</v>
      </c>
      <c r="DA352" s="2"/>
      <c r="DB352" s="2"/>
      <c r="DC352" s="2" t="s">
        <v>3</v>
      </c>
      <c r="DD352" s="2" t="s">
        <v>3</v>
      </c>
      <c r="DE352" s="2" t="s">
        <v>3</v>
      </c>
      <c r="DF352" s="2" t="s">
        <v>3</v>
      </c>
      <c r="DG352" s="2" t="s">
        <v>3</v>
      </c>
      <c r="DH352" s="2" t="s">
        <v>3</v>
      </c>
      <c r="DI352" s="2" t="s">
        <v>3</v>
      </c>
      <c r="DJ352" s="2" t="s">
        <v>3</v>
      </c>
      <c r="DK352" s="2" t="s">
        <v>3</v>
      </c>
      <c r="DL352" s="2" t="s">
        <v>3</v>
      </c>
      <c r="DM352" s="2" t="s">
        <v>3</v>
      </c>
      <c r="DN352" s="2">
        <v>0</v>
      </c>
      <c r="DO352" s="2">
        <v>0</v>
      </c>
      <c r="DP352" s="2">
        <v>1</v>
      </c>
      <c r="DQ352" s="2">
        <v>1</v>
      </c>
      <c r="DR352" s="2"/>
      <c r="DS352" s="2"/>
      <c r="DT352" s="2"/>
      <c r="DU352" s="2">
        <v>1003</v>
      </c>
      <c r="DV352" s="2" t="s">
        <v>284</v>
      </c>
      <c r="DW352" s="2" t="s">
        <v>284</v>
      </c>
      <c r="DX352" s="2">
        <v>1</v>
      </c>
      <c r="DY352" s="2"/>
      <c r="DZ352" s="2"/>
      <c r="EA352" s="2"/>
      <c r="EB352" s="2"/>
      <c r="EC352" s="2"/>
      <c r="ED352" s="2"/>
      <c r="EE352" s="2">
        <v>21121025</v>
      </c>
      <c r="EF352" s="2">
        <v>40</v>
      </c>
      <c r="EG352" s="2" t="s">
        <v>230</v>
      </c>
      <c r="EH352" s="2">
        <v>0</v>
      </c>
      <c r="EI352" s="2" t="s">
        <v>3</v>
      </c>
      <c r="EJ352" s="2">
        <v>2</v>
      </c>
      <c r="EK352" s="2">
        <v>335</v>
      </c>
      <c r="EL352" s="2" t="s">
        <v>388</v>
      </c>
      <c r="EM352" s="2" t="s">
        <v>389</v>
      </c>
      <c r="EN352" s="2"/>
      <c r="EO352" s="2" t="s">
        <v>3</v>
      </c>
      <c r="EP352" s="2"/>
      <c r="EQ352" s="2">
        <v>0</v>
      </c>
      <c r="ER352" s="2">
        <v>0</v>
      </c>
      <c r="ES352" s="2">
        <v>520</v>
      </c>
      <c r="ET352" s="2">
        <v>0</v>
      </c>
      <c r="EU352" s="2">
        <v>0</v>
      </c>
      <c r="EV352" s="2">
        <v>0</v>
      </c>
      <c r="EW352" s="2">
        <v>0</v>
      </c>
      <c r="EX352" s="2">
        <v>0</v>
      </c>
      <c r="EY352" s="2"/>
      <c r="EZ352" s="2">
        <v>0</v>
      </c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>
        <v>0</v>
      </c>
      <c r="FR352" s="2">
        <f t="shared" si="343"/>
        <v>0</v>
      </c>
      <c r="FS352" s="2">
        <v>0</v>
      </c>
      <c r="FT352" s="2"/>
      <c r="FU352" s="2"/>
      <c r="FV352" s="2"/>
      <c r="FW352" s="2"/>
      <c r="FX352" s="2">
        <v>114</v>
      </c>
      <c r="FY352" s="2">
        <v>67</v>
      </c>
      <c r="FZ352" s="2"/>
      <c r="GA352" s="2" t="s">
        <v>126</v>
      </c>
      <c r="GB352" s="2"/>
      <c r="GC352" s="2"/>
      <c r="GD352" s="2"/>
      <c r="GE352" s="2"/>
      <c r="GF352" s="2"/>
      <c r="GG352" s="2">
        <v>2</v>
      </c>
      <c r="GH352" s="2">
        <v>0</v>
      </c>
      <c r="GI352" s="2">
        <v>-2</v>
      </c>
      <c r="GJ352" s="2">
        <v>0</v>
      </c>
      <c r="GK352" s="2">
        <f>ROUND(R352*(R12)/100,2)</f>
        <v>0</v>
      </c>
      <c r="GL352" s="2">
        <f t="shared" si="344"/>
        <v>0</v>
      </c>
      <c r="GM352" s="2">
        <f t="shared" si="345"/>
        <v>6240</v>
      </c>
      <c r="GN352" s="2">
        <f t="shared" si="346"/>
        <v>0</v>
      </c>
      <c r="GO352" s="2">
        <f t="shared" si="347"/>
        <v>6240</v>
      </c>
      <c r="GP352" s="2">
        <f t="shared" si="348"/>
        <v>0</v>
      </c>
      <c r="GQ352" s="2"/>
      <c r="GR352" s="2">
        <v>0</v>
      </c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/>
      <c r="IL352" s="2"/>
      <c r="IM352" s="2"/>
      <c r="IN352" s="2"/>
      <c r="IO352" s="2"/>
      <c r="IP352" s="2"/>
      <c r="IQ352" s="2"/>
      <c r="IR352" s="2"/>
      <c r="IS352" s="2"/>
      <c r="IT352" s="2"/>
      <c r="IU352" s="2"/>
    </row>
    <row r="353" spans="1:255" x14ac:dyDescent="0.2">
      <c r="A353">
        <v>18</v>
      </c>
      <c r="B353">
        <v>1</v>
      </c>
      <c r="C353">
        <v>282</v>
      </c>
      <c r="E353" t="s">
        <v>390</v>
      </c>
      <c r="F353" t="str">
        <f>F352</f>
        <v>ПРАЙС-ЛИСТ</v>
      </c>
      <c r="G353" t="str">
        <f>G352</f>
        <v>КАБЕЛЬ КАНАЛ DKC 50X100</v>
      </c>
      <c r="H353" t="str">
        <f>H352</f>
        <v>м</v>
      </c>
      <c r="I353">
        <f>I351*J353</f>
        <v>12</v>
      </c>
      <c r="J353">
        <f>J352</f>
        <v>100</v>
      </c>
      <c r="O353">
        <f t="shared" si="314"/>
        <v>6240</v>
      </c>
      <c r="P353">
        <f t="shared" si="315"/>
        <v>6240</v>
      </c>
      <c r="Q353">
        <f t="shared" si="316"/>
        <v>0</v>
      </c>
      <c r="R353">
        <f t="shared" si="317"/>
        <v>0</v>
      </c>
      <c r="S353">
        <f t="shared" si="318"/>
        <v>0</v>
      </c>
      <c r="T353">
        <f t="shared" si="319"/>
        <v>0</v>
      </c>
      <c r="U353">
        <f t="shared" si="320"/>
        <v>0</v>
      </c>
      <c r="V353">
        <f t="shared" si="321"/>
        <v>0</v>
      </c>
      <c r="W353">
        <f t="shared" si="322"/>
        <v>0</v>
      </c>
      <c r="X353">
        <f t="shared" si="323"/>
        <v>0</v>
      </c>
      <c r="Y353">
        <f t="shared" si="324"/>
        <v>0</v>
      </c>
      <c r="AA353">
        <v>22529510</v>
      </c>
      <c r="AB353">
        <f t="shared" si="325"/>
        <v>520</v>
      </c>
      <c r="AC353">
        <f t="shared" si="326"/>
        <v>520</v>
      </c>
      <c r="AD353">
        <f t="shared" si="327"/>
        <v>0</v>
      </c>
      <c r="AE353">
        <f t="shared" si="328"/>
        <v>0</v>
      </c>
      <c r="AF353">
        <f t="shared" si="329"/>
        <v>0</v>
      </c>
      <c r="AG353">
        <f t="shared" si="330"/>
        <v>0</v>
      </c>
      <c r="AH353">
        <f t="shared" si="331"/>
        <v>0</v>
      </c>
      <c r="AI353">
        <f t="shared" si="332"/>
        <v>0</v>
      </c>
      <c r="AJ353">
        <f t="shared" si="333"/>
        <v>0</v>
      </c>
      <c r="AK353">
        <v>520</v>
      </c>
      <c r="AL353">
        <v>520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1</v>
      </c>
      <c r="AW353">
        <v>1</v>
      </c>
      <c r="AZ353">
        <v>1</v>
      </c>
      <c r="BA353">
        <v>1</v>
      </c>
      <c r="BB353">
        <v>1</v>
      </c>
      <c r="BC353">
        <v>1</v>
      </c>
      <c r="BD353" t="s">
        <v>3</v>
      </c>
      <c r="BE353" t="s">
        <v>3</v>
      </c>
      <c r="BF353" t="s">
        <v>3</v>
      </c>
      <c r="BG353" t="s">
        <v>3</v>
      </c>
      <c r="BH353">
        <v>3</v>
      </c>
      <c r="BI353">
        <v>2</v>
      </c>
      <c r="BJ353" t="str">
        <f>BJ352</f>
        <v/>
      </c>
      <c r="BM353">
        <v>335</v>
      </c>
      <c r="BN353">
        <v>0</v>
      </c>
      <c r="BO353" t="s">
        <v>3</v>
      </c>
      <c r="BP353">
        <v>0</v>
      </c>
      <c r="BQ353">
        <v>40</v>
      </c>
      <c r="BS353">
        <v>1</v>
      </c>
      <c r="BT353">
        <v>1</v>
      </c>
      <c r="BU353">
        <v>1</v>
      </c>
      <c r="BV353">
        <v>1</v>
      </c>
      <c r="BW353">
        <v>1</v>
      </c>
      <c r="BX353">
        <v>1</v>
      </c>
      <c r="BY353" t="s">
        <v>3</v>
      </c>
      <c r="BZ353">
        <v>0</v>
      </c>
      <c r="CA353">
        <v>0</v>
      </c>
      <c r="CF353">
        <v>0</v>
      </c>
      <c r="CG353">
        <v>0</v>
      </c>
      <c r="CM353">
        <v>0</v>
      </c>
      <c r="CN353" t="s">
        <v>3</v>
      </c>
      <c r="CO353">
        <v>0</v>
      </c>
      <c r="CP353">
        <f t="shared" si="334"/>
        <v>6240</v>
      </c>
      <c r="CQ353">
        <f t="shared" si="335"/>
        <v>520</v>
      </c>
      <c r="CR353">
        <f t="shared" si="336"/>
        <v>0</v>
      </c>
      <c r="CS353">
        <f t="shared" si="337"/>
        <v>0</v>
      </c>
      <c r="CT353">
        <f t="shared" si="338"/>
        <v>0</v>
      </c>
      <c r="CU353">
        <f t="shared" si="339"/>
        <v>0</v>
      </c>
      <c r="CV353">
        <f t="shared" si="340"/>
        <v>0</v>
      </c>
      <c r="CW353">
        <f t="shared" si="341"/>
        <v>0</v>
      </c>
      <c r="CX353">
        <f t="shared" si="342"/>
        <v>0</v>
      </c>
      <c r="CY353">
        <f>S353*(BZ353/100)</f>
        <v>0</v>
      </c>
      <c r="CZ353">
        <f>S353*(CA353/100)</f>
        <v>0</v>
      </c>
      <c r="DC353" t="s">
        <v>3</v>
      </c>
      <c r="DD353" t="s">
        <v>3</v>
      </c>
      <c r="DE353" t="s">
        <v>3</v>
      </c>
      <c r="DF353" t="s">
        <v>3</v>
      </c>
      <c r="DG353" t="s">
        <v>3</v>
      </c>
      <c r="DH353" t="s">
        <v>3</v>
      </c>
      <c r="DI353" t="s">
        <v>3</v>
      </c>
      <c r="DJ353" t="s">
        <v>3</v>
      </c>
      <c r="DK353" t="s">
        <v>3</v>
      </c>
      <c r="DL353" t="s">
        <v>3</v>
      </c>
      <c r="DM353" t="s">
        <v>3</v>
      </c>
      <c r="DN353">
        <v>114</v>
      </c>
      <c r="DO353">
        <v>67</v>
      </c>
      <c r="DP353">
        <v>1.0469999999999999</v>
      </c>
      <c r="DQ353">
        <v>1</v>
      </c>
      <c r="DU353">
        <f t="shared" ref="DU353:EM353" si="355">DU352</f>
        <v>1003</v>
      </c>
      <c r="DV353" t="str">
        <f t="shared" si="355"/>
        <v>м</v>
      </c>
      <c r="DW353" t="str">
        <f t="shared" si="355"/>
        <v>м</v>
      </c>
      <c r="DX353">
        <f t="shared" si="355"/>
        <v>1</v>
      </c>
      <c r="DY353">
        <f t="shared" si="355"/>
        <v>0</v>
      </c>
      <c r="DZ353">
        <f t="shared" si="355"/>
        <v>0</v>
      </c>
      <c r="EA353">
        <f t="shared" si="355"/>
        <v>0</v>
      </c>
      <c r="EB353">
        <f t="shared" si="355"/>
        <v>0</v>
      </c>
      <c r="EC353">
        <f t="shared" si="355"/>
        <v>0</v>
      </c>
      <c r="ED353">
        <f t="shared" si="355"/>
        <v>0</v>
      </c>
      <c r="EE353">
        <f t="shared" si="355"/>
        <v>21121025</v>
      </c>
      <c r="EF353">
        <f t="shared" si="355"/>
        <v>40</v>
      </c>
      <c r="EG353" t="str">
        <f t="shared" si="355"/>
        <v>Монтаж оборудования</v>
      </c>
      <c r="EH353">
        <f t="shared" si="355"/>
        <v>0</v>
      </c>
      <c r="EI353" t="str">
        <f t="shared" si="355"/>
        <v/>
      </c>
      <c r="EJ353">
        <f t="shared" si="355"/>
        <v>2</v>
      </c>
      <c r="EK353">
        <f t="shared" si="355"/>
        <v>335</v>
      </c>
      <c r="EL353" t="str">
        <f t="shared" si="355"/>
        <v>ТСН-2001.4-8. 8-280, 8-281</v>
      </c>
      <c r="EM353" t="str">
        <f t="shared" si="355"/>
        <v>ТСН-2001.4-8-20</v>
      </c>
      <c r="EO353" t="s">
        <v>3</v>
      </c>
      <c r="EQ353">
        <v>0</v>
      </c>
      <c r="ER353">
        <v>0</v>
      </c>
      <c r="ES353">
        <v>520</v>
      </c>
      <c r="ET353">
        <v>0</v>
      </c>
      <c r="EU353">
        <v>0</v>
      </c>
      <c r="EV353">
        <v>0</v>
      </c>
      <c r="EW353">
        <v>0</v>
      </c>
      <c r="EX353">
        <v>0</v>
      </c>
      <c r="FQ353">
        <v>0</v>
      </c>
      <c r="FR353">
        <f t="shared" si="343"/>
        <v>0</v>
      </c>
      <c r="FS353">
        <v>0</v>
      </c>
      <c r="FX353">
        <v>0</v>
      </c>
      <c r="FY353">
        <v>0</v>
      </c>
      <c r="GA353" t="s">
        <v>392</v>
      </c>
      <c r="GG353">
        <v>2</v>
      </c>
      <c r="GH353">
        <v>0</v>
      </c>
      <c r="GI353">
        <v>-2</v>
      </c>
      <c r="GJ353">
        <v>0</v>
      </c>
      <c r="GK353">
        <f>ROUND(R353*(S12)/100,2)</f>
        <v>0</v>
      </c>
      <c r="GL353">
        <f t="shared" si="344"/>
        <v>0</v>
      </c>
      <c r="GM353">
        <f t="shared" si="345"/>
        <v>6240</v>
      </c>
      <c r="GN353">
        <f t="shared" si="346"/>
        <v>0</v>
      </c>
      <c r="GO353">
        <f t="shared" si="347"/>
        <v>6240</v>
      </c>
      <c r="GP353">
        <f t="shared" si="348"/>
        <v>0</v>
      </c>
      <c r="GR353">
        <v>0</v>
      </c>
    </row>
    <row r="354" spans="1:255" x14ac:dyDescent="0.2">
      <c r="A354" s="2">
        <v>17</v>
      </c>
      <c r="B354" s="2">
        <v>1</v>
      </c>
      <c r="C354" s="2"/>
      <c r="D354" s="2"/>
      <c r="E354" s="2" t="s">
        <v>393</v>
      </c>
      <c r="F354" s="2" t="s">
        <v>394</v>
      </c>
      <c r="G354" s="2" t="s">
        <v>395</v>
      </c>
      <c r="H354" s="2" t="s">
        <v>26</v>
      </c>
      <c r="I354" s="2">
        <v>0.12</v>
      </c>
      <c r="J354" s="2">
        <v>0</v>
      </c>
      <c r="K354" s="2"/>
      <c r="L354" s="2"/>
      <c r="M354" s="2"/>
      <c r="N354" s="2"/>
      <c r="O354" s="2">
        <f t="shared" si="314"/>
        <v>5.12</v>
      </c>
      <c r="P354" s="2">
        <f t="shared" si="315"/>
        <v>0.45</v>
      </c>
      <c r="Q354" s="2">
        <f t="shared" si="316"/>
        <v>0.1</v>
      </c>
      <c r="R354" s="2">
        <f t="shared" si="317"/>
        <v>0.02</v>
      </c>
      <c r="S354" s="2">
        <f t="shared" si="318"/>
        <v>4.57</v>
      </c>
      <c r="T354" s="2">
        <f t="shared" si="319"/>
        <v>0</v>
      </c>
      <c r="U354" s="2">
        <f t="shared" si="320"/>
        <v>0.37079999999999996</v>
      </c>
      <c r="V354" s="2">
        <f t="shared" si="321"/>
        <v>0</v>
      </c>
      <c r="W354" s="2">
        <f t="shared" si="322"/>
        <v>0</v>
      </c>
      <c r="X354" s="2">
        <f t="shared" si="323"/>
        <v>5.21</v>
      </c>
      <c r="Y354" s="2">
        <f t="shared" si="324"/>
        <v>3.06</v>
      </c>
      <c r="Z354" s="2"/>
      <c r="AA354" s="2">
        <v>22529512</v>
      </c>
      <c r="AB354" s="2">
        <f t="shared" si="325"/>
        <v>42.66</v>
      </c>
      <c r="AC354" s="2">
        <f t="shared" si="326"/>
        <v>3.71</v>
      </c>
      <c r="AD354" s="2">
        <f t="shared" si="327"/>
        <v>0.85</v>
      </c>
      <c r="AE354" s="2">
        <f t="shared" si="328"/>
        <v>0.2</v>
      </c>
      <c r="AF354" s="2">
        <f t="shared" si="329"/>
        <v>38.1</v>
      </c>
      <c r="AG354" s="2">
        <f t="shared" si="330"/>
        <v>0</v>
      </c>
      <c r="AH354" s="2">
        <f t="shared" si="331"/>
        <v>3.09</v>
      </c>
      <c r="AI354" s="2">
        <f t="shared" si="332"/>
        <v>0</v>
      </c>
      <c r="AJ354" s="2">
        <f t="shared" si="333"/>
        <v>0</v>
      </c>
      <c r="AK354" s="2">
        <v>42.66</v>
      </c>
      <c r="AL354" s="2">
        <v>3.71</v>
      </c>
      <c r="AM354" s="2">
        <v>0.85</v>
      </c>
      <c r="AN354" s="2">
        <v>0.2</v>
      </c>
      <c r="AO354" s="2">
        <v>38.1</v>
      </c>
      <c r="AP354" s="2">
        <v>0</v>
      </c>
      <c r="AQ354" s="2">
        <v>3.09</v>
      </c>
      <c r="AR354" s="2">
        <v>0</v>
      </c>
      <c r="AS354" s="2">
        <v>0</v>
      </c>
      <c r="AT354" s="2">
        <v>114</v>
      </c>
      <c r="AU354" s="2">
        <v>67</v>
      </c>
      <c r="AV354" s="2">
        <v>1</v>
      </c>
      <c r="AW354" s="2">
        <v>1</v>
      </c>
      <c r="AX354" s="2"/>
      <c r="AY354" s="2"/>
      <c r="AZ354" s="2">
        <v>1</v>
      </c>
      <c r="BA354" s="2">
        <v>1</v>
      </c>
      <c r="BB354" s="2">
        <v>1</v>
      </c>
      <c r="BC354" s="2">
        <v>1</v>
      </c>
      <c r="BD354" s="2" t="s">
        <v>3</v>
      </c>
      <c r="BE354" s="2" t="s">
        <v>3</v>
      </c>
      <c r="BF354" s="2" t="s">
        <v>3</v>
      </c>
      <c r="BG354" s="2" t="s">
        <v>3</v>
      </c>
      <c r="BH354" s="2">
        <v>0</v>
      </c>
      <c r="BI354" s="2">
        <v>2</v>
      </c>
      <c r="BJ354" s="2" t="s">
        <v>396</v>
      </c>
      <c r="BK354" s="2"/>
      <c r="BL354" s="2"/>
      <c r="BM354" s="2">
        <v>331</v>
      </c>
      <c r="BN354" s="2">
        <v>0</v>
      </c>
      <c r="BO354" s="2" t="s">
        <v>3</v>
      </c>
      <c r="BP354" s="2">
        <v>0</v>
      </c>
      <c r="BQ354" s="2">
        <v>40</v>
      </c>
      <c r="BR354" s="2"/>
      <c r="BS354" s="2">
        <v>1</v>
      </c>
      <c r="BT354" s="2">
        <v>1</v>
      </c>
      <c r="BU354" s="2">
        <v>1</v>
      </c>
      <c r="BV354" s="2">
        <v>1</v>
      </c>
      <c r="BW354" s="2">
        <v>1</v>
      </c>
      <c r="BX354" s="2">
        <v>1</v>
      </c>
      <c r="BY354" s="2" t="s">
        <v>3</v>
      </c>
      <c r="BZ354" s="2">
        <v>114</v>
      </c>
      <c r="CA354" s="2">
        <v>67</v>
      </c>
      <c r="CB354" s="2"/>
      <c r="CC354" s="2"/>
      <c r="CD354" s="2"/>
      <c r="CE354" s="2"/>
      <c r="CF354" s="2">
        <v>0</v>
      </c>
      <c r="CG354" s="2">
        <v>0</v>
      </c>
      <c r="CH354" s="2"/>
      <c r="CI354" s="2"/>
      <c r="CJ354" s="2"/>
      <c r="CK354" s="2"/>
      <c r="CL354" s="2"/>
      <c r="CM354" s="2">
        <v>0</v>
      </c>
      <c r="CN354" s="2" t="s">
        <v>3</v>
      </c>
      <c r="CO354" s="2">
        <v>0</v>
      </c>
      <c r="CP354" s="2">
        <f t="shared" si="334"/>
        <v>5.12</v>
      </c>
      <c r="CQ354" s="2">
        <f t="shared" si="335"/>
        <v>3.71</v>
      </c>
      <c r="CR354" s="2">
        <f t="shared" si="336"/>
        <v>0.85</v>
      </c>
      <c r="CS354" s="2">
        <f t="shared" si="337"/>
        <v>0.2</v>
      </c>
      <c r="CT354" s="2">
        <f t="shared" si="338"/>
        <v>38.1</v>
      </c>
      <c r="CU354" s="2">
        <f t="shared" si="339"/>
        <v>0</v>
      </c>
      <c r="CV354" s="2">
        <f t="shared" si="340"/>
        <v>3.09</v>
      </c>
      <c r="CW354" s="2">
        <f t="shared" si="341"/>
        <v>0</v>
      </c>
      <c r="CX354" s="2">
        <f t="shared" si="342"/>
        <v>0</v>
      </c>
      <c r="CY354" s="2">
        <f>((S354*BZ354)/100)</f>
        <v>5.2098000000000004</v>
      </c>
      <c r="CZ354" s="2">
        <f>((S354*CA354)/100)</f>
        <v>3.0619000000000001</v>
      </c>
      <c r="DA354" s="2"/>
      <c r="DB354" s="2"/>
      <c r="DC354" s="2" t="s">
        <v>3</v>
      </c>
      <c r="DD354" s="2" t="s">
        <v>3</v>
      </c>
      <c r="DE354" s="2" t="s">
        <v>3</v>
      </c>
      <c r="DF354" s="2" t="s">
        <v>3</v>
      </c>
      <c r="DG354" s="2" t="s">
        <v>3</v>
      </c>
      <c r="DH354" s="2" t="s">
        <v>3</v>
      </c>
      <c r="DI354" s="2" t="s">
        <v>3</v>
      </c>
      <c r="DJ354" s="2" t="s">
        <v>3</v>
      </c>
      <c r="DK354" s="2" t="s">
        <v>3</v>
      </c>
      <c r="DL354" s="2" t="s">
        <v>3</v>
      </c>
      <c r="DM354" s="2" t="s">
        <v>3</v>
      </c>
      <c r="DN354" s="2">
        <v>0</v>
      </c>
      <c r="DO354" s="2">
        <v>0</v>
      </c>
      <c r="DP354" s="2">
        <v>1</v>
      </c>
      <c r="DQ354" s="2">
        <v>1</v>
      </c>
      <c r="DR354" s="2"/>
      <c r="DS354" s="2"/>
      <c r="DT354" s="2"/>
      <c r="DU354" s="2">
        <v>1003</v>
      </c>
      <c r="DV354" s="2" t="s">
        <v>26</v>
      </c>
      <c r="DW354" s="2" t="s">
        <v>26</v>
      </c>
      <c r="DX354" s="2">
        <v>100</v>
      </c>
      <c r="DY354" s="2"/>
      <c r="DZ354" s="2"/>
      <c r="EA354" s="2"/>
      <c r="EB354" s="2"/>
      <c r="EC354" s="2"/>
      <c r="ED354" s="2"/>
      <c r="EE354" s="2">
        <v>21121021</v>
      </c>
      <c r="EF354" s="2">
        <v>40</v>
      </c>
      <c r="EG354" s="2" t="s">
        <v>230</v>
      </c>
      <c r="EH354" s="2">
        <v>0</v>
      </c>
      <c r="EI354" s="2" t="s">
        <v>3</v>
      </c>
      <c r="EJ354" s="2">
        <v>2</v>
      </c>
      <c r="EK354" s="2">
        <v>331</v>
      </c>
      <c r="EL354" s="2" t="s">
        <v>375</v>
      </c>
      <c r="EM354" s="2" t="s">
        <v>376</v>
      </c>
      <c r="EN354" s="2"/>
      <c r="EO354" s="2" t="s">
        <v>3</v>
      </c>
      <c r="EP354" s="2"/>
      <c r="EQ354" s="2">
        <v>0</v>
      </c>
      <c r="ER354" s="2">
        <v>42.66</v>
      </c>
      <c r="ES354" s="2">
        <v>3.71</v>
      </c>
      <c r="ET354" s="2">
        <v>0.85</v>
      </c>
      <c r="EU354" s="2">
        <v>0.2</v>
      </c>
      <c r="EV354" s="2">
        <v>38.1</v>
      </c>
      <c r="EW354" s="2">
        <v>3.09</v>
      </c>
      <c r="EX354" s="2">
        <v>0</v>
      </c>
      <c r="EY354" s="2">
        <v>0</v>
      </c>
      <c r="EZ354" s="2">
        <v>0</v>
      </c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>
        <v>0</v>
      </c>
      <c r="FR354" s="2">
        <f t="shared" si="343"/>
        <v>0</v>
      </c>
      <c r="FS354" s="2">
        <v>0</v>
      </c>
      <c r="FT354" s="2"/>
      <c r="FU354" s="2"/>
      <c r="FV354" s="2"/>
      <c r="FW354" s="2"/>
      <c r="FX354" s="2">
        <v>114</v>
      </c>
      <c r="FY354" s="2">
        <v>67</v>
      </c>
      <c r="FZ354" s="2"/>
      <c r="GA354" s="2" t="s">
        <v>3</v>
      </c>
      <c r="GB354" s="2"/>
      <c r="GC354" s="2"/>
      <c r="GD354" s="2"/>
      <c r="GE354" s="2"/>
      <c r="GF354" s="2"/>
      <c r="GG354" s="2">
        <v>2</v>
      </c>
      <c r="GH354" s="2">
        <v>1</v>
      </c>
      <c r="GI354" s="2">
        <v>-2</v>
      </c>
      <c r="GJ354" s="2">
        <v>0</v>
      </c>
      <c r="GK354" s="2">
        <f>ROUND(R354*(R12)/100,2)</f>
        <v>0.04</v>
      </c>
      <c r="GL354" s="2">
        <f t="shared" si="344"/>
        <v>0</v>
      </c>
      <c r="GM354" s="2">
        <f t="shared" si="345"/>
        <v>13.43</v>
      </c>
      <c r="GN354" s="2">
        <f t="shared" si="346"/>
        <v>0</v>
      </c>
      <c r="GO354" s="2">
        <f t="shared" si="347"/>
        <v>13.43</v>
      </c>
      <c r="GP354" s="2">
        <f t="shared" si="348"/>
        <v>0</v>
      </c>
      <c r="GQ354" s="2"/>
      <c r="GR354" s="2">
        <v>0</v>
      </c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/>
      <c r="IL354" s="2"/>
      <c r="IM354" s="2"/>
      <c r="IN354" s="2"/>
      <c r="IO354" s="2"/>
      <c r="IP354" s="2"/>
      <c r="IQ354" s="2"/>
      <c r="IR354" s="2"/>
      <c r="IS354" s="2"/>
      <c r="IT354" s="2"/>
      <c r="IU354" s="2"/>
    </row>
    <row r="355" spans="1:255" x14ac:dyDescent="0.2">
      <c r="A355">
        <v>17</v>
      </c>
      <c r="B355">
        <v>1</v>
      </c>
      <c r="E355" t="s">
        <v>393</v>
      </c>
      <c r="F355" t="str">
        <f>F354</f>
        <v>4.8-162-1</v>
      </c>
      <c r="G355" t="str">
        <f>G354</f>
        <v>ПРОВОДА И КАБЕЛИ В КОРОБАХ, ПРОВОД, СЕЧЕНИЕ: ДО 6 ММ2</v>
      </c>
      <c r="H355" t="str">
        <f>H354</f>
        <v>100 м</v>
      </c>
      <c r="I355">
        <f>I354</f>
        <v>0.12</v>
      </c>
      <c r="J355">
        <f>J354</f>
        <v>0</v>
      </c>
      <c r="O355">
        <f t="shared" si="314"/>
        <v>67.61</v>
      </c>
      <c r="P355">
        <f t="shared" si="315"/>
        <v>1.95</v>
      </c>
      <c r="Q355">
        <f t="shared" si="316"/>
        <v>0.83</v>
      </c>
      <c r="R355">
        <f t="shared" si="317"/>
        <v>0.34</v>
      </c>
      <c r="S355">
        <f t="shared" si="318"/>
        <v>64.83</v>
      </c>
      <c r="T355">
        <f t="shared" si="319"/>
        <v>0</v>
      </c>
      <c r="U355">
        <f t="shared" si="320"/>
        <v>0.37079999999999996</v>
      </c>
      <c r="V355">
        <f t="shared" si="321"/>
        <v>0</v>
      </c>
      <c r="W355">
        <f t="shared" si="322"/>
        <v>0</v>
      </c>
      <c r="X355">
        <f t="shared" si="323"/>
        <v>52.51</v>
      </c>
      <c r="Y355">
        <f t="shared" si="324"/>
        <v>28.53</v>
      </c>
      <c r="AA355">
        <v>22529510</v>
      </c>
      <c r="AB355">
        <f t="shared" si="325"/>
        <v>42.66</v>
      </c>
      <c r="AC355">
        <f t="shared" si="326"/>
        <v>3.71</v>
      </c>
      <c r="AD355">
        <f t="shared" si="327"/>
        <v>0.85</v>
      </c>
      <c r="AE355">
        <f t="shared" si="328"/>
        <v>0.2</v>
      </c>
      <c r="AF355">
        <f t="shared" si="329"/>
        <v>38.1</v>
      </c>
      <c r="AG355">
        <f t="shared" si="330"/>
        <v>0</v>
      </c>
      <c r="AH355">
        <f t="shared" si="331"/>
        <v>3.09</v>
      </c>
      <c r="AI355">
        <f t="shared" si="332"/>
        <v>0</v>
      </c>
      <c r="AJ355">
        <f t="shared" si="333"/>
        <v>0</v>
      </c>
      <c r="AK355">
        <v>42.66</v>
      </c>
      <c r="AL355">
        <v>3.71</v>
      </c>
      <c r="AM355">
        <v>0.85</v>
      </c>
      <c r="AN355">
        <v>0.2</v>
      </c>
      <c r="AO355">
        <v>38.1</v>
      </c>
      <c r="AP355">
        <v>0</v>
      </c>
      <c r="AQ355">
        <v>3.09</v>
      </c>
      <c r="AR355">
        <v>0</v>
      </c>
      <c r="AS355">
        <v>0</v>
      </c>
      <c r="AT355">
        <v>81</v>
      </c>
      <c r="AU355">
        <v>44</v>
      </c>
      <c r="AV355">
        <v>1</v>
      </c>
      <c r="AW355">
        <v>1</v>
      </c>
      <c r="AZ355">
        <v>1</v>
      </c>
      <c r="BA355">
        <v>14.18</v>
      </c>
      <c r="BB355">
        <v>8.1300000000000008</v>
      </c>
      <c r="BC355">
        <v>4.37</v>
      </c>
      <c r="BD355" t="s">
        <v>3</v>
      </c>
      <c r="BE355" t="s">
        <v>3</v>
      </c>
      <c r="BF355" t="s">
        <v>3</v>
      </c>
      <c r="BG355" t="s">
        <v>3</v>
      </c>
      <c r="BH355">
        <v>0</v>
      </c>
      <c r="BI355">
        <v>2</v>
      </c>
      <c r="BJ355" t="str">
        <f>BJ354</f>
        <v>ТСН-2001.4. Доп.15. Сб.8, т.162, поз.1</v>
      </c>
      <c r="BM355">
        <v>331</v>
      </c>
      <c r="BN355">
        <v>0</v>
      </c>
      <c r="BO355" t="s">
        <v>394</v>
      </c>
      <c r="BP355">
        <v>1</v>
      </c>
      <c r="BQ355">
        <v>40</v>
      </c>
      <c r="BS355">
        <v>14.18</v>
      </c>
      <c r="BT355">
        <v>1</v>
      </c>
      <c r="BU355">
        <v>1</v>
      </c>
      <c r="BV355">
        <v>1</v>
      </c>
      <c r="BW355">
        <v>1</v>
      </c>
      <c r="BX355">
        <v>1</v>
      </c>
      <c r="BY355" t="s">
        <v>3</v>
      </c>
      <c r="BZ355">
        <v>81</v>
      </c>
      <c r="CA355">
        <v>44</v>
      </c>
      <c r="CF355">
        <v>0</v>
      </c>
      <c r="CG355">
        <v>0</v>
      </c>
      <c r="CM355">
        <v>0</v>
      </c>
      <c r="CN355" t="s">
        <v>3</v>
      </c>
      <c r="CO355">
        <v>0</v>
      </c>
      <c r="CP355">
        <f t="shared" si="334"/>
        <v>67.61</v>
      </c>
      <c r="CQ355">
        <f t="shared" si="335"/>
        <v>16.212700000000002</v>
      </c>
      <c r="CR355">
        <f t="shared" si="336"/>
        <v>6.9105000000000008</v>
      </c>
      <c r="CS355">
        <f t="shared" si="337"/>
        <v>2.8360000000000003</v>
      </c>
      <c r="CT355">
        <f t="shared" si="338"/>
        <v>540.25800000000004</v>
      </c>
      <c r="CU355">
        <f t="shared" si="339"/>
        <v>0</v>
      </c>
      <c r="CV355">
        <f t="shared" si="340"/>
        <v>3.09</v>
      </c>
      <c r="CW355">
        <f t="shared" si="341"/>
        <v>0</v>
      </c>
      <c r="CX355">
        <f t="shared" si="342"/>
        <v>0</v>
      </c>
      <c r="CY355">
        <f>S355*(BZ355/100)</f>
        <v>52.512300000000003</v>
      </c>
      <c r="CZ355">
        <f>S355*(CA355/100)</f>
        <v>28.525199999999998</v>
      </c>
      <c r="DC355" t="s">
        <v>3</v>
      </c>
      <c r="DD355" t="s">
        <v>3</v>
      </c>
      <c r="DE355" t="s">
        <v>3</v>
      </c>
      <c r="DF355" t="s">
        <v>3</v>
      </c>
      <c r="DG355" t="s">
        <v>3</v>
      </c>
      <c r="DH355" t="s">
        <v>3</v>
      </c>
      <c r="DI355" t="s">
        <v>3</v>
      </c>
      <c r="DJ355" t="s">
        <v>3</v>
      </c>
      <c r="DK355" t="s">
        <v>3</v>
      </c>
      <c r="DL355" t="s">
        <v>3</v>
      </c>
      <c r="DM355" t="s">
        <v>3</v>
      </c>
      <c r="DN355">
        <v>114</v>
      </c>
      <c r="DO355">
        <v>67</v>
      </c>
      <c r="DP355">
        <v>1.0469999999999999</v>
      </c>
      <c r="DQ355">
        <v>1</v>
      </c>
      <c r="DU355">
        <f t="shared" ref="DU355:EM355" si="356">DU354</f>
        <v>1003</v>
      </c>
      <c r="DV355" t="str">
        <f t="shared" si="356"/>
        <v>100 м</v>
      </c>
      <c r="DW355" t="str">
        <f t="shared" si="356"/>
        <v>100 м</v>
      </c>
      <c r="DX355">
        <f t="shared" si="356"/>
        <v>100</v>
      </c>
      <c r="DY355">
        <f t="shared" si="356"/>
        <v>0</v>
      </c>
      <c r="DZ355">
        <f t="shared" si="356"/>
        <v>0</v>
      </c>
      <c r="EA355">
        <f t="shared" si="356"/>
        <v>0</v>
      </c>
      <c r="EB355">
        <f t="shared" si="356"/>
        <v>0</v>
      </c>
      <c r="EC355">
        <f t="shared" si="356"/>
        <v>0</v>
      </c>
      <c r="ED355">
        <f t="shared" si="356"/>
        <v>0</v>
      </c>
      <c r="EE355">
        <f t="shared" si="356"/>
        <v>21121021</v>
      </c>
      <c r="EF355">
        <f t="shared" si="356"/>
        <v>40</v>
      </c>
      <c r="EG355" t="str">
        <f t="shared" si="356"/>
        <v>Монтаж оборудования</v>
      </c>
      <c r="EH355">
        <f t="shared" si="356"/>
        <v>0</v>
      </c>
      <c r="EI355" t="str">
        <f t="shared" si="356"/>
        <v/>
      </c>
      <c r="EJ355">
        <f t="shared" si="356"/>
        <v>2</v>
      </c>
      <c r="EK355">
        <f t="shared" si="356"/>
        <v>331</v>
      </c>
      <c r="EL355" t="str">
        <f t="shared" si="356"/>
        <v>ТСН-2001.4-8. 8-155...8-184</v>
      </c>
      <c r="EM355" t="str">
        <f t="shared" si="356"/>
        <v>ТСН-2001.4-8-16</v>
      </c>
      <c r="EO355" t="s">
        <v>3</v>
      </c>
      <c r="EQ355">
        <v>0</v>
      </c>
      <c r="ER355">
        <v>42.66</v>
      </c>
      <c r="ES355">
        <v>3.71</v>
      </c>
      <c r="ET355">
        <v>0.85</v>
      </c>
      <c r="EU355">
        <v>0.2</v>
      </c>
      <c r="EV355">
        <v>38.1</v>
      </c>
      <c r="EW355">
        <v>3.09</v>
      </c>
      <c r="EX355">
        <v>0</v>
      </c>
      <c r="EY355">
        <v>0</v>
      </c>
      <c r="FQ355">
        <v>0</v>
      </c>
      <c r="FR355">
        <f t="shared" si="343"/>
        <v>0</v>
      </c>
      <c r="FS355">
        <v>0</v>
      </c>
      <c r="FX355">
        <v>81</v>
      </c>
      <c r="FY355">
        <v>44</v>
      </c>
      <c r="GA355" t="s">
        <v>3</v>
      </c>
      <c r="GG355">
        <v>2</v>
      </c>
      <c r="GH355">
        <v>1</v>
      </c>
      <c r="GI355">
        <v>2</v>
      </c>
      <c r="GJ355">
        <v>0</v>
      </c>
      <c r="GK355">
        <f>ROUND(R355*(S12)/100,2)</f>
        <v>0.56999999999999995</v>
      </c>
      <c r="GL355">
        <f t="shared" si="344"/>
        <v>0</v>
      </c>
      <c r="GM355">
        <f t="shared" si="345"/>
        <v>149.22</v>
      </c>
      <c r="GN355">
        <f t="shared" si="346"/>
        <v>0</v>
      </c>
      <c r="GO355">
        <f t="shared" si="347"/>
        <v>149.22</v>
      </c>
      <c r="GP355">
        <f t="shared" si="348"/>
        <v>0</v>
      </c>
      <c r="GR355">
        <v>0</v>
      </c>
    </row>
    <row r="356" spans="1:255" x14ac:dyDescent="0.2">
      <c r="A356" s="2">
        <v>17</v>
      </c>
      <c r="B356" s="2">
        <v>1</v>
      </c>
      <c r="C356" s="2"/>
      <c r="D356" s="2"/>
      <c r="E356" s="2" t="s">
        <v>397</v>
      </c>
      <c r="F356" s="2" t="s">
        <v>123</v>
      </c>
      <c r="G356" s="2" t="s">
        <v>398</v>
      </c>
      <c r="H356" s="2" t="s">
        <v>284</v>
      </c>
      <c r="I356" s="2">
        <v>152</v>
      </c>
      <c r="J356" s="2">
        <v>0</v>
      </c>
      <c r="K356" s="2"/>
      <c r="L356" s="2"/>
      <c r="M356" s="2"/>
      <c r="N356" s="2"/>
      <c r="O356" s="2">
        <f t="shared" si="314"/>
        <v>11856</v>
      </c>
      <c r="P356" s="2">
        <f t="shared" si="315"/>
        <v>11856</v>
      </c>
      <c r="Q356" s="2">
        <f t="shared" si="316"/>
        <v>0</v>
      </c>
      <c r="R356" s="2">
        <f t="shared" si="317"/>
        <v>0</v>
      </c>
      <c r="S356" s="2">
        <f t="shared" si="318"/>
        <v>0</v>
      </c>
      <c r="T356" s="2">
        <f t="shared" si="319"/>
        <v>0</v>
      </c>
      <c r="U356" s="2">
        <f t="shared" si="320"/>
        <v>0</v>
      </c>
      <c r="V356" s="2">
        <f t="shared" si="321"/>
        <v>0</v>
      </c>
      <c r="W356" s="2">
        <f t="shared" si="322"/>
        <v>0</v>
      </c>
      <c r="X356" s="2">
        <f t="shared" si="323"/>
        <v>0</v>
      </c>
      <c r="Y356" s="2">
        <f t="shared" si="324"/>
        <v>0</v>
      </c>
      <c r="Z356" s="2"/>
      <c r="AA356" s="2">
        <v>22529512</v>
      </c>
      <c r="AB356" s="2">
        <f t="shared" si="325"/>
        <v>78</v>
      </c>
      <c r="AC356" s="2">
        <f t="shared" si="326"/>
        <v>78</v>
      </c>
      <c r="AD356" s="2">
        <f t="shared" si="327"/>
        <v>0</v>
      </c>
      <c r="AE356" s="2">
        <f t="shared" si="328"/>
        <v>0</v>
      </c>
      <c r="AF356" s="2">
        <f t="shared" si="329"/>
        <v>0</v>
      </c>
      <c r="AG356" s="2">
        <f t="shared" si="330"/>
        <v>0</v>
      </c>
      <c r="AH356" s="2">
        <f t="shared" si="331"/>
        <v>0</v>
      </c>
      <c r="AI356" s="2">
        <f t="shared" si="332"/>
        <v>0</v>
      </c>
      <c r="AJ356" s="2">
        <f t="shared" si="333"/>
        <v>0</v>
      </c>
      <c r="AK356" s="2">
        <v>78</v>
      </c>
      <c r="AL356" s="2">
        <v>78</v>
      </c>
      <c r="AM356" s="2">
        <v>0</v>
      </c>
      <c r="AN356" s="2">
        <v>0</v>
      </c>
      <c r="AO356" s="2">
        <v>0</v>
      </c>
      <c r="AP356" s="2">
        <v>0</v>
      </c>
      <c r="AQ356" s="2">
        <v>0</v>
      </c>
      <c r="AR356" s="2">
        <v>0</v>
      </c>
      <c r="AS356" s="2">
        <v>0</v>
      </c>
      <c r="AT356" s="2">
        <v>0</v>
      </c>
      <c r="AU356" s="2">
        <v>0</v>
      </c>
      <c r="AV356" s="2">
        <v>1</v>
      </c>
      <c r="AW356" s="2">
        <v>1</v>
      </c>
      <c r="AX356" s="2"/>
      <c r="AY356" s="2"/>
      <c r="AZ356" s="2">
        <v>1</v>
      </c>
      <c r="BA356" s="2">
        <v>1</v>
      </c>
      <c r="BB356" s="2">
        <v>1</v>
      </c>
      <c r="BC356" s="2">
        <v>1</v>
      </c>
      <c r="BD356" s="2" t="s">
        <v>3</v>
      </c>
      <c r="BE356" s="2" t="s">
        <v>3</v>
      </c>
      <c r="BF356" s="2" t="s">
        <v>3</v>
      </c>
      <c r="BG356" s="2" t="s">
        <v>3</v>
      </c>
      <c r="BH356" s="2">
        <v>3</v>
      </c>
      <c r="BI356" s="2">
        <v>1</v>
      </c>
      <c r="BJ356" s="2" t="s">
        <v>3</v>
      </c>
      <c r="BK356" s="2"/>
      <c r="BL356" s="2"/>
      <c r="BM356" s="2">
        <v>400002</v>
      </c>
      <c r="BN356" s="2">
        <v>0</v>
      </c>
      <c r="BO356" s="2" t="s">
        <v>3</v>
      </c>
      <c r="BP356" s="2">
        <v>0</v>
      </c>
      <c r="BQ356" s="2">
        <v>202</v>
      </c>
      <c r="BR356" s="2"/>
      <c r="BS356" s="2">
        <v>1</v>
      </c>
      <c r="BT356" s="2">
        <v>1</v>
      </c>
      <c r="BU356" s="2">
        <v>1</v>
      </c>
      <c r="BV356" s="2">
        <v>1</v>
      </c>
      <c r="BW356" s="2">
        <v>1</v>
      </c>
      <c r="BX356" s="2">
        <v>1</v>
      </c>
      <c r="BY356" s="2" t="s">
        <v>3</v>
      </c>
      <c r="BZ356" s="2">
        <v>0</v>
      </c>
      <c r="CA356" s="2">
        <v>0</v>
      </c>
      <c r="CB356" s="2"/>
      <c r="CC356" s="2"/>
      <c r="CD356" s="2"/>
      <c r="CE356" s="2"/>
      <c r="CF356" s="2">
        <v>0</v>
      </c>
      <c r="CG356" s="2">
        <v>0</v>
      </c>
      <c r="CH356" s="2"/>
      <c r="CI356" s="2"/>
      <c r="CJ356" s="2"/>
      <c r="CK356" s="2"/>
      <c r="CL356" s="2"/>
      <c r="CM356" s="2">
        <v>0</v>
      </c>
      <c r="CN356" s="2" t="s">
        <v>3</v>
      </c>
      <c r="CO356" s="2">
        <v>0</v>
      </c>
      <c r="CP356" s="2">
        <f t="shared" si="334"/>
        <v>11856</v>
      </c>
      <c r="CQ356" s="2">
        <f t="shared" si="335"/>
        <v>78</v>
      </c>
      <c r="CR356" s="2">
        <f t="shared" si="336"/>
        <v>0</v>
      </c>
      <c r="CS356" s="2">
        <f t="shared" si="337"/>
        <v>0</v>
      </c>
      <c r="CT356" s="2">
        <f t="shared" si="338"/>
        <v>0</v>
      </c>
      <c r="CU356" s="2">
        <f t="shared" si="339"/>
        <v>0</v>
      </c>
      <c r="CV356" s="2">
        <f t="shared" si="340"/>
        <v>0</v>
      </c>
      <c r="CW356" s="2">
        <f t="shared" si="341"/>
        <v>0</v>
      </c>
      <c r="CX356" s="2">
        <f t="shared" si="342"/>
        <v>0</v>
      </c>
      <c r="CY356" s="2">
        <f>((S356*BZ356)/100)</f>
        <v>0</v>
      </c>
      <c r="CZ356" s="2">
        <f>((S356*CA356)/100)</f>
        <v>0</v>
      </c>
      <c r="DA356" s="2"/>
      <c r="DB356" s="2"/>
      <c r="DC356" s="2" t="s">
        <v>3</v>
      </c>
      <c r="DD356" s="2" t="s">
        <v>3</v>
      </c>
      <c r="DE356" s="2" t="s">
        <v>3</v>
      </c>
      <c r="DF356" s="2" t="s">
        <v>3</v>
      </c>
      <c r="DG356" s="2" t="s">
        <v>3</v>
      </c>
      <c r="DH356" s="2" t="s">
        <v>3</v>
      </c>
      <c r="DI356" s="2" t="s">
        <v>3</v>
      </c>
      <c r="DJ356" s="2" t="s">
        <v>3</v>
      </c>
      <c r="DK356" s="2" t="s">
        <v>3</v>
      </c>
      <c r="DL356" s="2" t="s">
        <v>3</v>
      </c>
      <c r="DM356" s="2" t="s">
        <v>3</v>
      </c>
      <c r="DN356" s="2">
        <v>0</v>
      </c>
      <c r="DO356" s="2">
        <v>0</v>
      </c>
      <c r="DP356" s="2">
        <v>1</v>
      </c>
      <c r="DQ356" s="2">
        <v>1</v>
      </c>
      <c r="DR356" s="2"/>
      <c r="DS356" s="2"/>
      <c r="DT356" s="2"/>
      <c r="DU356" s="2">
        <v>1003</v>
      </c>
      <c r="DV356" s="2" t="s">
        <v>284</v>
      </c>
      <c r="DW356" s="2" t="s">
        <v>284</v>
      </c>
      <c r="DX356" s="2">
        <v>1</v>
      </c>
      <c r="DY356" s="2"/>
      <c r="DZ356" s="2"/>
      <c r="EA356" s="2"/>
      <c r="EB356" s="2"/>
      <c r="EC356" s="2"/>
      <c r="ED356" s="2"/>
      <c r="EE356" s="2">
        <v>22521273</v>
      </c>
      <c r="EF356" s="2">
        <v>202</v>
      </c>
      <c r="EG356" s="2" t="s">
        <v>399</v>
      </c>
      <c r="EH356" s="2">
        <v>0</v>
      </c>
      <c r="EI356" s="2" t="s">
        <v>3</v>
      </c>
      <c r="EJ356" s="2">
        <v>1</v>
      </c>
      <c r="EK356" s="2">
        <v>400002</v>
      </c>
      <c r="EL356" s="2" t="s">
        <v>400</v>
      </c>
      <c r="EM356" s="2" t="s">
        <v>399</v>
      </c>
      <c r="EN356" s="2"/>
      <c r="EO356" s="2" t="s">
        <v>3</v>
      </c>
      <c r="EP356" s="2"/>
      <c r="EQ356" s="2">
        <v>0</v>
      </c>
      <c r="ER356" s="2">
        <v>0</v>
      </c>
      <c r="ES356" s="2">
        <v>78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>
        <v>0</v>
      </c>
      <c r="FR356" s="2">
        <f t="shared" si="343"/>
        <v>0</v>
      </c>
      <c r="FS356" s="2">
        <v>0</v>
      </c>
      <c r="FT356" s="2"/>
      <c r="FU356" s="2"/>
      <c r="FV356" s="2"/>
      <c r="FW356" s="2"/>
      <c r="FX356" s="2">
        <v>0</v>
      </c>
      <c r="FY356" s="2">
        <v>0</v>
      </c>
      <c r="FZ356" s="2"/>
      <c r="GA356" s="2" t="s">
        <v>126</v>
      </c>
      <c r="GB356" s="2"/>
      <c r="GC356" s="2"/>
      <c r="GD356" s="2"/>
      <c r="GE356" s="2"/>
      <c r="GF356" s="2"/>
      <c r="GG356" s="2">
        <v>2</v>
      </c>
      <c r="GH356" s="2">
        <v>0</v>
      </c>
      <c r="GI356" s="2">
        <v>-2</v>
      </c>
      <c r="GJ356" s="2">
        <v>0</v>
      </c>
      <c r="GK356" s="2">
        <f>ROUND(R356*(R12)/100,2)</f>
        <v>0</v>
      </c>
      <c r="GL356" s="2">
        <f t="shared" si="344"/>
        <v>0</v>
      </c>
      <c r="GM356" s="2">
        <f t="shared" si="345"/>
        <v>11856</v>
      </c>
      <c r="GN356" s="2">
        <f t="shared" si="346"/>
        <v>11856</v>
      </c>
      <c r="GO356" s="2">
        <f t="shared" si="347"/>
        <v>0</v>
      </c>
      <c r="GP356" s="2">
        <f t="shared" si="348"/>
        <v>0</v>
      </c>
      <c r="GQ356" s="2"/>
      <c r="GR356" s="2">
        <v>0</v>
      </c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/>
      <c r="IL356" s="2"/>
      <c r="IM356" s="2"/>
      <c r="IN356" s="2"/>
      <c r="IO356" s="2"/>
      <c r="IP356" s="2"/>
      <c r="IQ356" s="2"/>
      <c r="IR356" s="2"/>
      <c r="IS356" s="2"/>
      <c r="IT356" s="2"/>
      <c r="IU356" s="2"/>
    </row>
    <row r="357" spans="1:255" x14ac:dyDescent="0.2">
      <c r="A357">
        <v>17</v>
      </c>
      <c r="B357">
        <v>1</v>
      </c>
      <c r="E357" t="s">
        <v>397</v>
      </c>
      <c r="F357" t="str">
        <f>F356</f>
        <v>ПРАЙС-ЛИСТ</v>
      </c>
      <c r="G357" t="str">
        <f>G356</f>
        <v>КАБЕЛЬ</v>
      </c>
      <c r="H357" t="str">
        <f>H356</f>
        <v>м</v>
      </c>
      <c r="I357">
        <f>I356</f>
        <v>152</v>
      </c>
      <c r="J357">
        <f>J356</f>
        <v>0</v>
      </c>
      <c r="O357">
        <f t="shared" si="314"/>
        <v>11856</v>
      </c>
      <c r="P357">
        <f t="shared" si="315"/>
        <v>11856</v>
      </c>
      <c r="Q357">
        <f t="shared" si="316"/>
        <v>0</v>
      </c>
      <c r="R357">
        <f t="shared" si="317"/>
        <v>0</v>
      </c>
      <c r="S357">
        <f t="shared" si="318"/>
        <v>0</v>
      </c>
      <c r="T357">
        <f t="shared" si="319"/>
        <v>0</v>
      </c>
      <c r="U357">
        <f t="shared" si="320"/>
        <v>0</v>
      </c>
      <c r="V357">
        <f t="shared" si="321"/>
        <v>0</v>
      </c>
      <c r="W357">
        <f t="shared" si="322"/>
        <v>0</v>
      </c>
      <c r="X357">
        <f t="shared" si="323"/>
        <v>0</v>
      </c>
      <c r="Y357">
        <f t="shared" si="324"/>
        <v>0</v>
      </c>
      <c r="AA357">
        <v>22529510</v>
      </c>
      <c r="AB357">
        <f t="shared" si="325"/>
        <v>78</v>
      </c>
      <c r="AC357">
        <f t="shared" si="326"/>
        <v>78</v>
      </c>
      <c r="AD357">
        <f t="shared" si="327"/>
        <v>0</v>
      </c>
      <c r="AE357">
        <f t="shared" si="328"/>
        <v>0</v>
      </c>
      <c r="AF357">
        <f t="shared" si="329"/>
        <v>0</v>
      </c>
      <c r="AG357">
        <f t="shared" si="330"/>
        <v>0</v>
      </c>
      <c r="AH357">
        <f t="shared" si="331"/>
        <v>0</v>
      </c>
      <c r="AI357">
        <f t="shared" si="332"/>
        <v>0</v>
      </c>
      <c r="AJ357">
        <f t="shared" si="333"/>
        <v>0</v>
      </c>
      <c r="AK357">
        <v>78</v>
      </c>
      <c r="AL357">
        <v>78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1</v>
      </c>
      <c r="AW357">
        <v>1</v>
      </c>
      <c r="AZ357">
        <v>1</v>
      </c>
      <c r="BA357">
        <v>1</v>
      </c>
      <c r="BB357">
        <v>1</v>
      </c>
      <c r="BC357">
        <v>1</v>
      </c>
      <c r="BD357" t="s">
        <v>3</v>
      </c>
      <c r="BE357" t="s">
        <v>3</v>
      </c>
      <c r="BF357" t="s">
        <v>3</v>
      </c>
      <c r="BG357" t="s">
        <v>3</v>
      </c>
      <c r="BH357">
        <v>3</v>
      </c>
      <c r="BI357">
        <v>1</v>
      </c>
      <c r="BJ357" t="str">
        <f>BJ356</f>
        <v/>
      </c>
      <c r="BM357">
        <v>400002</v>
      </c>
      <c r="BN357">
        <v>0</v>
      </c>
      <c r="BO357" t="s">
        <v>3</v>
      </c>
      <c r="BP357">
        <v>0</v>
      </c>
      <c r="BQ357">
        <v>202</v>
      </c>
      <c r="BS357">
        <v>1</v>
      </c>
      <c r="BT357">
        <v>1</v>
      </c>
      <c r="BU357">
        <v>1</v>
      </c>
      <c r="BV357">
        <v>1</v>
      </c>
      <c r="BW357">
        <v>1</v>
      </c>
      <c r="BX357">
        <v>1</v>
      </c>
      <c r="BY357" t="s">
        <v>3</v>
      </c>
      <c r="BZ357">
        <v>0</v>
      </c>
      <c r="CA357">
        <v>0</v>
      </c>
      <c r="CF357">
        <v>0</v>
      </c>
      <c r="CG357">
        <v>0</v>
      </c>
      <c r="CM357">
        <v>0</v>
      </c>
      <c r="CN357" t="s">
        <v>3</v>
      </c>
      <c r="CO357">
        <v>0</v>
      </c>
      <c r="CP357">
        <f t="shared" si="334"/>
        <v>11856</v>
      </c>
      <c r="CQ357">
        <f t="shared" si="335"/>
        <v>78</v>
      </c>
      <c r="CR357">
        <f t="shared" si="336"/>
        <v>0</v>
      </c>
      <c r="CS357">
        <f t="shared" si="337"/>
        <v>0</v>
      </c>
      <c r="CT357">
        <f t="shared" si="338"/>
        <v>0</v>
      </c>
      <c r="CU357">
        <f t="shared" si="339"/>
        <v>0</v>
      </c>
      <c r="CV357">
        <f t="shared" si="340"/>
        <v>0</v>
      </c>
      <c r="CW357">
        <f t="shared" si="341"/>
        <v>0</v>
      </c>
      <c r="CX357">
        <f t="shared" si="342"/>
        <v>0</v>
      </c>
      <c r="CY357">
        <f>S357*(BZ357/100)</f>
        <v>0</v>
      </c>
      <c r="CZ357">
        <f>S357*(CA357/100)</f>
        <v>0</v>
      </c>
      <c r="DC357" t="s">
        <v>3</v>
      </c>
      <c r="DD357" t="s">
        <v>3</v>
      </c>
      <c r="DE357" t="s">
        <v>3</v>
      </c>
      <c r="DF357" t="s">
        <v>3</v>
      </c>
      <c r="DG357" t="s">
        <v>3</v>
      </c>
      <c r="DH357" t="s">
        <v>3</v>
      </c>
      <c r="DI357" t="s">
        <v>3</v>
      </c>
      <c r="DJ357" t="s">
        <v>3</v>
      </c>
      <c r="DK357" t="s">
        <v>3</v>
      </c>
      <c r="DL357" t="s">
        <v>3</v>
      </c>
      <c r="DM357" t="s">
        <v>3</v>
      </c>
      <c r="DN357">
        <v>0</v>
      </c>
      <c r="DO357">
        <v>0</v>
      </c>
      <c r="DP357">
        <v>1</v>
      </c>
      <c r="DQ357">
        <v>1</v>
      </c>
      <c r="DU357">
        <f t="shared" ref="DU357:EM357" si="357">DU356</f>
        <v>1003</v>
      </c>
      <c r="DV357" t="str">
        <f t="shared" si="357"/>
        <v>м</v>
      </c>
      <c r="DW357" t="str">
        <f t="shared" si="357"/>
        <v>м</v>
      </c>
      <c r="DX357">
        <f t="shared" si="357"/>
        <v>1</v>
      </c>
      <c r="DY357">
        <f t="shared" si="357"/>
        <v>0</v>
      </c>
      <c r="DZ357">
        <f t="shared" si="357"/>
        <v>0</v>
      </c>
      <c r="EA357">
        <f t="shared" si="357"/>
        <v>0</v>
      </c>
      <c r="EB357">
        <f t="shared" si="357"/>
        <v>0</v>
      </c>
      <c r="EC357">
        <f t="shared" si="357"/>
        <v>0</v>
      </c>
      <c r="ED357">
        <f t="shared" si="357"/>
        <v>0</v>
      </c>
      <c r="EE357">
        <f t="shared" si="357"/>
        <v>22521273</v>
      </c>
      <c r="EF357">
        <f t="shared" si="357"/>
        <v>202</v>
      </c>
      <c r="EG357" t="str">
        <f t="shared" si="357"/>
        <v>Материалы</v>
      </c>
      <c r="EH357">
        <f t="shared" si="357"/>
        <v>0</v>
      </c>
      <c r="EI357" t="str">
        <f t="shared" si="357"/>
        <v/>
      </c>
      <c r="EJ357">
        <f t="shared" si="357"/>
        <v>1</v>
      </c>
      <c r="EK357">
        <f t="shared" si="357"/>
        <v>400002</v>
      </c>
      <c r="EL357" t="str">
        <f t="shared" si="357"/>
        <v>Материалы, изделия и конструкции</v>
      </c>
      <c r="EM357" t="str">
        <f t="shared" si="357"/>
        <v>Материалы</v>
      </c>
      <c r="EO357" t="s">
        <v>3</v>
      </c>
      <c r="EQ357">
        <v>0</v>
      </c>
      <c r="ER357">
        <v>0</v>
      </c>
      <c r="ES357">
        <v>78</v>
      </c>
      <c r="ET357">
        <v>0</v>
      </c>
      <c r="EU357">
        <v>0</v>
      </c>
      <c r="EV357">
        <v>0</v>
      </c>
      <c r="EW357">
        <v>0</v>
      </c>
      <c r="EX357">
        <v>0</v>
      </c>
      <c r="EY357">
        <v>0</v>
      </c>
      <c r="FQ357">
        <v>0</v>
      </c>
      <c r="FR357">
        <f t="shared" si="343"/>
        <v>0</v>
      </c>
      <c r="FS357">
        <v>0</v>
      </c>
      <c r="FX357">
        <v>0</v>
      </c>
      <c r="FY357">
        <v>0</v>
      </c>
      <c r="GA357" t="s">
        <v>401</v>
      </c>
      <c r="GG357">
        <v>2</v>
      </c>
      <c r="GH357">
        <v>0</v>
      </c>
      <c r="GI357">
        <v>-2</v>
      </c>
      <c r="GJ357">
        <v>0</v>
      </c>
      <c r="GK357">
        <f>ROUND(R357*(S12)/100,2)</f>
        <v>0</v>
      </c>
      <c r="GL357">
        <f t="shared" si="344"/>
        <v>0</v>
      </c>
      <c r="GM357">
        <f t="shared" si="345"/>
        <v>11856</v>
      </c>
      <c r="GN357">
        <f t="shared" si="346"/>
        <v>11856</v>
      </c>
      <c r="GO357">
        <f t="shared" si="347"/>
        <v>0</v>
      </c>
      <c r="GP357">
        <f t="shared" si="348"/>
        <v>0</v>
      </c>
      <c r="GR357">
        <v>0</v>
      </c>
    </row>
    <row r="358" spans="1:255" x14ac:dyDescent="0.2">
      <c r="A358" s="2">
        <v>17</v>
      </c>
      <c r="B358" s="2">
        <v>1</v>
      </c>
      <c r="C358" s="2">
        <f>ROW(SmtRes!A283)</f>
        <v>283</v>
      </c>
      <c r="D358" s="2"/>
      <c r="E358" s="2" t="s">
        <v>402</v>
      </c>
      <c r="F358" s="2" t="s">
        <v>403</v>
      </c>
      <c r="G358" s="2" t="s">
        <v>404</v>
      </c>
      <c r="H358" s="2" t="s">
        <v>18</v>
      </c>
      <c r="I358" s="2">
        <v>0.3</v>
      </c>
      <c r="J358" s="2">
        <v>0</v>
      </c>
      <c r="K358" s="2"/>
      <c r="L358" s="2"/>
      <c r="M358" s="2"/>
      <c r="N358" s="2"/>
      <c r="O358" s="2">
        <f t="shared" si="314"/>
        <v>157.97999999999999</v>
      </c>
      <c r="P358" s="2">
        <f t="shared" si="315"/>
        <v>8.06</v>
      </c>
      <c r="Q358" s="2">
        <f t="shared" si="316"/>
        <v>4.72</v>
      </c>
      <c r="R358" s="2">
        <f t="shared" si="317"/>
        <v>0.35</v>
      </c>
      <c r="S358" s="2">
        <f t="shared" si="318"/>
        <v>145.19999999999999</v>
      </c>
      <c r="T358" s="2">
        <f t="shared" si="319"/>
        <v>0</v>
      </c>
      <c r="U358" s="2">
        <f t="shared" si="320"/>
        <v>11.168999999999999</v>
      </c>
      <c r="V358" s="2">
        <f t="shared" si="321"/>
        <v>0</v>
      </c>
      <c r="W358" s="2">
        <f t="shared" si="322"/>
        <v>0</v>
      </c>
      <c r="X358" s="2">
        <f t="shared" si="323"/>
        <v>165.53</v>
      </c>
      <c r="Y358" s="2">
        <f t="shared" si="324"/>
        <v>97.28</v>
      </c>
      <c r="Z358" s="2"/>
      <c r="AA358" s="2">
        <v>22529512</v>
      </c>
      <c r="AB358" s="2">
        <f t="shared" si="325"/>
        <v>526.61</v>
      </c>
      <c r="AC358" s="2">
        <f t="shared" si="326"/>
        <v>26.88</v>
      </c>
      <c r="AD358" s="2">
        <f t="shared" si="327"/>
        <v>15.74</v>
      </c>
      <c r="AE358" s="2">
        <f t="shared" si="328"/>
        <v>1.18</v>
      </c>
      <c r="AF358" s="2">
        <f t="shared" si="329"/>
        <v>483.99</v>
      </c>
      <c r="AG358" s="2">
        <f t="shared" si="330"/>
        <v>0</v>
      </c>
      <c r="AH358" s="2">
        <f t="shared" si="331"/>
        <v>37.229999999999997</v>
      </c>
      <c r="AI358" s="2">
        <f t="shared" si="332"/>
        <v>0</v>
      </c>
      <c r="AJ358" s="2">
        <f t="shared" si="333"/>
        <v>0</v>
      </c>
      <c r="AK358" s="2">
        <v>526.61</v>
      </c>
      <c r="AL358" s="2">
        <v>26.88</v>
      </c>
      <c r="AM358" s="2">
        <v>15.74</v>
      </c>
      <c r="AN358" s="2">
        <v>1.18</v>
      </c>
      <c r="AO358" s="2">
        <v>483.99</v>
      </c>
      <c r="AP358" s="2">
        <v>0</v>
      </c>
      <c r="AQ358" s="2">
        <v>37.229999999999997</v>
      </c>
      <c r="AR358" s="2">
        <v>0</v>
      </c>
      <c r="AS358" s="2">
        <v>0</v>
      </c>
      <c r="AT358" s="2">
        <v>114</v>
      </c>
      <c r="AU358" s="2">
        <v>67</v>
      </c>
      <c r="AV358" s="2">
        <v>1</v>
      </c>
      <c r="AW358" s="2">
        <v>1</v>
      </c>
      <c r="AX358" s="2"/>
      <c r="AY358" s="2"/>
      <c r="AZ358" s="2">
        <v>1</v>
      </c>
      <c r="BA358" s="2">
        <v>1</v>
      </c>
      <c r="BB358" s="2">
        <v>1</v>
      </c>
      <c r="BC358" s="2">
        <v>1</v>
      </c>
      <c r="BD358" s="2" t="s">
        <v>3</v>
      </c>
      <c r="BE358" s="2" t="s">
        <v>3</v>
      </c>
      <c r="BF358" s="2" t="s">
        <v>3</v>
      </c>
      <c r="BG358" s="2" t="s">
        <v>3</v>
      </c>
      <c r="BH358" s="2">
        <v>0</v>
      </c>
      <c r="BI358" s="2">
        <v>2</v>
      </c>
      <c r="BJ358" s="2" t="s">
        <v>405</v>
      </c>
      <c r="BK358" s="2"/>
      <c r="BL358" s="2"/>
      <c r="BM358" s="2">
        <v>333</v>
      </c>
      <c r="BN358" s="2">
        <v>0</v>
      </c>
      <c r="BO358" s="2" t="s">
        <v>3</v>
      </c>
      <c r="BP358" s="2">
        <v>0</v>
      </c>
      <c r="BQ358" s="2">
        <v>40</v>
      </c>
      <c r="BR358" s="2"/>
      <c r="BS358" s="2">
        <v>1</v>
      </c>
      <c r="BT358" s="2">
        <v>1</v>
      </c>
      <c r="BU358" s="2">
        <v>1</v>
      </c>
      <c r="BV358" s="2">
        <v>1</v>
      </c>
      <c r="BW358" s="2">
        <v>1</v>
      </c>
      <c r="BX358" s="2">
        <v>1</v>
      </c>
      <c r="BY358" s="2" t="s">
        <v>3</v>
      </c>
      <c r="BZ358" s="2">
        <v>114</v>
      </c>
      <c r="CA358" s="2">
        <v>67</v>
      </c>
      <c r="CB358" s="2"/>
      <c r="CC358" s="2"/>
      <c r="CD358" s="2"/>
      <c r="CE358" s="2"/>
      <c r="CF358" s="2">
        <v>0</v>
      </c>
      <c r="CG358" s="2">
        <v>0</v>
      </c>
      <c r="CH358" s="2"/>
      <c r="CI358" s="2"/>
      <c r="CJ358" s="2"/>
      <c r="CK358" s="2"/>
      <c r="CL358" s="2"/>
      <c r="CM358" s="2">
        <v>0</v>
      </c>
      <c r="CN358" s="2" t="s">
        <v>3</v>
      </c>
      <c r="CO358" s="2">
        <v>0</v>
      </c>
      <c r="CP358" s="2">
        <f t="shared" si="334"/>
        <v>157.97999999999999</v>
      </c>
      <c r="CQ358" s="2">
        <f t="shared" si="335"/>
        <v>26.88</v>
      </c>
      <c r="CR358" s="2">
        <f t="shared" si="336"/>
        <v>15.74</v>
      </c>
      <c r="CS358" s="2">
        <f t="shared" si="337"/>
        <v>1.18</v>
      </c>
      <c r="CT358" s="2">
        <f t="shared" si="338"/>
        <v>483.99</v>
      </c>
      <c r="CU358" s="2">
        <f t="shared" si="339"/>
        <v>0</v>
      </c>
      <c r="CV358" s="2">
        <f t="shared" si="340"/>
        <v>37.229999999999997</v>
      </c>
      <c r="CW358" s="2">
        <f t="shared" si="341"/>
        <v>0</v>
      </c>
      <c r="CX358" s="2">
        <f t="shared" si="342"/>
        <v>0</v>
      </c>
      <c r="CY358" s="2">
        <f>((S358*BZ358)/100)</f>
        <v>165.52799999999999</v>
      </c>
      <c r="CZ358" s="2">
        <f>((S358*CA358)/100)</f>
        <v>97.283999999999992</v>
      </c>
      <c r="DA358" s="2"/>
      <c r="DB358" s="2"/>
      <c r="DC358" s="2" t="s">
        <v>3</v>
      </c>
      <c r="DD358" s="2" t="s">
        <v>3</v>
      </c>
      <c r="DE358" s="2" t="s">
        <v>3</v>
      </c>
      <c r="DF358" s="2" t="s">
        <v>3</v>
      </c>
      <c r="DG358" s="2" t="s">
        <v>3</v>
      </c>
      <c r="DH358" s="2" t="s">
        <v>3</v>
      </c>
      <c r="DI358" s="2" t="s">
        <v>3</v>
      </c>
      <c r="DJ358" s="2" t="s">
        <v>3</v>
      </c>
      <c r="DK358" s="2" t="s">
        <v>3</v>
      </c>
      <c r="DL358" s="2" t="s">
        <v>3</v>
      </c>
      <c r="DM358" s="2" t="s">
        <v>3</v>
      </c>
      <c r="DN358" s="2">
        <v>0</v>
      </c>
      <c r="DO358" s="2">
        <v>0</v>
      </c>
      <c r="DP358" s="2">
        <v>1</v>
      </c>
      <c r="DQ358" s="2">
        <v>1</v>
      </c>
      <c r="DR358" s="2"/>
      <c r="DS358" s="2"/>
      <c r="DT358" s="2"/>
      <c r="DU358" s="2">
        <v>1010</v>
      </c>
      <c r="DV358" s="2" t="s">
        <v>18</v>
      </c>
      <c r="DW358" s="2" t="s">
        <v>18</v>
      </c>
      <c r="DX358" s="2">
        <v>100</v>
      </c>
      <c r="DY358" s="2"/>
      <c r="DZ358" s="2"/>
      <c r="EA358" s="2"/>
      <c r="EB358" s="2"/>
      <c r="EC358" s="2"/>
      <c r="ED358" s="2"/>
      <c r="EE358" s="2">
        <v>21121023</v>
      </c>
      <c r="EF358" s="2">
        <v>40</v>
      </c>
      <c r="EG358" s="2" t="s">
        <v>230</v>
      </c>
      <c r="EH358" s="2">
        <v>0</v>
      </c>
      <c r="EI358" s="2" t="s">
        <v>3</v>
      </c>
      <c r="EJ358" s="2">
        <v>2</v>
      </c>
      <c r="EK358" s="2">
        <v>333</v>
      </c>
      <c r="EL358" s="2" t="s">
        <v>231</v>
      </c>
      <c r="EM358" s="2" t="s">
        <v>232</v>
      </c>
      <c r="EN358" s="2"/>
      <c r="EO358" s="2" t="s">
        <v>3</v>
      </c>
      <c r="EP358" s="2"/>
      <c r="EQ358" s="2">
        <v>0</v>
      </c>
      <c r="ER358" s="2">
        <v>526.61</v>
      </c>
      <c r="ES358" s="2">
        <v>26.88</v>
      </c>
      <c r="ET358" s="2">
        <v>15.74</v>
      </c>
      <c r="EU358" s="2">
        <v>1.18</v>
      </c>
      <c r="EV358" s="2">
        <v>483.99</v>
      </c>
      <c r="EW358" s="2">
        <v>37.229999999999997</v>
      </c>
      <c r="EX358" s="2">
        <v>0</v>
      </c>
      <c r="EY358" s="2">
        <v>0</v>
      </c>
      <c r="EZ358" s="2">
        <v>0</v>
      </c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>
        <v>0</v>
      </c>
      <c r="FR358" s="2">
        <f t="shared" si="343"/>
        <v>0</v>
      </c>
      <c r="FS358" s="2">
        <v>0</v>
      </c>
      <c r="FT358" s="2"/>
      <c r="FU358" s="2"/>
      <c r="FV358" s="2"/>
      <c r="FW358" s="2"/>
      <c r="FX358" s="2">
        <v>114</v>
      </c>
      <c r="FY358" s="2">
        <v>67</v>
      </c>
      <c r="FZ358" s="2"/>
      <c r="GA358" s="2" t="s">
        <v>3</v>
      </c>
      <c r="GB358" s="2"/>
      <c r="GC358" s="2"/>
      <c r="GD358" s="2"/>
      <c r="GE358" s="2"/>
      <c r="GF358" s="2"/>
      <c r="GG358" s="2">
        <v>2</v>
      </c>
      <c r="GH358" s="2">
        <v>1</v>
      </c>
      <c r="GI358" s="2">
        <v>-2</v>
      </c>
      <c r="GJ358" s="2">
        <v>0</v>
      </c>
      <c r="GK358" s="2">
        <f>ROUND(R358*(R12)/100,2)</f>
        <v>0.61</v>
      </c>
      <c r="GL358" s="2">
        <f t="shared" si="344"/>
        <v>0</v>
      </c>
      <c r="GM358" s="2">
        <f t="shared" si="345"/>
        <v>421.4</v>
      </c>
      <c r="GN358" s="2">
        <f t="shared" si="346"/>
        <v>0</v>
      </c>
      <c r="GO358" s="2">
        <f t="shared" si="347"/>
        <v>421.4</v>
      </c>
      <c r="GP358" s="2">
        <f t="shared" si="348"/>
        <v>0</v>
      </c>
      <c r="GQ358" s="2"/>
      <c r="GR358" s="2">
        <v>0</v>
      </c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/>
      <c r="IL358" s="2"/>
      <c r="IM358" s="2"/>
      <c r="IN358" s="2"/>
      <c r="IO358" s="2"/>
      <c r="IP358" s="2"/>
      <c r="IQ358" s="2"/>
      <c r="IR358" s="2"/>
      <c r="IS358" s="2"/>
      <c r="IT358" s="2"/>
      <c r="IU358" s="2"/>
    </row>
    <row r="359" spans="1:255" x14ac:dyDescent="0.2">
      <c r="A359">
        <v>17</v>
      </c>
      <c r="B359">
        <v>1</v>
      </c>
      <c r="C359">
        <f>ROW(SmtRes!A284)</f>
        <v>284</v>
      </c>
      <c r="E359" t="s">
        <v>402</v>
      </c>
      <c r="F359" t="str">
        <f>F358</f>
        <v>4.8-243-8</v>
      </c>
      <c r="G359" t="str">
        <f>G358</f>
        <v>РОЗЕТКА НЕУТОПЛЕННОГО ТИПА ПРИ ОТКРЫТОЙ ПРОВОДКЕ</v>
      </c>
      <c r="H359" t="str">
        <f>H358</f>
        <v>100 шт.</v>
      </c>
      <c r="I359">
        <f>I358</f>
        <v>0.3</v>
      </c>
      <c r="J359">
        <f>J358</f>
        <v>0</v>
      </c>
      <c r="O359">
        <f t="shared" si="314"/>
        <v>2141.5100000000002</v>
      </c>
      <c r="P359">
        <f t="shared" si="315"/>
        <v>36.770000000000003</v>
      </c>
      <c r="Q359">
        <f t="shared" si="316"/>
        <v>45.85</v>
      </c>
      <c r="R359">
        <f t="shared" si="317"/>
        <v>5.0199999999999996</v>
      </c>
      <c r="S359">
        <f t="shared" si="318"/>
        <v>2058.89</v>
      </c>
      <c r="T359">
        <f t="shared" si="319"/>
        <v>0</v>
      </c>
      <c r="U359">
        <f t="shared" si="320"/>
        <v>11.168999999999999</v>
      </c>
      <c r="V359">
        <f t="shared" si="321"/>
        <v>0</v>
      </c>
      <c r="W359">
        <f t="shared" si="322"/>
        <v>0</v>
      </c>
      <c r="X359">
        <f t="shared" si="323"/>
        <v>1667.7</v>
      </c>
      <c r="Y359">
        <f t="shared" si="324"/>
        <v>905.91</v>
      </c>
      <c r="AA359">
        <v>22529510</v>
      </c>
      <c r="AB359">
        <f t="shared" si="325"/>
        <v>526.61</v>
      </c>
      <c r="AC359">
        <f t="shared" si="326"/>
        <v>26.88</v>
      </c>
      <c r="AD359">
        <f t="shared" si="327"/>
        <v>15.74</v>
      </c>
      <c r="AE359">
        <f t="shared" si="328"/>
        <v>1.18</v>
      </c>
      <c r="AF359">
        <f t="shared" si="329"/>
        <v>483.99</v>
      </c>
      <c r="AG359">
        <f t="shared" si="330"/>
        <v>0</v>
      </c>
      <c r="AH359">
        <f t="shared" si="331"/>
        <v>37.229999999999997</v>
      </c>
      <c r="AI359">
        <f t="shared" si="332"/>
        <v>0</v>
      </c>
      <c r="AJ359">
        <f t="shared" si="333"/>
        <v>0</v>
      </c>
      <c r="AK359">
        <v>526.61</v>
      </c>
      <c r="AL359">
        <v>26.88</v>
      </c>
      <c r="AM359">
        <v>15.74</v>
      </c>
      <c r="AN359">
        <v>1.18</v>
      </c>
      <c r="AO359">
        <v>483.99</v>
      </c>
      <c r="AP359">
        <v>0</v>
      </c>
      <c r="AQ359">
        <v>37.229999999999997</v>
      </c>
      <c r="AR359">
        <v>0</v>
      </c>
      <c r="AS359">
        <v>0</v>
      </c>
      <c r="AT359">
        <v>81</v>
      </c>
      <c r="AU359">
        <v>44</v>
      </c>
      <c r="AV359">
        <v>1</v>
      </c>
      <c r="AW359">
        <v>1</v>
      </c>
      <c r="AZ359">
        <v>1</v>
      </c>
      <c r="BA359">
        <v>14.18</v>
      </c>
      <c r="BB359">
        <v>9.7100000000000009</v>
      </c>
      <c r="BC359">
        <v>4.5599999999999996</v>
      </c>
      <c r="BD359" t="s">
        <v>3</v>
      </c>
      <c r="BE359" t="s">
        <v>3</v>
      </c>
      <c r="BF359" t="s">
        <v>3</v>
      </c>
      <c r="BG359" t="s">
        <v>3</v>
      </c>
      <c r="BH359">
        <v>0</v>
      </c>
      <c r="BI359">
        <v>2</v>
      </c>
      <c r="BJ359" t="str">
        <f>BJ358</f>
        <v>ТСН-2001.4. База. Сб.8, т.243, поз.8</v>
      </c>
      <c r="BM359">
        <v>333</v>
      </c>
      <c r="BN359">
        <v>0</v>
      </c>
      <c r="BO359" t="s">
        <v>403</v>
      </c>
      <c r="BP359">
        <v>1</v>
      </c>
      <c r="BQ359">
        <v>40</v>
      </c>
      <c r="BS359">
        <v>14.18</v>
      </c>
      <c r="BT359">
        <v>1</v>
      </c>
      <c r="BU359">
        <v>1</v>
      </c>
      <c r="BV359">
        <v>1</v>
      </c>
      <c r="BW359">
        <v>1</v>
      </c>
      <c r="BX359">
        <v>1</v>
      </c>
      <c r="BY359" t="s">
        <v>3</v>
      </c>
      <c r="BZ359">
        <v>81</v>
      </c>
      <c r="CA359">
        <v>44</v>
      </c>
      <c r="CF359">
        <v>0</v>
      </c>
      <c r="CG359">
        <v>0</v>
      </c>
      <c r="CM359">
        <v>0</v>
      </c>
      <c r="CN359" t="s">
        <v>3</v>
      </c>
      <c r="CO359">
        <v>0</v>
      </c>
      <c r="CP359">
        <f t="shared" si="334"/>
        <v>2141.5099999999998</v>
      </c>
      <c r="CQ359">
        <f t="shared" si="335"/>
        <v>122.57279999999999</v>
      </c>
      <c r="CR359">
        <f t="shared" si="336"/>
        <v>152.83540000000002</v>
      </c>
      <c r="CS359">
        <f t="shared" si="337"/>
        <v>16.732399999999998</v>
      </c>
      <c r="CT359">
        <f t="shared" si="338"/>
        <v>6862.9781999999996</v>
      </c>
      <c r="CU359">
        <f t="shared" si="339"/>
        <v>0</v>
      </c>
      <c r="CV359">
        <f t="shared" si="340"/>
        <v>37.229999999999997</v>
      </c>
      <c r="CW359">
        <f t="shared" si="341"/>
        <v>0</v>
      </c>
      <c r="CX359">
        <f t="shared" si="342"/>
        <v>0</v>
      </c>
      <c r="CY359">
        <f>S359*(BZ359/100)</f>
        <v>1667.7009</v>
      </c>
      <c r="CZ359">
        <f>S359*(CA359/100)</f>
        <v>905.91159999999991</v>
      </c>
      <c r="DC359" t="s">
        <v>3</v>
      </c>
      <c r="DD359" t="s">
        <v>3</v>
      </c>
      <c r="DE359" t="s">
        <v>3</v>
      </c>
      <c r="DF359" t="s">
        <v>3</v>
      </c>
      <c r="DG359" t="s">
        <v>3</v>
      </c>
      <c r="DH359" t="s">
        <v>3</v>
      </c>
      <c r="DI359" t="s">
        <v>3</v>
      </c>
      <c r="DJ359" t="s">
        <v>3</v>
      </c>
      <c r="DK359" t="s">
        <v>3</v>
      </c>
      <c r="DL359" t="s">
        <v>3</v>
      </c>
      <c r="DM359" t="s">
        <v>3</v>
      </c>
      <c r="DN359">
        <v>114</v>
      </c>
      <c r="DO359">
        <v>67</v>
      </c>
      <c r="DP359">
        <v>1.0469999999999999</v>
      </c>
      <c r="DQ359">
        <v>1</v>
      </c>
      <c r="DU359">
        <f t="shared" ref="DU359:EM359" si="358">DU358</f>
        <v>1010</v>
      </c>
      <c r="DV359" t="str">
        <f t="shared" si="358"/>
        <v>100 шт.</v>
      </c>
      <c r="DW359" t="str">
        <f t="shared" si="358"/>
        <v>100 шт.</v>
      </c>
      <c r="DX359">
        <f t="shared" si="358"/>
        <v>100</v>
      </c>
      <c r="DY359">
        <f t="shared" si="358"/>
        <v>0</v>
      </c>
      <c r="DZ359">
        <f t="shared" si="358"/>
        <v>0</v>
      </c>
      <c r="EA359">
        <f t="shared" si="358"/>
        <v>0</v>
      </c>
      <c r="EB359">
        <f t="shared" si="358"/>
        <v>0</v>
      </c>
      <c r="EC359">
        <f t="shared" si="358"/>
        <v>0</v>
      </c>
      <c r="ED359">
        <f t="shared" si="358"/>
        <v>0</v>
      </c>
      <c r="EE359">
        <f t="shared" si="358"/>
        <v>21121023</v>
      </c>
      <c r="EF359">
        <f t="shared" si="358"/>
        <v>40</v>
      </c>
      <c r="EG359" t="str">
        <f t="shared" si="358"/>
        <v>Монтаж оборудования</v>
      </c>
      <c r="EH359">
        <f t="shared" si="358"/>
        <v>0</v>
      </c>
      <c r="EI359" t="str">
        <f t="shared" si="358"/>
        <v/>
      </c>
      <c r="EJ359">
        <f t="shared" si="358"/>
        <v>2</v>
      </c>
      <c r="EK359">
        <f t="shared" si="358"/>
        <v>333</v>
      </c>
      <c r="EL359" t="str">
        <f t="shared" si="358"/>
        <v>ТСН-2001.4-8. 8-188...8-272</v>
      </c>
      <c r="EM359" t="str">
        <f t="shared" si="358"/>
        <v>ТСН-2001.4-8-18</v>
      </c>
      <c r="EO359" t="s">
        <v>3</v>
      </c>
      <c r="EQ359">
        <v>0</v>
      </c>
      <c r="ER359">
        <v>526.61</v>
      </c>
      <c r="ES359">
        <v>26.88</v>
      </c>
      <c r="ET359">
        <v>15.74</v>
      </c>
      <c r="EU359">
        <v>1.18</v>
      </c>
      <c r="EV359">
        <v>483.99</v>
      </c>
      <c r="EW359">
        <v>37.229999999999997</v>
      </c>
      <c r="EX359">
        <v>0</v>
      </c>
      <c r="EY359">
        <v>0</v>
      </c>
      <c r="FQ359">
        <v>0</v>
      </c>
      <c r="FR359">
        <f t="shared" si="343"/>
        <v>0</v>
      </c>
      <c r="FS359">
        <v>0</v>
      </c>
      <c r="FX359">
        <v>81</v>
      </c>
      <c r="FY359">
        <v>44</v>
      </c>
      <c r="GA359" t="s">
        <v>3</v>
      </c>
      <c r="GG359">
        <v>2</v>
      </c>
      <c r="GH359">
        <v>1</v>
      </c>
      <c r="GI359">
        <v>2</v>
      </c>
      <c r="GJ359">
        <v>0</v>
      </c>
      <c r="GK359">
        <f>ROUND(R359*(S12)/100,2)</f>
        <v>8.48</v>
      </c>
      <c r="GL359">
        <f t="shared" si="344"/>
        <v>0</v>
      </c>
      <c r="GM359">
        <f t="shared" si="345"/>
        <v>4723.5999999999995</v>
      </c>
      <c r="GN359">
        <f t="shared" si="346"/>
        <v>0</v>
      </c>
      <c r="GO359">
        <f t="shared" si="347"/>
        <v>4723.6000000000004</v>
      </c>
      <c r="GP359">
        <f t="shared" si="348"/>
        <v>0</v>
      </c>
      <c r="GR359">
        <v>0</v>
      </c>
    </row>
    <row r="360" spans="1:255" x14ac:dyDescent="0.2">
      <c r="A360" s="2">
        <v>18</v>
      </c>
      <c r="B360" s="2">
        <v>1</v>
      </c>
      <c r="C360" s="2">
        <v>283</v>
      </c>
      <c r="D360" s="2"/>
      <c r="E360" s="2" t="s">
        <v>406</v>
      </c>
      <c r="F360" s="2" t="s">
        <v>123</v>
      </c>
      <c r="G360" s="2" t="s">
        <v>407</v>
      </c>
      <c r="H360" s="2" t="s">
        <v>235</v>
      </c>
      <c r="I360" s="2">
        <f>I359*J360</f>
        <v>30</v>
      </c>
      <c r="J360" s="2">
        <v>100</v>
      </c>
      <c r="K360" s="2"/>
      <c r="L360" s="2"/>
      <c r="M360" s="2"/>
      <c r="N360" s="2"/>
      <c r="O360" s="2">
        <f t="shared" si="314"/>
        <v>7500</v>
      </c>
      <c r="P360" s="2">
        <f t="shared" si="315"/>
        <v>7500</v>
      </c>
      <c r="Q360" s="2">
        <f t="shared" si="316"/>
        <v>0</v>
      </c>
      <c r="R360" s="2">
        <f t="shared" si="317"/>
        <v>0</v>
      </c>
      <c r="S360" s="2">
        <f t="shared" si="318"/>
        <v>0</v>
      </c>
      <c r="T360" s="2">
        <f t="shared" si="319"/>
        <v>0</v>
      </c>
      <c r="U360" s="2">
        <f t="shared" si="320"/>
        <v>0</v>
      </c>
      <c r="V360" s="2">
        <f t="shared" si="321"/>
        <v>0</v>
      </c>
      <c r="W360" s="2">
        <f t="shared" si="322"/>
        <v>0</v>
      </c>
      <c r="X360" s="2">
        <f t="shared" si="323"/>
        <v>0</v>
      </c>
      <c r="Y360" s="2">
        <f t="shared" si="324"/>
        <v>0</v>
      </c>
      <c r="Z360" s="2"/>
      <c r="AA360" s="2">
        <v>22529512</v>
      </c>
      <c r="AB360" s="2">
        <f t="shared" si="325"/>
        <v>250</v>
      </c>
      <c r="AC360" s="2">
        <f t="shared" si="326"/>
        <v>250</v>
      </c>
      <c r="AD360" s="2">
        <f t="shared" si="327"/>
        <v>0</v>
      </c>
      <c r="AE360" s="2">
        <f t="shared" si="328"/>
        <v>0</v>
      </c>
      <c r="AF360" s="2">
        <f t="shared" si="329"/>
        <v>0</v>
      </c>
      <c r="AG360" s="2">
        <f t="shared" si="330"/>
        <v>0</v>
      </c>
      <c r="AH360" s="2">
        <f t="shared" si="331"/>
        <v>0</v>
      </c>
      <c r="AI360" s="2">
        <f t="shared" si="332"/>
        <v>0</v>
      </c>
      <c r="AJ360" s="2">
        <f t="shared" si="333"/>
        <v>0</v>
      </c>
      <c r="AK360" s="2">
        <v>250</v>
      </c>
      <c r="AL360" s="2">
        <v>250</v>
      </c>
      <c r="AM360" s="2">
        <v>0</v>
      </c>
      <c r="AN360" s="2">
        <v>0</v>
      </c>
      <c r="AO360" s="2">
        <v>0</v>
      </c>
      <c r="AP360" s="2">
        <v>0</v>
      </c>
      <c r="AQ360" s="2">
        <v>0</v>
      </c>
      <c r="AR360" s="2">
        <v>0</v>
      </c>
      <c r="AS360" s="2">
        <v>0</v>
      </c>
      <c r="AT360" s="2">
        <v>114</v>
      </c>
      <c r="AU360" s="2">
        <v>67</v>
      </c>
      <c r="AV360" s="2">
        <v>1</v>
      </c>
      <c r="AW360" s="2">
        <v>1</v>
      </c>
      <c r="AX360" s="2"/>
      <c r="AY360" s="2"/>
      <c r="AZ360" s="2">
        <v>1</v>
      </c>
      <c r="BA360" s="2">
        <v>1</v>
      </c>
      <c r="BB360" s="2">
        <v>1</v>
      </c>
      <c r="BC360" s="2">
        <v>1</v>
      </c>
      <c r="BD360" s="2" t="s">
        <v>3</v>
      </c>
      <c r="BE360" s="2" t="s">
        <v>3</v>
      </c>
      <c r="BF360" s="2" t="s">
        <v>3</v>
      </c>
      <c r="BG360" s="2" t="s">
        <v>3</v>
      </c>
      <c r="BH360" s="2">
        <v>3</v>
      </c>
      <c r="BI360" s="2">
        <v>2</v>
      </c>
      <c r="BJ360" s="2" t="s">
        <v>3</v>
      </c>
      <c r="BK360" s="2"/>
      <c r="BL360" s="2"/>
      <c r="BM360" s="2">
        <v>333</v>
      </c>
      <c r="BN360" s="2">
        <v>0</v>
      </c>
      <c r="BO360" s="2" t="s">
        <v>3</v>
      </c>
      <c r="BP360" s="2">
        <v>0</v>
      </c>
      <c r="BQ360" s="2">
        <v>40</v>
      </c>
      <c r="BR360" s="2"/>
      <c r="BS360" s="2">
        <v>1</v>
      </c>
      <c r="BT360" s="2">
        <v>1</v>
      </c>
      <c r="BU360" s="2">
        <v>1</v>
      </c>
      <c r="BV360" s="2">
        <v>1</v>
      </c>
      <c r="BW360" s="2">
        <v>1</v>
      </c>
      <c r="BX360" s="2">
        <v>1</v>
      </c>
      <c r="BY360" s="2" t="s">
        <v>3</v>
      </c>
      <c r="BZ360" s="2">
        <v>114</v>
      </c>
      <c r="CA360" s="2">
        <v>67</v>
      </c>
      <c r="CB360" s="2"/>
      <c r="CC360" s="2"/>
      <c r="CD360" s="2"/>
      <c r="CE360" s="2"/>
      <c r="CF360" s="2">
        <v>0</v>
      </c>
      <c r="CG360" s="2">
        <v>0</v>
      </c>
      <c r="CH360" s="2"/>
      <c r="CI360" s="2"/>
      <c r="CJ360" s="2"/>
      <c r="CK360" s="2"/>
      <c r="CL360" s="2"/>
      <c r="CM360" s="2">
        <v>0</v>
      </c>
      <c r="CN360" s="2" t="s">
        <v>3</v>
      </c>
      <c r="CO360" s="2">
        <v>0</v>
      </c>
      <c r="CP360" s="2">
        <f t="shared" si="334"/>
        <v>7500</v>
      </c>
      <c r="CQ360" s="2">
        <f t="shared" si="335"/>
        <v>250</v>
      </c>
      <c r="CR360" s="2">
        <f t="shared" si="336"/>
        <v>0</v>
      </c>
      <c r="CS360" s="2">
        <f t="shared" si="337"/>
        <v>0</v>
      </c>
      <c r="CT360" s="2">
        <f t="shared" si="338"/>
        <v>0</v>
      </c>
      <c r="CU360" s="2">
        <f t="shared" si="339"/>
        <v>0</v>
      </c>
      <c r="CV360" s="2">
        <f t="shared" si="340"/>
        <v>0</v>
      </c>
      <c r="CW360" s="2">
        <f t="shared" si="341"/>
        <v>0</v>
      </c>
      <c r="CX360" s="2">
        <f t="shared" si="342"/>
        <v>0</v>
      </c>
      <c r="CY360" s="2">
        <f>((S360*BZ360)/100)</f>
        <v>0</v>
      </c>
      <c r="CZ360" s="2">
        <f>((S360*CA360)/100)</f>
        <v>0</v>
      </c>
      <c r="DA360" s="2"/>
      <c r="DB360" s="2"/>
      <c r="DC360" s="2" t="s">
        <v>3</v>
      </c>
      <c r="DD360" s="2" t="s">
        <v>3</v>
      </c>
      <c r="DE360" s="2" t="s">
        <v>3</v>
      </c>
      <c r="DF360" s="2" t="s">
        <v>3</v>
      </c>
      <c r="DG360" s="2" t="s">
        <v>3</v>
      </c>
      <c r="DH360" s="2" t="s">
        <v>3</v>
      </c>
      <c r="DI360" s="2" t="s">
        <v>3</v>
      </c>
      <c r="DJ360" s="2" t="s">
        <v>3</v>
      </c>
      <c r="DK360" s="2" t="s">
        <v>3</v>
      </c>
      <c r="DL360" s="2" t="s">
        <v>3</v>
      </c>
      <c r="DM360" s="2" t="s">
        <v>3</v>
      </c>
      <c r="DN360" s="2">
        <v>0</v>
      </c>
      <c r="DO360" s="2">
        <v>0</v>
      </c>
      <c r="DP360" s="2">
        <v>1</v>
      </c>
      <c r="DQ360" s="2">
        <v>1</v>
      </c>
      <c r="DR360" s="2"/>
      <c r="DS360" s="2"/>
      <c r="DT360" s="2"/>
      <c r="DU360" s="2">
        <v>1010</v>
      </c>
      <c r="DV360" s="2" t="s">
        <v>235</v>
      </c>
      <c r="DW360" s="2" t="s">
        <v>235</v>
      </c>
      <c r="DX360" s="2">
        <v>1</v>
      </c>
      <c r="DY360" s="2"/>
      <c r="DZ360" s="2"/>
      <c r="EA360" s="2"/>
      <c r="EB360" s="2"/>
      <c r="EC360" s="2"/>
      <c r="ED360" s="2"/>
      <c r="EE360" s="2">
        <v>21121023</v>
      </c>
      <c r="EF360" s="2">
        <v>40</v>
      </c>
      <c r="EG360" s="2" t="s">
        <v>230</v>
      </c>
      <c r="EH360" s="2">
        <v>0</v>
      </c>
      <c r="EI360" s="2" t="s">
        <v>3</v>
      </c>
      <c r="EJ360" s="2">
        <v>2</v>
      </c>
      <c r="EK360" s="2">
        <v>333</v>
      </c>
      <c r="EL360" s="2" t="s">
        <v>231</v>
      </c>
      <c r="EM360" s="2" t="s">
        <v>232</v>
      </c>
      <c r="EN360" s="2"/>
      <c r="EO360" s="2" t="s">
        <v>3</v>
      </c>
      <c r="EP360" s="2"/>
      <c r="EQ360" s="2">
        <v>0</v>
      </c>
      <c r="ER360" s="2">
        <v>0</v>
      </c>
      <c r="ES360" s="2">
        <v>250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/>
      <c r="EZ360" s="2">
        <v>0</v>
      </c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>
        <v>0</v>
      </c>
      <c r="FR360" s="2">
        <f t="shared" si="343"/>
        <v>0</v>
      </c>
      <c r="FS360" s="2">
        <v>0</v>
      </c>
      <c r="FT360" s="2"/>
      <c r="FU360" s="2"/>
      <c r="FV360" s="2"/>
      <c r="FW360" s="2"/>
      <c r="FX360" s="2">
        <v>114</v>
      </c>
      <c r="FY360" s="2">
        <v>67</v>
      </c>
      <c r="FZ360" s="2"/>
      <c r="GA360" s="2" t="s">
        <v>126</v>
      </c>
      <c r="GB360" s="2"/>
      <c r="GC360" s="2"/>
      <c r="GD360" s="2"/>
      <c r="GE360" s="2"/>
      <c r="GF360" s="2"/>
      <c r="GG360" s="2">
        <v>2</v>
      </c>
      <c r="GH360" s="2">
        <v>0</v>
      </c>
      <c r="GI360" s="2">
        <v>-2</v>
      </c>
      <c r="GJ360" s="2">
        <v>0</v>
      </c>
      <c r="GK360" s="2">
        <f>ROUND(R360*(R12)/100,2)</f>
        <v>0</v>
      </c>
      <c r="GL360" s="2">
        <f t="shared" si="344"/>
        <v>0</v>
      </c>
      <c r="GM360" s="2">
        <f t="shared" si="345"/>
        <v>7500</v>
      </c>
      <c r="GN360" s="2">
        <f t="shared" si="346"/>
        <v>0</v>
      </c>
      <c r="GO360" s="2">
        <f t="shared" si="347"/>
        <v>7500</v>
      </c>
      <c r="GP360" s="2">
        <f t="shared" si="348"/>
        <v>0</v>
      </c>
      <c r="GQ360" s="2"/>
      <c r="GR360" s="2">
        <v>0</v>
      </c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  <c r="IM360" s="2"/>
      <c r="IN360" s="2"/>
      <c r="IO360" s="2"/>
      <c r="IP360" s="2"/>
      <c r="IQ360" s="2"/>
      <c r="IR360" s="2"/>
      <c r="IS360" s="2"/>
      <c r="IT360" s="2"/>
      <c r="IU360" s="2"/>
    </row>
    <row r="361" spans="1:255" x14ac:dyDescent="0.2">
      <c r="A361">
        <v>18</v>
      </c>
      <c r="B361">
        <v>1</v>
      </c>
      <c r="C361">
        <v>284</v>
      </c>
      <c r="E361" t="s">
        <v>406</v>
      </c>
      <c r="F361" t="str">
        <f>F360</f>
        <v>ПРАЙС-ЛИСТ</v>
      </c>
      <c r="G361" t="str">
        <f>G360</f>
        <v>РОЗЕТКА</v>
      </c>
      <c r="H361" t="str">
        <f>H360</f>
        <v>шт.</v>
      </c>
      <c r="I361">
        <f>I359*J361</f>
        <v>30</v>
      </c>
      <c r="J361">
        <f>J360</f>
        <v>100</v>
      </c>
      <c r="O361">
        <f t="shared" si="314"/>
        <v>7500</v>
      </c>
      <c r="P361">
        <f t="shared" si="315"/>
        <v>7500</v>
      </c>
      <c r="Q361">
        <f t="shared" si="316"/>
        <v>0</v>
      </c>
      <c r="R361">
        <f t="shared" si="317"/>
        <v>0</v>
      </c>
      <c r="S361">
        <f t="shared" si="318"/>
        <v>0</v>
      </c>
      <c r="T361">
        <f t="shared" si="319"/>
        <v>0</v>
      </c>
      <c r="U361">
        <f t="shared" si="320"/>
        <v>0</v>
      </c>
      <c r="V361">
        <f t="shared" si="321"/>
        <v>0</v>
      </c>
      <c r="W361">
        <f t="shared" si="322"/>
        <v>0</v>
      </c>
      <c r="X361">
        <f t="shared" si="323"/>
        <v>0</v>
      </c>
      <c r="Y361">
        <f t="shared" si="324"/>
        <v>0</v>
      </c>
      <c r="AA361">
        <v>22529510</v>
      </c>
      <c r="AB361">
        <f t="shared" si="325"/>
        <v>250</v>
      </c>
      <c r="AC361">
        <f t="shared" si="326"/>
        <v>250</v>
      </c>
      <c r="AD361">
        <f t="shared" si="327"/>
        <v>0</v>
      </c>
      <c r="AE361">
        <f t="shared" si="328"/>
        <v>0</v>
      </c>
      <c r="AF361">
        <f t="shared" si="329"/>
        <v>0</v>
      </c>
      <c r="AG361">
        <f t="shared" si="330"/>
        <v>0</v>
      </c>
      <c r="AH361">
        <f t="shared" si="331"/>
        <v>0</v>
      </c>
      <c r="AI361">
        <f t="shared" si="332"/>
        <v>0</v>
      </c>
      <c r="AJ361">
        <f t="shared" si="333"/>
        <v>0</v>
      </c>
      <c r="AK361">
        <v>250</v>
      </c>
      <c r="AL361">
        <v>250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1</v>
      </c>
      <c r="AW361">
        <v>1</v>
      </c>
      <c r="AZ361">
        <v>1</v>
      </c>
      <c r="BA361">
        <v>1</v>
      </c>
      <c r="BB361">
        <v>1</v>
      </c>
      <c r="BC361">
        <v>1</v>
      </c>
      <c r="BD361" t="s">
        <v>3</v>
      </c>
      <c r="BE361" t="s">
        <v>3</v>
      </c>
      <c r="BF361" t="s">
        <v>3</v>
      </c>
      <c r="BG361" t="s">
        <v>3</v>
      </c>
      <c r="BH361">
        <v>3</v>
      </c>
      <c r="BI361">
        <v>2</v>
      </c>
      <c r="BJ361" t="str">
        <f>BJ360</f>
        <v/>
      </c>
      <c r="BM361">
        <v>333</v>
      </c>
      <c r="BN361">
        <v>0</v>
      </c>
      <c r="BO361" t="s">
        <v>3</v>
      </c>
      <c r="BP361">
        <v>0</v>
      </c>
      <c r="BQ361">
        <v>40</v>
      </c>
      <c r="BS361">
        <v>1</v>
      </c>
      <c r="BT361">
        <v>1</v>
      </c>
      <c r="BU361">
        <v>1</v>
      </c>
      <c r="BV361">
        <v>1</v>
      </c>
      <c r="BW361">
        <v>1</v>
      </c>
      <c r="BX361">
        <v>1</v>
      </c>
      <c r="BY361" t="s">
        <v>3</v>
      </c>
      <c r="BZ361">
        <v>0</v>
      </c>
      <c r="CA361">
        <v>0</v>
      </c>
      <c r="CF361">
        <v>0</v>
      </c>
      <c r="CG361">
        <v>0</v>
      </c>
      <c r="CM361">
        <v>0</v>
      </c>
      <c r="CN361" t="s">
        <v>3</v>
      </c>
      <c r="CO361">
        <v>0</v>
      </c>
      <c r="CP361">
        <f t="shared" si="334"/>
        <v>7500</v>
      </c>
      <c r="CQ361">
        <f t="shared" si="335"/>
        <v>250</v>
      </c>
      <c r="CR361">
        <f t="shared" si="336"/>
        <v>0</v>
      </c>
      <c r="CS361">
        <f t="shared" si="337"/>
        <v>0</v>
      </c>
      <c r="CT361">
        <f t="shared" si="338"/>
        <v>0</v>
      </c>
      <c r="CU361">
        <f t="shared" si="339"/>
        <v>0</v>
      </c>
      <c r="CV361">
        <f t="shared" si="340"/>
        <v>0</v>
      </c>
      <c r="CW361">
        <f t="shared" si="341"/>
        <v>0</v>
      </c>
      <c r="CX361">
        <f t="shared" si="342"/>
        <v>0</v>
      </c>
      <c r="CY361">
        <f>S361*(BZ361/100)</f>
        <v>0</v>
      </c>
      <c r="CZ361">
        <f>S361*(CA361/100)</f>
        <v>0</v>
      </c>
      <c r="DC361" t="s">
        <v>3</v>
      </c>
      <c r="DD361" t="s">
        <v>3</v>
      </c>
      <c r="DE361" t="s">
        <v>3</v>
      </c>
      <c r="DF361" t="s">
        <v>3</v>
      </c>
      <c r="DG361" t="s">
        <v>3</v>
      </c>
      <c r="DH361" t="s">
        <v>3</v>
      </c>
      <c r="DI361" t="s">
        <v>3</v>
      </c>
      <c r="DJ361" t="s">
        <v>3</v>
      </c>
      <c r="DK361" t="s">
        <v>3</v>
      </c>
      <c r="DL361" t="s">
        <v>3</v>
      </c>
      <c r="DM361" t="s">
        <v>3</v>
      </c>
      <c r="DN361">
        <v>114</v>
      </c>
      <c r="DO361">
        <v>67</v>
      </c>
      <c r="DP361">
        <v>1.0469999999999999</v>
      </c>
      <c r="DQ361">
        <v>1</v>
      </c>
      <c r="DU361">
        <f t="shared" ref="DU361:EM361" si="359">DU360</f>
        <v>1010</v>
      </c>
      <c r="DV361" t="str">
        <f t="shared" si="359"/>
        <v>шт.</v>
      </c>
      <c r="DW361" t="str">
        <f t="shared" si="359"/>
        <v>шт.</v>
      </c>
      <c r="DX361">
        <f t="shared" si="359"/>
        <v>1</v>
      </c>
      <c r="DY361">
        <f t="shared" si="359"/>
        <v>0</v>
      </c>
      <c r="DZ361">
        <f t="shared" si="359"/>
        <v>0</v>
      </c>
      <c r="EA361">
        <f t="shared" si="359"/>
        <v>0</v>
      </c>
      <c r="EB361">
        <f t="shared" si="359"/>
        <v>0</v>
      </c>
      <c r="EC361">
        <f t="shared" si="359"/>
        <v>0</v>
      </c>
      <c r="ED361">
        <f t="shared" si="359"/>
        <v>0</v>
      </c>
      <c r="EE361">
        <f t="shared" si="359"/>
        <v>21121023</v>
      </c>
      <c r="EF361">
        <f t="shared" si="359"/>
        <v>40</v>
      </c>
      <c r="EG361" t="str">
        <f t="shared" si="359"/>
        <v>Монтаж оборудования</v>
      </c>
      <c r="EH361">
        <f t="shared" si="359"/>
        <v>0</v>
      </c>
      <c r="EI361" t="str">
        <f t="shared" si="359"/>
        <v/>
      </c>
      <c r="EJ361">
        <f t="shared" si="359"/>
        <v>2</v>
      </c>
      <c r="EK361">
        <f t="shared" si="359"/>
        <v>333</v>
      </c>
      <c r="EL361" t="str">
        <f t="shared" si="359"/>
        <v>ТСН-2001.4-8. 8-188...8-272</v>
      </c>
      <c r="EM361" t="str">
        <f t="shared" si="359"/>
        <v>ТСН-2001.4-8-18</v>
      </c>
      <c r="EO361" t="s">
        <v>3</v>
      </c>
      <c r="EQ361">
        <v>0</v>
      </c>
      <c r="ER361">
        <v>0</v>
      </c>
      <c r="ES361">
        <v>250</v>
      </c>
      <c r="ET361">
        <v>0</v>
      </c>
      <c r="EU361">
        <v>0</v>
      </c>
      <c r="EV361">
        <v>0</v>
      </c>
      <c r="EW361">
        <v>0</v>
      </c>
      <c r="EX361">
        <v>0</v>
      </c>
      <c r="FQ361">
        <v>0</v>
      </c>
      <c r="FR361">
        <f t="shared" si="343"/>
        <v>0</v>
      </c>
      <c r="FS361">
        <v>0</v>
      </c>
      <c r="FX361">
        <v>0</v>
      </c>
      <c r="FY361">
        <v>0</v>
      </c>
      <c r="GA361" t="s">
        <v>408</v>
      </c>
      <c r="GG361">
        <v>2</v>
      </c>
      <c r="GH361">
        <v>0</v>
      </c>
      <c r="GI361">
        <v>-2</v>
      </c>
      <c r="GJ361">
        <v>0</v>
      </c>
      <c r="GK361">
        <f>ROUND(R361*(S12)/100,2)</f>
        <v>0</v>
      </c>
      <c r="GL361">
        <f t="shared" si="344"/>
        <v>0</v>
      </c>
      <c r="GM361">
        <f t="shared" si="345"/>
        <v>7500</v>
      </c>
      <c r="GN361">
        <f t="shared" si="346"/>
        <v>0</v>
      </c>
      <c r="GO361">
        <f t="shared" si="347"/>
        <v>7500</v>
      </c>
      <c r="GP361">
        <f t="shared" si="348"/>
        <v>0</v>
      </c>
      <c r="GR361">
        <v>0</v>
      </c>
    </row>
    <row r="362" spans="1:255" x14ac:dyDescent="0.2">
      <c r="A362" s="2">
        <v>17</v>
      </c>
      <c r="B362" s="2">
        <v>1</v>
      </c>
      <c r="C362" s="2">
        <f>ROW(SmtRes!A285)</f>
        <v>285</v>
      </c>
      <c r="D362" s="2"/>
      <c r="E362" s="2" t="s">
        <v>409</v>
      </c>
      <c r="F362" s="2" t="s">
        <v>410</v>
      </c>
      <c r="G362" s="2" t="s">
        <v>411</v>
      </c>
      <c r="H362" s="2" t="s">
        <v>18</v>
      </c>
      <c r="I362" s="2">
        <v>0.02</v>
      </c>
      <c r="J362" s="2">
        <v>0</v>
      </c>
      <c r="K362" s="2"/>
      <c r="L362" s="2"/>
      <c r="M362" s="2"/>
      <c r="N362" s="2"/>
      <c r="O362" s="2">
        <f t="shared" si="314"/>
        <v>10.69</v>
      </c>
      <c r="P362" s="2">
        <f t="shared" si="315"/>
        <v>0.47</v>
      </c>
      <c r="Q362" s="2">
        <f t="shared" si="316"/>
        <v>0.31</v>
      </c>
      <c r="R362" s="2">
        <f t="shared" si="317"/>
        <v>0.02</v>
      </c>
      <c r="S362" s="2">
        <f t="shared" si="318"/>
        <v>9.91</v>
      </c>
      <c r="T362" s="2">
        <f t="shared" si="319"/>
        <v>0</v>
      </c>
      <c r="U362" s="2">
        <f t="shared" si="320"/>
        <v>0.76200000000000001</v>
      </c>
      <c r="V362" s="2">
        <f t="shared" si="321"/>
        <v>0</v>
      </c>
      <c r="W362" s="2">
        <f t="shared" si="322"/>
        <v>0</v>
      </c>
      <c r="X362" s="2">
        <f t="shared" si="323"/>
        <v>11.3</v>
      </c>
      <c r="Y362" s="2">
        <f t="shared" si="324"/>
        <v>6.64</v>
      </c>
      <c r="Z362" s="2"/>
      <c r="AA362" s="2">
        <v>22529512</v>
      </c>
      <c r="AB362" s="2">
        <f t="shared" si="325"/>
        <v>534.41999999999996</v>
      </c>
      <c r="AC362" s="2">
        <f t="shared" si="326"/>
        <v>23.38</v>
      </c>
      <c r="AD362" s="2">
        <f t="shared" si="327"/>
        <v>15.74</v>
      </c>
      <c r="AE362" s="2">
        <f t="shared" si="328"/>
        <v>1.18</v>
      </c>
      <c r="AF362" s="2">
        <f t="shared" si="329"/>
        <v>495.3</v>
      </c>
      <c r="AG362" s="2">
        <f t="shared" si="330"/>
        <v>0</v>
      </c>
      <c r="AH362" s="2">
        <f t="shared" si="331"/>
        <v>38.1</v>
      </c>
      <c r="AI362" s="2">
        <f t="shared" si="332"/>
        <v>0</v>
      </c>
      <c r="AJ362" s="2">
        <f t="shared" si="333"/>
        <v>0</v>
      </c>
      <c r="AK362" s="2">
        <v>534.41999999999996</v>
      </c>
      <c r="AL362" s="2">
        <v>23.38</v>
      </c>
      <c r="AM362" s="2">
        <v>15.74</v>
      </c>
      <c r="AN362" s="2">
        <v>1.18</v>
      </c>
      <c r="AO362" s="2">
        <v>495.3</v>
      </c>
      <c r="AP362" s="2">
        <v>0</v>
      </c>
      <c r="AQ362" s="2">
        <v>38.1</v>
      </c>
      <c r="AR362" s="2">
        <v>0</v>
      </c>
      <c r="AS362" s="2">
        <v>0</v>
      </c>
      <c r="AT362" s="2">
        <v>114</v>
      </c>
      <c r="AU362" s="2">
        <v>67</v>
      </c>
      <c r="AV362" s="2">
        <v>1</v>
      </c>
      <c r="AW362" s="2">
        <v>1</v>
      </c>
      <c r="AX362" s="2"/>
      <c r="AY362" s="2"/>
      <c r="AZ362" s="2">
        <v>1</v>
      </c>
      <c r="BA362" s="2">
        <v>1</v>
      </c>
      <c r="BB362" s="2">
        <v>1</v>
      </c>
      <c r="BC362" s="2">
        <v>1</v>
      </c>
      <c r="BD362" s="2" t="s">
        <v>3</v>
      </c>
      <c r="BE362" s="2" t="s">
        <v>3</v>
      </c>
      <c r="BF362" s="2" t="s">
        <v>3</v>
      </c>
      <c r="BG362" s="2" t="s">
        <v>3</v>
      </c>
      <c r="BH362" s="2">
        <v>0</v>
      </c>
      <c r="BI362" s="2">
        <v>2</v>
      </c>
      <c r="BJ362" s="2" t="s">
        <v>412</v>
      </c>
      <c r="BK362" s="2"/>
      <c r="BL362" s="2"/>
      <c r="BM362" s="2">
        <v>333</v>
      </c>
      <c r="BN362" s="2">
        <v>0</v>
      </c>
      <c r="BO362" s="2" t="s">
        <v>3</v>
      </c>
      <c r="BP362" s="2">
        <v>0</v>
      </c>
      <c r="BQ362" s="2">
        <v>40</v>
      </c>
      <c r="BR362" s="2"/>
      <c r="BS362" s="2">
        <v>1</v>
      </c>
      <c r="BT362" s="2">
        <v>1</v>
      </c>
      <c r="BU362" s="2">
        <v>1</v>
      </c>
      <c r="BV362" s="2">
        <v>1</v>
      </c>
      <c r="BW362" s="2">
        <v>1</v>
      </c>
      <c r="BX362" s="2">
        <v>1</v>
      </c>
      <c r="BY362" s="2" t="s">
        <v>3</v>
      </c>
      <c r="BZ362" s="2">
        <v>114</v>
      </c>
      <c r="CA362" s="2">
        <v>67</v>
      </c>
      <c r="CB362" s="2"/>
      <c r="CC362" s="2"/>
      <c r="CD362" s="2"/>
      <c r="CE362" s="2"/>
      <c r="CF362" s="2">
        <v>0</v>
      </c>
      <c r="CG362" s="2">
        <v>0</v>
      </c>
      <c r="CH362" s="2"/>
      <c r="CI362" s="2"/>
      <c r="CJ362" s="2"/>
      <c r="CK362" s="2"/>
      <c r="CL362" s="2"/>
      <c r="CM362" s="2">
        <v>0</v>
      </c>
      <c r="CN362" s="2" t="s">
        <v>3</v>
      </c>
      <c r="CO362" s="2">
        <v>0</v>
      </c>
      <c r="CP362" s="2">
        <f t="shared" si="334"/>
        <v>10.69</v>
      </c>
      <c r="CQ362" s="2">
        <f t="shared" si="335"/>
        <v>23.38</v>
      </c>
      <c r="CR362" s="2">
        <f t="shared" si="336"/>
        <v>15.74</v>
      </c>
      <c r="CS362" s="2">
        <f t="shared" si="337"/>
        <v>1.18</v>
      </c>
      <c r="CT362" s="2">
        <f t="shared" si="338"/>
        <v>495.3</v>
      </c>
      <c r="CU362" s="2">
        <f t="shared" si="339"/>
        <v>0</v>
      </c>
      <c r="CV362" s="2">
        <f t="shared" si="340"/>
        <v>38.1</v>
      </c>
      <c r="CW362" s="2">
        <f t="shared" si="341"/>
        <v>0</v>
      </c>
      <c r="CX362" s="2">
        <f t="shared" si="342"/>
        <v>0</v>
      </c>
      <c r="CY362" s="2">
        <f>((S362*BZ362)/100)</f>
        <v>11.2974</v>
      </c>
      <c r="CZ362" s="2">
        <f>((S362*CA362)/100)</f>
        <v>6.6397000000000004</v>
      </c>
      <c r="DA362" s="2"/>
      <c r="DB362" s="2"/>
      <c r="DC362" s="2" t="s">
        <v>3</v>
      </c>
      <c r="DD362" s="2" t="s">
        <v>3</v>
      </c>
      <c r="DE362" s="2" t="s">
        <v>3</v>
      </c>
      <c r="DF362" s="2" t="s">
        <v>3</v>
      </c>
      <c r="DG362" s="2" t="s">
        <v>3</v>
      </c>
      <c r="DH362" s="2" t="s">
        <v>3</v>
      </c>
      <c r="DI362" s="2" t="s">
        <v>3</v>
      </c>
      <c r="DJ362" s="2" t="s">
        <v>3</v>
      </c>
      <c r="DK362" s="2" t="s">
        <v>3</v>
      </c>
      <c r="DL362" s="2" t="s">
        <v>3</v>
      </c>
      <c r="DM362" s="2" t="s">
        <v>3</v>
      </c>
      <c r="DN362" s="2">
        <v>0</v>
      </c>
      <c r="DO362" s="2">
        <v>0</v>
      </c>
      <c r="DP362" s="2">
        <v>1</v>
      </c>
      <c r="DQ362" s="2">
        <v>1</v>
      </c>
      <c r="DR362" s="2"/>
      <c r="DS362" s="2"/>
      <c r="DT362" s="2"/>
      <c r="DU362" s="2">
        <v>1010</v>
      </c>
      <c r="DV362" s="2" t="s">
        <v>18</v>
      </c>
      <c r="DW362" s="2" t="s">
        <v>18</v>
      </c>
      <c r="DX362" s="2">
        <v>100</v>
      </c>
      <c r="DY362" s="2"/>
      <c r="DZ362" s="2"/>
      <c r="EA362" s="2"/>
      <c r="EB362" s="2"/>
      <c r="EC362" s="2"/>
      <c r="ED362" s="2"/>
      <c r="EE362" s="2">
        <v>21121023</v>
      </c>
      <c r="EF362" s="2">
        <v>40</v>
      </c>
      <c r="EG362" s="2" t="s">
        <v>230</v>
      </c>
      <c r="EH362" s="2">
        <v>0</v>
      </c>
      <c r="EI362" s="2" t="s">
        <v>3</v>
      </c>
      <c r="EJ362" s="2">
        <v>2</v>
      </c>
      <c r="EK362" s="2">
        <v>333</v>
      </c>
      <c r="EL362" s="2" t="s">
        <v>231</v>
      </c>
      <c r="EM362" s="2" t="s">
        <v>232</v>
      </c>
      <c r="EN362" s="2"/>
      <c r="EO362" s="2" t="s">
        <v>3</v>
      </c>
      <c r="EP362" s="2"/>
      <c r="EQ362" s="2">
        <v>0</v>
      </c>
      <c r="ER362" s="2">
        <v>534.41999999999996</v>
      </c>
      <c r="ES362" s="2">
        <v>23.38</v>
      </c>
      <c r="ET362" s="2">
        <v>15.74</v>
      </c>
      <c r="EU362" s="2">
        <v>1.18</v>
      </c>
      <c r="EV362" s="2">
        <v>495.3</v>
      </c>
      <c r="EW362" s="2">
        <v>38.1</v>
      </c>
      <c r="EX362" s="2">
        <v>0</v>
      </c>
      <c r="EY362" s="2">
        <v>0</v>
      </c>
      <c r="EZ362" s="2">
        <v>0</v>
      </c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>
        <v>0</v>
      </c>
      <c r="FR362" s="2">
        <f t="shared" si="343"/>
        <v>0</v>
      </c>
      <c r="FS362" s="2">
        <v>0</v>
      </c>
      <c r="FT362" s="2"/>
      <c r="FU362" s="2"/>
      <c r="FV362" s="2"/>
      <c r="FW362" s="2"/>
      <c r="FX362" s="2">
        <v>114</v>
      </c>
      <c r="FY362" s="2">
        <v>67</v>
      </c>
      <c r="FZ362" s="2"/>
      <c r="GA362" s="2" t="s">
        <v>3</v>
      </c>
      <c r="GB362" s="2"/>
      <c r="GC362" s="2"/>
      <c r="GD362" s="2"/>
      <c r="GE362" s="2"/>
      <c r="GF362" s="2"/>
      <c r="GG362" s="2">
        <v>2</v>
      </c>
      <c r="GH362" s="2">
        <v>1</v>
      </c>
      <c r="GI362" s="2">
        <v>-2</v>
      </c>
      <c r="GJ362" s="2">
        <v>0</v>
      </c>
      <c r="GK362" s="2">
        <f>ROUND(R362*(R12)/100,2)</f>
        <v>0.04</v>
      </c>
      <c r="GL362" s="2">
        <f t="shared" si="344"/>
        <v>0</v>
      </c>
      <c r="GM362" s="2">
        <f t="shared" si="345"/>
        <v>28.67</v>
      </c>
      <c r="GN362" s="2">
        <f t="shared" si="346"/>
        <v>0</v>
      </c>
      <c r="GO362" s="2">
        <f t="shared" si="347"/>
        <v>28.67</v>
      </c>
      <c r="GP362" s="2">
        <f t="shared" si="348"/>
        <v>0</v>
      </c>
      <c r="GQ362" s="2"/>
      <c r="GR362" s="2">
        <v>0</v>
      </c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/>
      <c r="IL362" s="2"/>
      <c r="IM362" s="2"/>
      <c r="IN362" s="2"/>
      <c r="IO362" s="2"/>
      <c r="IP362" s="2"/>
      <c r="IQ362" s="2"/>
      <c r="IR362" s="2"/>
      <c r="IS362" s="2"/>
      <c r="IT362" s="2"/>
      <c r="IU362" s="2"/>
    </row>
    <row r="363" spans="1:255" x14ac:dyDescent="0.2">
      <c r="A363">
        <v>17</v>
      </c>
      <c r="B363">
        <v>1</v>
      </c>
      <c r="C363">
        <f>ROW(SmtRes!A286)</f>
        <v>286</v>
      </c>
      <c r="E363" t="s">
        <v>409</v>
      </c>
      <c r="F363" t="str">
        <f>F362</f>
        <v>4.8-243-4</v>
      </c>
      <c r="G363" t="str">
        <f>G362</f>
        <v>ВЫКЛЮЧАТЕЛЬ ДВУХКЛАВИШНЫЙ НЕУТОПЛЕННОГО ТИПА ПРИ ОТКРЫТОЙ ПРОВОДКЕ</v>
      </c>
      <c r="H363" t="str">
        <f>H362</f>
        <v>100 шт.</v>
      </c>
      <c r="I363">
        <f>I362</f>
        <v>0.02</v>
      </c>
      <c r="J363">
        <f>J362</f>
        <v>0</v>
      </c>
      <c r="O363">
        <f t="shared" si="314"/>
        <v>145.66</v>
      </c>
      <c r="P363">
        <f t="shared" si="315"/>
        <v>2.13</v>
      </c>
      <c r="Q363">
        <f t="shared" si="316"/>
        <v>3.06</v>
      </c>
      <c r="R363">
        <f t="shared" si="317"/>
        <v>0.33</v>
      </c>
      <c r="S363">
        <f t="shared" si="318"/>
        <v>140.47</v>
      </c>
      <c r="T363">
        <f t="shared" si="319"/>
        <v>0</v>
      </c>
      <c r="U363">
        <f t="shared" si="320"/>
        <v>0.76200000000000001</v>
      </c>
      <c r="V363">
        <f t="shared" si="321"/>
        <v>0</v>
      </c>
      <c r="W363">
        <f t="shared" si="322"/>
        <v>0</v>
      </c>
      <c r="X363">
        <f t="shared" si="323"/>
        <v>113.78</v>
      </c>
      <c r="Y363">
        <f t="shared" si="324"/>
        <v>61.81</v>
      </c>
      <c r="AA363">
        <v>22529510</v>
      </c>
      <c r="AB363">
        <f t="shared" si="325"/>
        <v>534.41999999999996</v>
      </c>
      <c r="AC363">
        <f t="shared" si="326"/>
        <v>23.38</v>
      </c>
      <c r="AD363">
        <f t="shared" si="327"/>
        <v>15.74</v>
      </c>
      <c r="AE363">
        <f t="shared" si="328"/>
        <v>1.18</v>
      </c>
      <c r="AF363">
        <f t="shared" si="329"/>
        <v>495.3</v>
      </c>
      <c r="AG363">
        <f t="shared" si="330"/>
        <v>0</v>
      </c>
      <c r="AH363">
        <f t="shared" si="331"/>
        <v>38.1</v>
      </c>
      <c r="AI363">
        <f t="shared" si="332"/>
        <v>0</v>
      </c>
      <c r="AJ363">
        <f t="shared" si="333"/>
        <v>0</v>
      </c>
      <c r="AK363">
        <v>534.41999999999996</v>
      </c>
      <c r="AL363">
        <v>23.38</v>
      </c>
      <c r="AM363">
        <v>15.74</v>
      </c>
      <c r="AN363">
        <v>1.18</v>
      </c>
      <c r="AO363">
        <v>495.3</v>
      </c>
      <c r="AP363">
        <v>0</v>
      </c>
      <c r="AQ363">
        <v>38.1</v>
      </c>
      <c r="AR363">
        <v>0</v>
      </c>
      <c r="AS363">
        <v>0</v>
      </c>
      <c r="AT363">
        <v>81</v>
      </c>
      <c r="AU363">
        <v>44</v>
      </c>
      <c r="AV363">
        <v>1</v>
      </c>
      <c r="AW363">
        <v>1</v>
      </c>
      <c r="AZ363">
        <v>1</v>
      </c>
      <c r="BA363">
        <v>14.18</v>
      </c>
      <c r="BB363">
        <v>9.7100000000000009</v>
      </c>
      <c r="BC363">
        <v>4.5599999999999996</v>
      </c>
      <c r="BD363" t="s">
        <v>3</v>
      </c>
      <c r="BE363" t="s">
        <v>3</v>
      </c>
      <c r="BF363" t="s">
        <v>3</v>
      </c>
      <c r="BG363" t="s">
        <v>3</v>
      </c>
      <c r="BH363">
        <v>0</v>
      </c>
      <c r="BI363">
        <v>2</v>
      </c>
      <c r="BJ363" t="str">
        <f>BJ362</f>
        <v>ТСН-2001.4. База. Сб.8, т.243, поз.4</v>
      </c>
      <c r="BM363">
        <v>333</v>
      </c>
      <c r="BN363">
        <v>0</v>
      </c>
      <c r="BO363" t="s">
        <v>410</v>
      </c>
      <c r="BP363">
        <v>1</v>
      </c>
      <c r="BQ363">
        <v>40</v>
      </c>
      <c r="BS363">
        <v>14.18</v>
      </c>
      <c r="BT363">
        <v>1</v>
      </c>
      <c r="BU363">
        <v>1</v>
      </c>
      <c r="BV363">
        <v>1</v>
      </c>
      <c r="BW363">
        <v>1</v>
      </c>
      <c r="BX363">
        <v>1</v>
      </c>
      <c r="BY363" t="s">
        <v>3</v>
      </c>
      <c r="BZ363">
        <v>81</v>
      </c>
      <c r="CA363">
        <v>44</v>
      </c>
      <c r="CF363">
        <v>0</v>
      </c>
      <c r="CG363">
        <v>0</v>
      </c>
      <c r="CM363">
        <v>0</v>
      </c>
      <c r="CN363" t="s">
        <v>3</v>
      </c>
      <c r="CO363">
        <v>0</v>
      </c>
      <c r="CP363">
        <f t="shared" si="334"/>
        <v>145.66</v>
      </c>
      <c r="CQ363">
        <f t="shared" si="335"/>
        <v>106.61279999999999</v>
      </c>
      <c r="CR363">
        <f t="shared" si="336"/>
        <v>152.83540000000002</v>
      </c>
      <c r="CS363">
        <f t="shared" si="337"/>
        <v>16.732399999999998</v>
      </c>
      <c r="CT363">
        <f t="shared" si="338"/>
        <v>7023.3540000000003</v>
      </c>
      <c r="CU363">
        <f t="shared" si="339"/>
        <v>0</v>
      </c>
      <c r="CV363">
        <f t="shared" si="340"/>
        <v>38.1</v>
      </c>
      <c r="CW363">
        <f t="shared" si="341"/>
        <v>0</v>
      </c>
      <c r="CX363">
        <f t="shared" si="342"/>
        <v>0</v>
      </c>
      <c r="CY363">
        <f>S363*(BZ363/100)</f>
        <v>113.78070000000001</v>
      </c>
      <c r="CZ363">
        <f>S363*(CA363/100)</f>
        <v>61.806800000000003</v>
      </c>
      <c r="DC363" t="s">
        <v>3</v>
      </c>
      <c r="DD363" t="s">
        <v>3</v>
      </c>
      <c r="DE363" t="s">
        <v>3</v>
      </c>
      <c r="DF363" t="s">
        <v>3</v>
      </c>
      <c r="DG363" t="s">
        <v>3</v>
      </c>
      <c r="DH363" t="s">
        <v>3</v>
      </c>
      <c r="DI363" t="s">
        <v>3</v>
      </c>
      <c r="DJ363" t="s">
        <v>3</v>
      </c>
      <c r="DK363" t="s">
        <v>3</v>
      </c>
      <c r="DL363" t="s">
        <v>3</v>
      </c>
      <c r="DM363" t="s">
        <v>3</v>
      </c>
      <c r="DN363">
        <v>114</v>
      </c>
      <c r="DO363">
        <v>67</v>
      </c>
      <c r="DP363">
        <v>1.0469999999999999</v>
      </c>
      <c r="DQ363">
        <v>1</v>
      </c>
      <c r="DU363">
        <f t="shared" ref="DU363:EM363" si="360">DU362</f>
        <v>1010</v>
      </c>
      <c r="DV363" t="str">
        <f t="shared" si="360"/>
        <v>100 шт.</v>
      </c>
      <c r="DW363" t="str">
        <f t="shared" si="360"/>
        <v>100 шт.</v>
      </c>
      <c r="DX363">
        <f t="shared" si="360"/>
        <v>100</v>
      </c>
      <c r="DY363">
        <f t="shared" si="360"/>
        <v>0</v>
      </c>
      <c r="DZ363">
        <f t="shared" si="360"/>
        <v>0</v>
      </c>
      <c r="EA363">
        <f t="shared" si="360"/>
        <v>0</v>
      </c>
      <c r="EB363">
        <f t="shared" si="360"/>
        <v>0</v>
      </c>
      <c r="EC363">
        <f t="shared" si="360"/>
        <v>0</v>
      </c>
      <c r="ED363">
        <f t="shared" si="360"/>
        <v>0</v>
      </c>
      <c r="EE363">
        <f t="shared" si="360"/>
        <v>21121023</v>
      </c>
      <c r="EF363">
        <f t="shared" si="360"/>
        <v>40</v>
      </c>
      <c r="EG363" t="str">
        <f t="shared" si="360"/>
        <v>Монтаж оборудования</v>
      </c>
      <c r="EH363">
        <f t="shared" si="360"/>
        <v>0</v>
      </c>
      <c r="EI363" t="str">
        <f t="shared" si="360"/>
        <v/>
      </c>
      <c r="EJ363">
        <f t="shared" si="360"/>
        <v>2</v>
      </c>
      <c r="EK363">
        <f t="shared" si="360"/>
        <v>333</v>
      </c>
      <c r="EL363" t="str">
        <f t="shared" si="360"/>
        <v>ТСН-2001.4-8. 8-188...8-272</v>
      </c>
      <c r="EM363" t="str">
        <f t="shared" si="360"/>
        <v>ТСН-2001.4-8-18</v>
      </c>
      <c r="EO363" t="s">
        <v>3</v>
      </c>
      <c r="EQ363">
        <v>0</v>
      </c>
      <c r="ER363">
        <v>534.41999999999996</v>
      </c>
      <c r="ES363">
        <v>23.38</v>
      </c>
      <c r="ET363">
        <v>15.74</v>
      </c>
      <c r="EU363">
        <v>1.18</v>
      </c>
      <c r="EV363">
        <v>495.3</v>
      </c>
      <c r="EW363">
        <v>38.1</v>
      </c>
      <c r="EX363">
        <v>0</v>
      </c>
      <c r="EY363">
        <v>0</v>
      </c>
      <c r="FQ363">
        <v>0</v>
      </c>
      <c r="FR363">
        <f t="shared" si="343"/>
        <v>0</v>
      </c>
      <c r="FS363">
        <v>0</v>
      </c>
      <c r="FX363">
        <v>81</v>
      </c>
      <c r="FY363">
        <v>44</v>
      </c>
      <c r="GA363" t="s">
        <v>3</v>
      </c>
      <c r="GG363">
        <v>2</v>
      </c>
      <c r="GH363">
        <v>1</v>
      </c>
      <c r="GI363">
        <v>2</v>
      </c>
      <c r="GJ363">
        <v>0</v>
      </c>
      <c r="GK363">
        <f>ROUND(R363*(S12)/100,2)</f>
        <v>0.56000000000000005</v>
      </c>
      <c r="GL363">
        <f t="shared" si="344"/>
        <v>0</v>
      </c>
      <c r="GM363">
        <f t="shared" si="345"/>
        <v>321.81</v>
      </c>
      <c r="GN363">
        <f t="shared" si="346"/>
        <v>0</v>
      </c>
      <c r="GO363">
        <f t="shared" si="347"/>
        <v>321.81</v>
      </c>
      <c r="GP363">
        <f t="shared" si="348"/>
        <v>0</v>
      </c>
      <c r="GR363">
        <v>0</v>
      </c>
    </row>
    <row r="364" spans="1:255" x14ac:dyDescent="0.2">
      <c r="A364" s="2">
        <v>18</v>
      </c>
      <c r="B364" s="2">
        <v>1</v>
      </c>
      <c r="C364" s="2">
        <v>285</v>
      </c>
      <c r="D364" s="2"/>
      <c r="E364" s="2" t="s">
        <v>413</v>
      </c>
      <c r="F364" s="2" t="s">
        <v>123</v>
      </c>
      <c r="G364" s="2" t="s">
        <v>414</v>
      </c>
      <c r="H364" s="2" t="s">
        <v>235</v>
      </c>
      <c r="I364" s="2">
        <f>I363*J364</f>
        <v>2</v>
      </c>
      <c r="J364" s="2">
        <v>100</v>
      </c>
      <c r="K364" s="2"/>
      <c r="L364" s="2"/>
      <c r="M364" s="2"/>
      <c r="N364" s="2"/>
      <c r="O364" s="2">
        <f t="shared" si="314"/>
        <v>500</v>
      </c>
      <c r="P364" s="2">
        <f t="shared" si="315"/>
        <v>500</v>
      </c>
      <c r="Q364" s="2">
        <f t="shared" si="316"/>
        <v>0</v>
      </c>
      <c r="R364" s="2">
        <f t="shared" si="317"/>
        <v>0</v>
      </c>
      <c r="S364" s="2">
        <f t="shared" si="318"/>
        <v>0</v>
      </c>
      <c r="T364" s="2">
        <f t="shared" si="319"/>
        <v>0</v>
      </c>
      <c r="U364" s="2">
        <f t="shared" si="320"/>
        <v>0</v>
      </c>
      <c r="V364" s="2">
        <f t="shared" si="321"/>
        <v>0</v>
      </c>
      <c r="W364" s="2">
        <f t="shared" si="322"/>
        <v>0</v>
      </c>
      <c r="X364" s="2">
        <f t="shared" si="323"/>
        <v>0</v>
      </c>
      <c r="Y364" s="2">
        <f t="shared" si="324"/>
        <v>0</v>
      </c>
      <c r="Z364" s="2"/>
      <c r="AA364" s="2">
        <v>22529512</v>
      </c>
      <c r="AB364" s="2">
        <f t="shared" si="325"/>
        <v>250</v>
      </c>
      <c r="AC364" s="2">
        <f t="shared" si="326"/>
        <v>250</v>
      </c>
      <c r="AD364" s="2">
        <f t="shared" si="327"/>
        <v>0</v>
      </c>
      <c r="AE364" s="2">
        <f t="shared" si="328"/>
        <v>0</v>
      </c>
      <c r="AF364" s="2">
        <f t="shared" si="329"/>
        <v>0</v>
      </c>
      <c r="AG364" s="2">
        <f t="shared" si="330"/>
        <v>0</v>
      </c>
      <c r="AH364" s="2">
        <f t="shared" si="331"/>
        <v>0</v>
      </c>
      <c r="AI364" s="2">
        <f t="shared" si="332"/>
        <v>0</v>
      </c>
      <c r="AJ364" s="2">
        <f t="shared" si="333"/>
        <v>0</v>
      </c>
      <c r="AK364" s="2">
        <v>250</v>
      </c>
      <c r="AL364" s="2">
        <v>250</v>
      </c>
      <c r="AM364" s="2">
        <v>0</v>
      </c>
      <c r="AN364" s="2">
        <v>0</v>
      </c>
      <c r="AO364" s="2">
        <v>0</v>
      </c>
      <c r="AP364" s="2">
        <v>0</v>
      </c>
      <c r="AQ364" s="2">
        <v>0</v>
      </c>
      <c r="AR364" s="2">
        <v>0</v>
      </c>
      <c r="AS364" s="2">
        <v>0</v>
      </c>
      <c r="AT364" s="2">
        <v>114</v>
      </c>
      <c r="AU364" s="2">
        <v>67</v>
      </c>
      <c r="AV364" s="2">
        <v>1</v>
      </c>
      <c r="AW364" s="2">
        <v>1</v>
      </c>
      <c r="AX364" s="2"/>
      <c r="AY364" s="2"/>
      <c r="AZ364" s="2">
        <v>1</v>
      </c>
      <c r="BA364" s="2">
        <v>1</v>
      </c>
      <c r="BB364" s="2">
        <v>1</v>
      </c>
      <c r="BC364" s="2">
        <v>1</v>
      </c>
      <c r="BD364" s="2" t="s">
        <v>3</v>
      </c>
      <c r="BE364" s="2" t="s">
        <v>3</v>
      </c>
      <c r="BF364" s="2" t="s">
        <v>3</v>
      </c>
      <c r="BG364" s="2" t="s">
        <v>3</v>
      </c>
      <c r="BH364" s="2">
        <v>3</v>
      </c>
      <c r="BI364" s="2">
        <v>2</v>
      </c>
      <c r="BJ364" s="2" t="s">
        <v>3</v>
      </c>
      <c r="BK364" s="2"/>
      <c r="BL364" s="2"/>
      <c r="BM364" s="2">
        <v>333</v>
      </c>
      <c r="BN364" s="2">
        <v>0</v>
      </c>
      <c r="BO364" s="2" t="s">
        <v>3</v>
      </c>
      <c r="BP364" s="2">
        <v>0</v>
      </c>
      <c r="BQ364" s="2">
        <v>40</v>
      </c>
      <c r="BR364" s="2"/>
      <c r="BS364" s="2">
        <v>1</v>
      </c>
      <c r="BT364" s="2">
        <v>1</v>
      </c>
      <c r="BU364" s="2">
        <v>1</v>
      </c>
      <c r="BV364" s="2">
        <v>1</v>
      </c>
      <c r="BW364" s="2">
        <v>1</v>
      </c>
      <c r="BX364" s="2">
        <v>1</v>
      </c>
      <c r="BY364" s="2" t="s">
        <v>3</v>
      </c>
      <c r="BZ364" s="2">
        <v>114</v>
      </c>
      <c r="CA364" s="2">
        <v>67</v>
      </c>
      <c r="CB364" s="2"/>
      <c r="CC364" s="2"/>
      <c r="CD364" s="2"/>
      <c r="CE364" s="2"/>
      <c r="CF364" s="2">
        <v>0</v>
      </c>
      <c r="CG364" s="2">
        <v>0</v>
      </c>
      <c r="CH364" s="2"/>
      <c r="CI364" s="2"/>
      <c r="CJ364" s="2"/>
      <c r="CK364" s="2"/>
      <c r="CL364" s="2"/>
      <c r="CM364" s="2">
        <v>0</v>
      </c>
      <c r="CN364" s="2" t="s">
        <v>3</v>
      </c>
      <c r="CO364" s="2">
        <v>0</v>
      </c>
      <c r="CP364" s="2">
        <f t="shared" si="334"/>
        <v>500</v>
      </c>
      <c r="CQ364" s="2">
        <f t="shared" si="335"/>
        <v>250</v>
      </c>
      <c r="CR364" s="2">
        <f t="shared" si="336"/>
        <v>0</v>
      </c>
      <c r="CS364" s="2">
        <f t="shared" si="337"/>
        <v>0</v>
      </c>
      <c r="CT364" s="2">
        <f t="shared" si="338"/>
        <v>0</v>
      </c>
      <c r="CU364" s="2">
        <f t="shared" si="339"/>
        <v>0</v>
      </c>
      <c r="CV364" s="2">
        <f t="shared" si="340"/>
        <v>0</v>
      </c>
      <c r="CW364" s="2">
        <f t="shared" si="341"/>
        <v>0</v>
      </c>
      <c r="CX364" s="2">
        <f t="shared" si="342"/>
        <v>0</v>
      </c>
      <c r="CY364" s="2">
        <f>((S364*BZ364)/100)</f>
        <v>0</v>
      </c>
      <c r="CZ364" s="2">
        <f>((S364*CA364)/100)</f>
        <v>0</v>
      </c>
      <c r="DA364" s="2"/>
      <c r="DB364" s="2"/>
      <c r="DC364" s="2" t="s">
        <v>3</v>
      </c>
      <c r="DD364" s="2" t="s">
        <v>3</v>
      </c>
      <c r="DE364" s="2" t="s">
        <v>3</v>
      </c>
      <c r="DF364" s="2" t="s">
        <v>3</v>
      </c>
      <c r="DG364" s="2" t="s">
        <v>3</v>
      </c>
      <c r="DH364" s="2" t="s">
        <v>3</v>
      </c>
      <c r="DI364" s="2" t="s">
        <v>3</v>
      </c>
      <c r="DJ364" s="2" t="s">
        <v>3</v>
      </c>
      <c r="DK364" s="2" t="s">
        <v>3</v>
      </c>
      <c r="DL364" s="2" t="s">
        <v>3</v>
      </c>
      <c r="DM364" s="2" t="s">
        <v>3</v>
      </c>
      <c r="DN364" s="2">
        <v>0</v>
      </c>
      <c r="DO364" s="2">
        <v>0</v>
      </c>
      <c r="DP364" s="2">
        <v>1</v>
      </c>
      <c r="DQ364" s="2">
        <v>1</v>
      </c>
      <c r="DR364" s="2"/>
      <c r="DS364" s="2"/>
      <c r="DT364" s="2"/>
      <c r="DU364" s="2">
        <v>1010</v>
      </c>
      <c r="DV364" s="2" t="s">
        <v>235</v>
      </c>
      <c r="DW364" s="2" t="s">
        <v>235</v>
      </c>
      <c r="DX364" s="2">
        <v>1</v>
      </c>
      <c r="DY364" s="2"/>
      <c r="DZ364" s="2"/>
      <c r="EA364" s="2"/>
      <c r="EB364" s="2"/>
      <c r="EC364" s="2"/>
      <c r="ED364" s="2"/>
      <c r="EE364" s="2">
        <v>21121023</v>
      </c>
      <c r="EF364" s="2">
        <v>40</v>
      </c>
      <c r="EG364" s="2" t="s">
        <v>230</v>
      </c>
      <c r="EH364" s="2">
        <v>0</v>
      </c>
      <c r="EI364" s="2" t="s">
        <v>3</v>
      </c>
      <c r="EJ364" s="2">
        <v>2</v>
      </c>
      <c r="EK364" s="2">
        <v>333</v>
      </c>
      <c r="EL364" s="2" t="s">
        <v>231</v>
      </c>
      <c r="EM364" s="2" t="s">
        <v>232</v>
      </c>
      <c r="EN364" s="2"/>
      <c r="EO364" s="2" t="s">
        <v>3</v>
      </c>
      <c r="EP364" s="2"/>
      <c r="EQ364" s="2">
        <v>0</v>
      </c>
      <c r="ER364" s="2">
        <v>0</v>
      </c>
      <c r="ES364" s="2">
        <v>250</v>
      </c>
      <c r="ET364" s="2">
        <v>0</v>
      </c>
      <c r="EU364" s="2">
        <v>0</v>
      </c>
      <c r="EV364" s="2">
        <v>0</v>
      </c>
      <c r="EW364" s="2">
        <v>0</v>
      </c>
      <c r="EX364" s="2">
        <v>0</v>
      </c>
      <c r="EY364" s="2"/>
      <c r="EZ364" s="2">
        <v>0</v>
      </c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>
        <v>0</v>
      </c>
      <c r="FR364" s="2">
        <f t="shared" si="343"/>
        <v>0</v>
      </c>
      <c r="FS364" s="2">
        <v>0</v>
      </c>
      <c r="FT364" s="2"/>
      <c r="FU364" s="2"/>
      <c r="FV364" s="2"/>
      <c r="FW364" s="2"/>
      <c r="FX364" s="2">
        <v>114</v>
      </c>
      <c r="FY364" s="2">
        <v>67</v>
      </c>
      <c r="FZ364" s="2"/>
      <c r="GA364" s="2" t="s">
        <v>126</v>
      </c>
      <c r="GB364" s="2"/>
      <c r="GC364" s="2"/>
      <c r="GD364" s="2"/>
      <c r="GE364" s="2"/>
      <c r="GF364" s="2"/>
      <c r="GG364" s="2">
        <v>2</v>
      </c>
      <c r="GH364" s="2">
        <v>0</v>
      </c>
      <c r="GI364" s="2">
        <v>-2</v>
      </c>
      <c r="GJ364" s="2">
        <v>0</v>
      </c>
      <c r="GK364" s="2">
        <f>ROUND(R364*(R12)/100,2)</f>
        <v>0</v>
      </c>
      <c r="GL364" s="2">
        <f t="shared" si="344"/>
        <v>0</v>
      </c>
      <c r="GM364" s="2">
        <f t="shared" si="345"/>
        <v>500</v>
      </c>
      <c r="GN364" s="2">
        <f t="shared" si="346"/>
        <v>0</v>
      </c>
      <c r="GO364" s="2">
        <f t="shared" si="347"/>
        <v>500</v>
      </c>
      <c r="GP364" s="2">
        <f t="shared" si="348"/>
        <v>0</v>
      </c>
      <c r="GQ364" s="2"/>
      <c r="GR364" s="2">
        <v>0</v>
      </c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/>
      <c r="IL364" s="2"/>
      <c r="IM364" s="2"/>
      <c r="IN364" s="2"/>
      <c r="IO364" s="2"/>
      <c r="IP364" s="2"/>
      <c r="IQ364" s="2"/>
      <c r="IR364" s="2"/>
      <c r="IS364" s="2"/>
      <c r="IT364" s="2"/>
      <c r="IU364" s="2"/>
    </row>
    <row r="365" spans="1:255" x14ac:dyDescent="0.2">
      <c r="A365">
        <v>18</v>
      </c>
      <c r="B365">
        <v>1</v>
      </c>
      <c r="C365">
        <v>286</v>
      </c>
      <c r="E365" t="s">
        <v>413</v>
      </c>
      <c r="F365" t="str">
        <f>F364</f>
        <v>ПРАЙС-ЛИСТ</v>
      </c>
      <c r="G365" t="str">
        <f>G364</f>
        <v>ВЫКЛЮЧАТЕЛЬ ДВУХКЛАВИШНЫЙ</v>
      </c>
      <c r="H365" t="str">
        <f>H364</f>
        <v>шт.</v>
      </c>
      <c r="I365">
        <f>I363*J365</f>
        <v>2</v>
      </c>
      <c r="J365">
        <f>J364</f>
        <v>100</v>
      </c>
      <c r="O365">
        <f t="shared" si="314"/>
        <v>500</v>
      </c>
      <c r="P365">
        <f t="shared" si="315"/>
        <v>500</v>
      </c>
      <c r="Q365">
        <f t="shared" si="316"/>
        <v>0</v>
      </c>
      <c r="R365">
        <f t="shared" si="317"/>
        <v>0</v>
      </c>
      <c r="S365">
        <f t="shared" si="318"/>
        <v>0</v>
      </c>
      <c r="T365">
        <f t="shared" si="319"/>
        <v>0</v>
      </c>
      <c r="U365">
        <f t="shared" si="320"/>
        <v>0</v>
      </c>
      <c r="V365">
        <f t="shared" si="321"/>
        <v>0</v>
      </c>
      <c r="W365">
        <f t="shared" si="322"/>
        <v>0</v>
      </c>
      <c r="X365">
        <f t="shared" si="323"/>
        <v>0</v>
      </c>
      <c r="Y365">
        <f t="shared" si="324"/>
        <v>0</v>
      </c>
      <c r="AA365">
        <v>22529510</v>
      </c>
      <c r="AB365">
        <f t="shared" si="325"/>
        <v>250</v>
      </c>
      <c r="AC365">
        <f t="shared" si="326"/>
        <v>250</v>
      </c>
      <c r="AD365">
        <f t="shared" si="327"/>
        <v>0</v>
      </c>
      <c r="AE365">
        <f t="shared" si="328"/>
        <v>0</v>
      </c>
      <c r="AF365">
        <f t="shared" si="329"/>
        <v>0</v>
      </c>
      <c r="AG365">
        <f t="shared" si="330"/>
        <v>0</v>
      </c>
      <c r="AH365">
        <f t="shared" si="331"/>
        <v>0</v>
      </c>
      <c r="AI365">
        <f t="shared" si="332"/>
        <v>0</v>
      </c>
      <c r="AJ365">
        <f t="shared" si="333"/>
        <v>0</v>
      </c>
      <c r="AK365">
        <v>250</v>
      </c>
      <c r="AL365">
        <v>250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1</v>
      </c>
      <c r="AW365">
        <v>1</v>
      </c>
      <c r="AZ365">
        <v>1</v>
      </c>
      <c r="BA365">
        <v>1</v>
      </c>
      <c r="BB365">
        <v>1</v>
      </c>
      <c r="BC365">
        <v>1</v>
      </c>
      <c r="BD365" t="s">
        <v>3</v>
      </c>
      <c r="BE365" t="s">
        <v>3</v>
      </c>
      <c r="BF365" t="s">
        <v>3</v>
      </c>
      <c r="BG365" t="s">
        <v>3</v>
      </c>
      <c r="BH365">
        <v>3</v>
      </c>
      <c r="BI365">
        <v>2</v>
      </c>
      <c r="BJ365" t="str">
        <f>BJ364</f>
        <v/>
      </c>
      <c r="BM365">
        <v>333</v>
      </c>
      <c r="BN365">
        <v>0</v>
      </c>
      <c r="BO365" t="s">
        <v>3</v>
      </c>
      <c r="BP365">
        <v>0</v>
      </c>
      <c r="BQ365">
        <v>40</v>
      </c>
      <c r="BS365">
        <v>1</v>
      </c>
      <c r="BT365">
        <v>1</v>
      </c>
      <c r="BU365">
        <v>1</v>
      </c>
      <c r="BV365">
        <v>1</v>
      </c>
      <c r="BW365">
        <v>1</v>
      </c>
      <c r="BX365">
        <v>1</v>
      </c>
      <c r="BY365" t="s">
        <v>3</v>
      </c>
      <c r="BZ365">
        <v>0</v>
      </c>
      <c r="CA365">
        <v>0</v>
      </c>
      <c r="CF365">
        <v>0</v>
      </c>
      <c r="CG365">
        <v>0</v>
      </c>
      <c r="CM365">
        <v>0</v>
      </c>
      <c r="CN365" t="s">
        <v>3</v>
      </c>
      <c r="CO365">
        <v>0</v>
      </c>
      <c r="CP365">
        <f t="shared" si="334"/>
        <v>500</v>
      </c>
      <c r="CQ365">
        <f t="shared" si="335"/>
        <v>250</v>
      </c>
      <c r="CR365">
        <f t="shared" si="336"/>
        <v>0</v>
      </c>
      <c r="CS365">
        <f t="shared" si="337"/>
        <v>0</v>
      </c>
      <c r="CT365">
        <f t="shared" si="338"/>
        <v>0</v>
      </c>
      <c r="CU365">
        <f t="shared" si="339"/>
        <v>0</v>
      </c>
      <c r="CV365">
        <f t="shared" si="340"/>
        <v>0</v>
      </c>
      <c r="CW365">
        <f t="shared" si="341"/>
        <v>0</v>
      </c>
      <c r="CX365">
        <f t="shared" si="342"/>
        <v>0</v>
      </c>
      <c r="CY365">
        <f>S365*(BZ365/100)</f>
        <v>0</v>
      </c>
      <c r="CZ365">
        <f>S365*(CA365/100)</f>
        <v>0</v>
      </c>
      <c r="DC365" t="s">
        <v>3</v>
      </c>
      <c r="DD365" t="s">
        <v>3</v>
      </c>
      <c r="DE365" t="s">
        <v>3</v>
      </c>
      <c r="DF365" t="s">
        <v>3</v>
      </c>
      <c r="DG365" t="s">
        <v>3</v>
      </c>
      <c r="DH365" t="s">
        <v>3</v>
      </c>
      <c r="DI365" t="s">
        <v>3</v>
      </c>
      <c r="DJ365" t="s">
        <v>3</v>
      </c>
      <c r="DK365" t="s">
        <v>3</v>
      </c>
      <c r="DL365" t="s">
        <v>3</v>
      </c>
      <c r="DM365" t="s">
        <v>3</v>
      </c>
      <c r="DN365">
        <v>114</v>
      </c>
      <c r="DO365">
        <v>67</v>
      </c>
      <c r="DP365">
        <v>1.0469999999999999</v>
      </c>
      <c r="DQ365">
        <v>1</v>
      </c>
      <c r="DU365">
        <f t="shared" ref="DU365:EM365" si="361">DU364</f>
        <v>1010</v>
      </c>
      <c r="DV365" t="str">
        <f t="shared" si="361"/>
        <v>шт.</v>
      </c>
      <c r="DW365" t="str">
        <f t="shared" si="361"/>
        <v>шт.</v>
      </c>
      <c r="DX365">
        <f t="shared" si="361"/>
        <v>1</v>
      </c>
      <c r="DY365">
        <f t="shared" si="361"/>
        <v>0</v>
      </c>
      <c r="DZ365">
        <f t="shared" si="361"/>
        <v>0</v>
      </c>
      <c r="EA365">
        <f t="shared" si="361"/>
        <v>0</v>
      </c>
      <c r="EB365">
        <f t="shared" si="361"/>
        <v>0</v>
      </c>
      <c r="EC365">
        <f t="shared" si="361"/>
        <v>0</v>
      </c>
      <c r="ED365">
        <f t="shared" si="361"/>
        <v>0</v>
      </c>
      <c r="EE365">
        <f t="shared" si="361"/>
        <v>21121023</v>
      </c>
      <c r="EF365">
        <f t="shared" si="361"/>
        <v>40</v>
      </c>
      <c r="EG365" t="str">
        <f t="shared" si="361"/>
        <v>Монтаж оборудования</v>
      </c>
      <c r="EH365">
        <f t="shared" si="361"/>
        <v>0</v>
      </c>
      <c r="EI365" t="str">
        <f t="shared" si="361"/>
        <v/>
      </c>
      <c r="EJ365">
        <f t="shared" si="361"/>
        <v>2</v>
      </c>
      <c r="EK365">
        <f t="shared" si="361"/>
        <v>333</v>
      </c>
      <c r="EL365" t="str">
        <f t="shared" si="361"/>
        <v>ТСН-2001.4-8. 8-188...8-272</v>
      </c>
      <c r="EM365" t="str">
        <f t="shared" si="361"/>
        <v>ТСН-2001.4-8-18</v>
      </c>
      <c r="EO365" t="s">
        <v>3</v>
      </c>
      <c r="EQ365">
        <v>0</v>
      </c>
      <c r="ER365">
        <v>0</v>
      </c>
      <c r="ES365">
        <v>250</v>
      </c>
      <c r="ET365">
        <v>0</v>
      </c>
      <c r="EU365">
        <v>0</v>
      </c>
      <c r="EV365">
        <v>0</v>
      </c>
      <c r="EW365">
        <v>0</v>
      </c>
      <c r="EX365">
        <v>0</v>
      </c>
      <c r="FQ365">
        <v>0</v>
      </c>
      <c r="FR365">
        <f t="shared" si="343"/>
        <v>0</v>
      </c>
      <c r="FS365">
        <v>0</v>
      </c>
      <c r="FX365">
        <v>0</v>
      </c>
      <c r="FY365">
        <v>0</v>
      </c>
      <c r="GA365" t="s">
        <v>408</v>
      </c>
      <c r="GG365">
        <v>2</v>
      </c>
      <c r="GH365">
        <v>0</v>
      </c>
      <c r="GI365">
        <v>-2</v>
      </c>
      <c r="GJ365">
        <v>0</v>
      </c>
      <c r="GK365">
        <f>ROUND(R365*(S12)/100,2)</f>
        <v>0</v>
      </c>
      <c r="GL365">
        <f t="shared" si="344"/>
        <v>0</v>
      </c>
      <c r="GM365">
        <f t="shared" si="345"/>
        <v>500</v>
      </c>
      <c r="GN365">
        <f t="shared" si="346"/>
        <v>0</v>
      </c>
      <c r="GO365">
        <f t="shared" si="347"/>
        <v>500</v>
      </c>
      <c r="GP365">
        <f t="shared" si="348"/>
        <v>0</v>
      </c>
      <c r="GR365">
        <v>0</v>
      </c>
    </row>
    <row r="366" spans="1:255" x14ac:dyDescent="0.2">
      <c r="A366" s="2">
        <v>17</v>
      </c>
      <c r="B366" s="2">
        <v>1</v>
      </c>
      <c r="C366" s="2">
        <f>ROW(SmtRes!A288)</f>
        <v>288</v>
      </c>
      <c r="D366" s="2">
        <f>ROW(EtalonRes!A293)</f>
        <v>293</v>
      </c>
      <c r="E366" s="2" t="s">
        <v>415</v>
      </c>
      <c r="F366" s="2" t="s">
        <v>416</v>
      </c>
      <c r="G366" s="2" t="s">
        <v>417</v>
      </c>
      <c r="H366" s="2" t="s">
        <v>137</v>
      </c>
      <c r="I366" s="2">
        <v>2.2000000000000002</v>
      </c>
      <c r="J366" s="2">
        <v>0</v>
      </c>
      <c r="K366" s="2"/>
      <c r="L366" s="2"/>
      <c r="M366" s="2"/>
      <c r="N366" s="2"/>
      <c r="O366" s="2">
        <f t="shared" si="314"/>
        <v>21.16</v>
      </c>
      <c r="P366" s="2">
        <f t="shared" si="315"/>
        <v>0</v>
      </c>
      <c r="Q366" s="2">
        <f t="shared" si="316"/>
        <v>0</v>
      </c>
      <c r="R366" s="2">
        <f t="shared" si="317"/>
        <v>0</v>
      </c>
      <c r="S366" s="2">
        <f t="shared" si="318"/>
        <v>21.16</v>
      </c>
      <c r="T366" s="2">
        <f t="shared" si="319"/>
        <v>0</v>
      </c>
      <c r="U366" s="2">
        <f t="shared" si="320"/>
        <v>2.2440000000000002</v>
      </c>
      <c r="V366" s="2">
        <f t="shared" si="321"/>
        <v>0</v>
      </c>
      <c r="W366" s="2">
        <f t="shared" si="322"/>
        <v>0</v>
      </c>
      <c r="X366" s="2">
        <f t="shared" si="323"/>
        <v>19.260000000000002</v>
      </c>
      <c r="Y366" s="2">
        <f t="shared" si="324"/>
        <v>14.81</v>
      </c>
      <c r="Z366" s="2"/>
      <c r="AA366" s="2">
        <v>22529512</v>
      </c>
      <c r="AB366" s="2">
        <f t="shared" si="325"/>
        <v>9.6199999999999992</v>
      </c>
      <c r="AC366" s="2">
        <f t="shared" si="326"/>
        <v>0</v>
      </c>
      <c r="AD366" s="2">
        <f t="shared" si="327"/>
        <v>0</v>
      </c>
      <c r="AE366" s="2">
        <f t="shared" si="328"/>
        <v>0</v>
      </c>
      <c r="AF366" s="2">
        <f t="shared" si="329"/>
        <v>9.6199999999999992</v>
      </c>
      <c r="AG366" s="2">
        <f t="shared" si="330"/>
        <v>0</v>
      </c>
      <c r="AH366" s="2">
        <f t="shared" si="331"/>
        <v>1.02</v>
      </c>
      <c r="AI366" s="2">
        <f t="shared" si="332"/>
        <v>0</v>
      </c>
      <c r="AJ366" s="2">
        <f t="shared" si="333"/>
        <v>0</v>
      </c>
      <c r="AK366" s="2">
        <v>9.6199999999999992</v>
      </c>
      <c r="AL366" s="2">
        <v>0</v>
      </c>
      <c r="AM366" s="2">
        <v>0</v>
      </c>
      <c r="AN366" s="2">
        <v>0</v>
      </c>
      <c r="AO366" s="2">
        <v>9.6199999999999992</v>
      </c>
      <c r="AP366" s="2">
        <v>0</v>
      </c>
      <c r="AQ366" s="2">
        <v>1.02</v>
      </c>
      <c r="AR366" s="2">
        <v>0</v>
      </c>
      <c r="AS366" s="2">
        <v>0</v>
      </c>
      <c r="AT366" s="2">
        <v>91</v>
      </c>
      <c r="AU366" s="2">
        <v>70</v>
      </c>
      <c r="AV366" s="2">
        <v>1</v>
      </c>
      <c r="AW366" s="2">
        <v>1</v>
      </c>
      <c r="AX366" s="2"/>
      <c r="AY366" s="2"/>
      <c r="AZ366" s="2">
        <v>1</v>
      </c>
      <c r="BA366" s="2">
        <v>1</v>
      </c>
      <c r="BB366" s="2">
        <v>1</v>
      </c>
      <c r="BC366" s="2">
        <v>1</v>
      </c>
      <c r="BD366" s="2" t="s">
        <v>3</v>
      </c>
      <c r="BE366" s="2" t="s">
        <v>3</v>
      </c>
      <c r="BF366" s="2" t="s">
        <v>3</v>
      </c>
      <c r="BG366" s="2" t="s">
        <v>3</v>
      </c>
      <c r="BH366" s="2">
        <v>0</v>
      </c>
      <c r="BI366" s="2">
        <v>1</v>
      </c>
      <c r="BJ366" s="2" t="s">
        <v>418</v>
      </c>
      <c r="BK366" s="2"/>
      <c r="BL366" s="2"/>
      <c r="BM366" s="2">
        <v>682</v>
      </c>
      <c r="BN366" s="2">
        <v>0</v>
      </c>
      <c r="BO366" s="2" t="s">
        <v>3</v>
      </c>
      <c r="BP366" s="2">
        <v>0</v>
      </c>
      <c r="BQ366" s="2">
        <v>60</v>
      </c>
      <c r="BR366" s="2"/>
      <c r="BS366" s="2">
        <v>1</v>
      </c>
      <c r="BT366" s="2">
        <v>1</v>
      </c>
      <c r="BU366" s="2">
        <v>1</v>
      </c>
      <c r="BV366" s="2">
        <v>1</v>
      </c>
      <c r="BW366" s="2">
        <v>1</v>
      </c>
      <c r="BX366" s="2">
        <v>1</v>
      </c>
      <c r="BY366" s="2" t="s">
        <v>3</v>
      </c>
      <c r="BZ366" s="2">
        <v>91</v>
      </c>
      <c r="CA366" s="2">
        <v>70</v>
      </c>
      <c r="CB366" s="2"/>
      <c r="CC366" s="2"/>
      <c r="CD366" s="2"/>
      <c r="CE366" s="2"/>
      <c r="CF366" s="2">
        <v>0</v>
      </c>
      <c r="CG366" s="2">
        <v>0</v>
      </c>
      <c r="CH366" s="2"/>
      <c r="CI366" s="2"/>
      <c r="CJ366" s="2"/>
      <c r="CK366" s="2"/>
      <c r="CL366" s="2"/>
      <c r="CM366" s="2">
        <v>0</v>
      </c>
      <c r="CN366" s="2" t="s">
        <v>3</v>
      </c>
      <c r="CO366" s="2">
        <v>0</v>
      </c>
      <c r="CP366" s="2">
        <f t="shared" si="334"/>
        <v>21.16</v>
      </c>
      <c r="CQ366" s="2">
        <f t="shared" si="335"/>
        <v>0</v>
      </c>
      <c r="CR366" s="2">
        <f t="shared" si="336"/>
        <v>0</v>
      </c>
      <c r="CS366" s="2">
        <f t="shared" si="337"/>
        <v>0</v>
      </c>
      <c r="CT366" s="2">
        <f t="shared" si="338"/>
        <v>9.6199999999999992</v>
      </c>
      <c r="CU366" s="2">
        <f t="shared" si="339"/>
        <v>0</v>
      </c>
      <c r="CV366" s="2">
        <f t="shared" si="340"/>
        <v>1.02</v>
      </c>
      <c r="CW366" s="2">
        <f t="shared" si="341"/>
        <v>0</v>
      </c>
      <c r="CX366" s="2">
        <f t="shared" si="342"/>
        <v>0</v>
      </c>
      <c r="CY366" s="2">
        <f>((S366*BZ366)/100)</f>
        <v>19.255600000000001</v>
      </c>
      <c r="CZ366" s="2">
        <f>((S366*CA366)/100)</f>
        <v>14.812000000000001</v>
      </c>
      <c r="DA366" s="2"/>
      <c r="DB366" s="2"/>
      <c r="DC366" s="2" t="s">
        <v>3</v>
      </c>
      <c r="DD366" s="2" t="s">
        <v>3</v>
      </c>
      <c r="DE366" s="2" t="s">
        <v>3</v>
      </c>
      <c r="DF366" s="2" t="s">
        <v>3</v>
      </c>
      <c r="DG366" s="2" t="s">
        <v>3</v>
      </c>
      <c r="DH366" s="2" t="s">
        <v>3</v>
      </c>
      <c r="DI366" s="2" t="s">
        <v>3</v>
      </c>
      <c r="DJ366" s="2" t="s">
        <v>3</v>
      </c>
      <c r="DK366" s="2" t="s">
        <v>3</v>
      </c>
      <c r="DL366" s="2" t="s">
        <v>3</v>
      </c>
      <c r="DM366" s="2" t="s">
        <v>3</v>
      </c>
      <c r="DN366" s="2">
        <v>0</v>
      </c>
      <c r="DO366" s="2">
        <v>0</v>
      </c>
      <c r="DP366" s="2">
        <v>1</v>
      </c>
      <c r="DQ366" s="2">
        <v>1</v>
      </c>
      <c r="DR366" s="2"/>
      <c r="DS366" s="2"/>
      <c r="DT366" s="2"/>
      <c r="DU366" s="2">
        <v>1009</v>
      </c>
      <c r="DV366" s="2" t="s">
        <v>137</v>
      </c>
      <c r="DW366" s="2" t="s">
        <v>137</v>
      </c>
      <c r="DX366" s="2">
        <v>1000</v>
      </c>
      <c r="DY366" s="2"/>
      <c r="DZ366" s="2"/>
      <c r="EA366" s="2"/>
      <c r="EB366" s="2"/>
      <c r="EC366" s="2"/>
      <c r="ED366" s="2"/>
      <c r="EE366" s="2">
        <v>21121372</v>
      </c>
      <c r="EF366" s="2">
        <v>60</v>
      </c>
      <c r="EG366" s="2" t="s">
        <v>20</v>
      </c>
      <c r="EH366" s="2">
        <v>0</v>
      </c>
      <c r="EI366" s="2" t="s">
        <v>3</v>
      </c>
      <c r="EJ366" s="2">
        <v>1</v>
      </c>
      <c r="EK366" s="2">
        <v>682</v>
      </c>
      <c r="EL366" s="2" t="s">
        <v>419</v>
      </c>
      <c r="EM366" s="2" t="s">
        <v>420</v>
      </c>
      <c r="EN366" s="2"/>
      <c r="EO366" s="2" t="s">
        <v>3</v>
      </c>
      <c r="EP366" s="2"/>
      <c r="EQ366" s="2">
        <v>0</v>
      </c>
      <c r="ER366" s="2">
        <v>9.6199999999999992</v>
      </c>
      <c r="ES366" s="2">
        <v>0</v>
      </c>
      <c r="ET366" s="2">
        <v>0</v>
      </c>
      <c r="EU366" s="2">
        <v>0</v>
      </c>
      <c r="EV366" s="2">
        <v>9.6199999999999992</v>
      </c>
      <c r="EW366" s="2">
        <v>1.02</v>
      </c>
      <c r="EX366" s="2">
        <v>0</v>
      </c>
      <c r="EY366" s="2">
        <v>0</v>
      </c>
      <c r="EZ366" s="2">
        <v>0</v>
      </c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>
        <v>0</v>
      </c>
      <c r="FR366" s="2">
        <f t="shared" si="343"/>
        <v>0</v>
      </c>
      <c r="FS366" s="2">
        <v>0</v>
      </c>
      <c r="FT366" s="2"/>
      <c r="FU366" s="2"/>
      <c r="FV366" s="2"/>
      <c r="FW366" s="2"/>
      <c r="FX366" s="2">
        <v>91</v>
      </c>
      <c r="FY366" s="2">
        <v>70</v>
      </c>
      <c r="FZ366" s="2"/>
      <c r="GA366" s="2" t="s">
        <v>3</v>
      </c>
      <c r="GB366" s="2"/>
      <c r="GC366" s="2"/>
      <c r="GD366" s="2"/>
      <c r="GE366" s="2"/>
      <c r="GF366" s="2"/>
      <c r="GG366" s="2">
        <v>2</v>
      </c>
      <c r="GH366" s="2">
        <v>1</v>
      </c>
      <c r="GI366" s="2">
        <v>-2</v>
      </c>
      <c r="GJ366" s="2">
        <v>0</v>
      </c>
      <c r="GK366" s="2">
        <f>ROUND(R366*(R12)/100,2)</f>
        <v>0</v>
      </c>
      <c r="GL366" s="2">
        <f t="shared" si="344"/>
        <v>0</v>
      </c>
      <c r="GM366" s="2">
        <f t="shared" si="345"/>
        <v>55.230000000000004</v>
      </c>
      <c r="GN366" s="2">
        <f t="shared" si="346"/>
        <v>55.23</v>
      </c>
      <c r="GO366" s="2">
        <f t="shared" si="347"/>
        <v>0</v>
      </c>
      <c r="GP366" s="2">
        <f t="shared" si="348"/>
        <v>0</v>
      </c>
      <c r="GQ366" s="2"/>
      <c r="GR366" s="2">
        <v>0</v>
      </c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/>
      <c r="IL366" s="2"/>
      <c r="IM366" s="2"/>
      <c r="IN366" s="2"/>
      <c r="IO366" s="2"/>
      <c r="IP366" s="2"/>
      <c r="IQ366" s="2"/>
      <c r="IR366" s="2"/>
      <c r="IS366" s="2"/>
      <c r="IT366" s="2"/>
      <c r="IU366" s="2"/>
    </row>
    <row r="367" spans="1:255" x14ac:dyDescent="0.2">
      <c r="A367">
        <v>17</v>
      </c>
      <c r="B367">
        <v>1</v>
      </c>
      <c r="C367">
        <f>ROW(SmtRes!A290)</f>
        <v>290</v>
      </c>
      <c r="D367">
        <f>ROW(EtalonRes!A294)</f>
        <v>294</v>
      </c>
      <c r="E367" t="s">
        <v>415</v>
      </c>
      <c r="F367" t="str">
        <f>F366</f>
        <v>6.69-19-1</v>
      </c>
      <c r="G367" t="str">
        <f>G366</f>
        <v>ПОГРУЗКА И ВЫГРУЗКА ВРУЧНУЮ СТРОИТЕЛЬНОГО МУСОРА НА ТРАНСПОРТНЫЕ СРЕДСТВА</v>
      </c>
      <c r="H367" t="str">
        <f>H366</f>
        <v>т</v>
      </c>
      <c r="I367">
        <f>I366</f>
        <v>2.2000000000000002</v>
      </c>
      <c r="J367">
        <f>J366</f>
        <v>0</v>
      </c>
      <c r="O367">
        <f t="shared" si="314"/>
        <v>300.11</v>
      </c>
      <c r="P367">
        <f t="shared" si="315"/>
        <v>0</v>
      </c>
      <c r="Q367">
        <f t="shared" si="316"/>
        <v>0</v>
      </c>
      <c r="R367">
        <f t="shared" si="317"/>
        <v>0</v>
      </c>
      <c r="S367">
        <f t="shared" si="318"/>
        <v>300.11</v>
      </c>
      <c r="T367">
        <f t="shared" si="319"/>
        <v>0</v>
      </c>
      <c r="U367">
        <f t="shared" si="320"/>
        <v>2.2440000000000002</v>
      </c>
      <c r="V367">
        <f t="shared" si="321"/>
        <v>0</v>
      </c>
      <c r="W367">
        <f t="shared" si="322"/>
        <v>0</v>
      </c>
      <c r="X367">
        <f t="shared" si="323"/>
        <v>231.08</v>
      </c>
      <c r="Y367">
        <f t="shared" si="324"/>
        <v>132.05000000000001</v>
      </c>
      <c r="AA367">
        <v>22529510</v>
      </c>
      <c r="AB367">
        <f t="shared" si="325"/>
        <v>9.6199999999999992</v>
      </c>
      <c r="AC367">
        <f t="shared" si="326"/>
        <v>0</v>
      </c>
      <c r="AD367">
        <f t="shared" si="327"/>
        <v>0</v>
      </c>
      <c r="AE367">
        <f t="shared" si="328"/>
        <v>0</v>
      </c>
      <c r="AF367">
        <f t="shared" si="329"/>
        <v>9.6199999999999992</v>
      </c>
      <c r="AG367">
        <f t="shared" si="330"/>
        <v>0</v>
      </c>
      <c r="AH367">
        <f t="shared" si="331"/>
        <v>1.02</v>
      </c>
      <c r="AI367">
        <f t="shared" si="332"/>
        <v>0</v>
      </c>
      <c r="AJ367">
        <f t="shared" si="333"/>
        <v>0</v>
      </c>
      <c r="AK367">
        <v>9.6199999999999992</v>
      </c>
      <c r="AL367">
        <v>0</v>
      </c>
      <c r="AM367">
        <v>0</v>
      </c>
      <c r="AN367">
        <v>0</v>
      </c>
      <c r="AO367">
        <v>9.6199999999999992</v>
      </c>
      <c r="AP367">
        <v>0</v>
      </c>
      <c r="AQ367">
        <v>1.02</v>
      </c>
      <c r="AR367">
        <v>0</v>
      </c>
      <c r="AS367">
        <v>0</v>
      </c>
      <c r="AT367">
        <v>77</v>
      </c>
      <c r="AU367">
        <v>44</v>
      </c>
      <c r="AV367">
        <v>1</v>
      </c>
      <c r="AW367">
        <v>1</v>
      </c>
      <c r="AZ367">
        <v>1</v>
      </c>
      <c r="BA367">
        <v>14.18</v>
      </c>
      <c r="BB367">
        <v>1</v>
      </c>
      <c r="BC367">
        <v>1</v>
      </c>
      <c r="BD367" t="s">
        <v>3</v>
      </c>
      <c r="BE367" t="s">
        <v>3</v>
      </c>
      <c r="BF367" t="s">
        <v>3</v>
      </c>
      <c r="BG367" t="s">
        <v>3</v>
      </c>
      <c r="BH367">
        <v>0</v>
      </c>
      <c r="BI367">
        <v>1</v>
      </c>
      <c r="BJ367" t="str">
        <f>BJ366</f>
        <v>ТСН-2001.6. База. Сб.69, т.19, поз.1</v>
      </c>
      <c r="BM367">
        <v>682</v>
      </c>
      <c r="BN367">
        <v>0</v>
      </c>
      <c r="BO367" t="s">
        <v>416</v>
      </c>
      <c r="BP367">
        <v>1</v>
      </c>
      <c r="BQ367">
        <v>60</v>
      </c>
      <c r="BS367">
        <v>14.18</v>
      </c>
      <c r="BT367">
        <v>1</v>
      </c>
      <c r="BU367">
        <v>1</v>
      </c>
      <c r="BV367">
        <v>1</v>
      </c>
      <c r="BW367">
        <v>1</v>
      </c>
      <c r="BX367">
        <v>1</v>
      </c>
      <c r="BY367" t="s">
        <v>3</v>
      </c>
      <c r="BZ367">
        <v>77</v>
      </c>
      <c r="CA367">
        <v>44</v>
      </c>
      <c r="CF367">
        <v>0</v>
      </c>
      <c r="CG367">
        <v>0</v>
      </c>
      <c r="CM367">
        <v>0</v>
      </c>
      <c r="CN367" t="s">
        <v>3</v>
      </c>
      <c r="CO367">
        <v>0</v>
      </c>
      <c r="CP367">
        <f t="shared" si="334"/>
        <v>300.11</v>
      </c>
      <c r="CQ367">
        <f t="shared" si="335"/>
        <v>0</v>
      </c>
      <c r="CR367">
        <f t="shared" si="336"/>
        <v>0</v>
      </c>
      <c r="CS367">
        <f t="shared" si="337"/>
        <v>0</v>
      </c>
      <c r="CT367">
        <f t="shared" si="338"/>
        <v>136.41159999999999</v>
      </c>
      <c r="CU367">
        <f t="shared" si="339"/>
        <v>0</v>
      </c>
      <c r="CV367">
        <f t="shared" si="340"/>
        <v>1.02</v>
      </c>
      <c r="CW367">
        <f t="shared" si="341"/>
        <v>0</v>
      </c>
      <c r="CX367">
        <f t="shared" si="342"/>
        <v>0</v>
      </c>
      <c r="CY367">
        <f>S367*(BZ367/100)</f>
        <v>231.08470000000003</v>
      </c>
      <c r="CZ367">
        <f>S367*(CA367/100)</f>
        <v>132.04840000000002</v>
      </c>
      <c r="DC367" t="s">
        <v>3</v>
      </c>
      <c r="DD367" t="s">
        <v>3</v>
      </c>
      <c r="DE367" t="s">
        <v>3</v>
      </c>
      <c r="DF367" t="s">
        <v>3</v>
      </c>
      <c r="DG367" t="s">
        <v>3</v>
      </c>
      <c r="DH367" t="s">
        <v>3</v>
      </c>
      <c r="DI367" t="s">
        <v>3</v>
      </c>
      <c r="DJ367" t="s">
        <v>3</v>
      </c>
      <c r="DK367" t="s">
        <v>3</v>
      </c>
      <c r="DL367" t="s">
        <v>3</v>
      </c>
      <c r="DM367" t="s">
        <v>3</v>
      </c>
      <c r="DN367">
        <v>91</v>
      </c>
      <c r="DO367">
        <v>70</v>
      </c>
      <c r="DP367">
        <v>1.0469999999999999</v>
      </c>
      <c r="DQ367">
        <v>1.002</v>
      </c>
      <c r="DU367">
        <f t="shared" ref="DU367:EM367" si="362">DU366</f>
        <v>1009</v>
      </c>
      <c r="DV367" t="str">
        <f t="shared" si="362"/>
        <v>т</v>
      </c>
      <c r="DW367" t="str">
        <f t="shared" si="362"/>
        <v>т</v>
      </c>
      <c r="DX367">
        <f t="shared" si="362"/>
        <v>1000</v>
      </c>
      <c r="DY367">
        <f t="shared" si="362"/>
        <v>0</v>
      </c>
      <c r="DZ367">
        <f t="shared" si="362"/>
        <v>0</v>
      </c>
      <c r="EA367">
        <f t="shared" si="362"/>
        <v>0</v>
      </c>
      <c r="EB367">
        <f t="shared" si="362"/>
        <v>0</v>
      </c>
      <c r="EC367">
        <f t="shared" si="362"/>
        <v>0</v>
      </c>
      <c r="ED367">
        <f t="shared" si="362"/>
        <v>0</v>
      </c>
      <c r="EE367">
        <f t="shared" si="362"/>
        <v>21121372</v>
      </c>
      <c r="EF367">
        <f t="shared" si="362"/>
        <v>60</v>
      </c>
      <c r="EG367" t="str">
        <f t="shared" si="362"/>
        <v>Ремонтно-строительные работы</v>
      </c>
      <c r="EH367">
        <f t="shared" si="362"/>
        <v>0</v>
      </c>
      <c r="EI367" t="str">
        <f t="shared" si="362"/>
        <v/>
      </c>
      <c r="EJ367">
        <f t="shared" si="362"/>
        <v>1</v>
      </c>
      <c r="EK367">
        <f t="shared" si="362"/>
        <v>682</v>
      </c>
      <c r="EL367" t="str">
        <f t="shared" si="362"/>
        <v>ТСН-2001.6-69. 69-1...69-49</v>
      </c>
      <c r="EM367" t="str">
        <f t="shared" si="362"/>
        <v>ТСН-2001.6-69-1</v>
      </c>
      <c r="EO367" t="s">
        <v>3</v>
      </c>
      <c r="EQ367">
        <v>0</v>
      </c>
      <c r="ER367">
        <v>9.6199999999999992</v>
      </c>
      <c r="ES367">
        <v>0</v>
      </c>
      <c r="ET367">
        <v>0</v>
      </c>
      <c r="EU367">
        <v>0</v>
      </c>
      <c r="EV367">
        <v>9.6199999999999992</v>
      </c>
      <c r="EW367">
        <v>1.02</v>
      </c>
      <c r="EX367">
        <v>0</v>
      </c>
      <c r="EY367">
        <v>0</v>
      </c>
      <c r="FQ367">
        <v>0</v>
      </c>
      <c r="FR367">
        <f t="shared" si="343"/>
        <v>0</v>
      </c>
      <c r="FS367">
        <v>0</v>
      </c>
      <c r="FX367">
        <v>77</v>
      </c>
      <c r="FY367">
        <v>44</v>
      </c>
      <c r="GA367" t="s">
        <v>3</v>
      </c>
      <c r="GG367">
        <v>2</v>
      </c>
      <c r="GH367">
        <v>1</v>
      </c>
      <c r="GI367">
        <v>2</v>
      </c>
      <c r="GJ367">
        <v>0</v>
      </c>
      <c r="GK367">
        <f>ROUND(R367*(S12)/100,2)</f>
        <v>0</v>
      </c>
      <c r="GL367">
        <f t="shared" si="344"/>
        <v>0</v>
      </c>
      <c r="GM367">
        <f t="shared" si="345"/>
        <v>663.24</v>
      </c>
      <c r="GN367">
        <f t="shared" si="346"/>
        <v>663.24</v>
      </c>
      <c r="GO367">
        <f t="shared" si="347"/>
        <v>0</v>
      </c>
      <c r="GP367">
        <f t="shared" si="348"/>
        <v>0</v>
      </c>
      <c r="GR367">
        <v>0</v>
      </c>
    </row>
    <row r="368" spans="1:255" x14ac:dyDescent="0.2">
      <c r="A368" s="2">
        <v>18</v>
      </c>
      <c r="B368" s="2">
        <v>1</v>
      </c>
      <c r="C368" s="2">
        <v>288</v>
      </c>
      <c r="D368" s="2"/>
      <c r="E368" s="2" t="s">
        <v>421</v>
      </c>
      <c r="F368" s="2" t="s">
        <v>123</v>
      </c>
      <c r="G368" s="2" t="s">
        <v>422</v>
      </c>
      <c r="H368" s="2" t="s">
        <v>235</v>
      </c>
      <c r="I368" s="2">
        <f>I367*J368</f>
        <v>1</v>
      </c>
      <c r="J368" s="2">
        <v>0.45454545454545453</v>
      </c>
      <c r="K368" s="2"/>
      <c r="L368" s="2"/>
      <c r="M368" s="2"/>
      <c r="N368" s="2"/>
      <c r="O368" s="2">
        <f t="shared" si="314"/>
        <v>4800</v>
      </c>
      <c r="P368" s="2">
        <f t="shared" si="315"/>
        <v>4800</v>
      </c>
      <c r="Q368" s="2">
        <f t="shared" si="316"/>
        <v>0</v>
      </c>
      <c r="R368" s="2">
        <f t="shared" si="317"/>
        <v>0</v>
      </c>
      <c r="S368" s="2">
        <f t="shared" si="318"/>
        <v>0</v>
      </c>
      <c r="T368" s="2">
        <f t="shared" si="319"/>
        <v>0</v>
      </c>
      <c r="U368" s="2">
        <f t="shared" si="320"/>
        <v>0</v>
      </c>
      <c r="V368" s="2">
        <f t="shared" si="321"/>
        <v>0</v>
      </c>
      <c r="W368" s="2">
        <f t="shared" si="322"/>
        <v>0</v>
      </c>
      <c r="X368" s="2">
        <f t="shared" si="323"/>
        <v>0</v>
      </c>
      <c r="Y368" s="2">
        <f t="shared" si="324"/>
        <v>0</v>
      </c>
      <c r="Z368" s="2"/>
      <c r="AA368" s="2">
        <v>22529512</v>
      </c>
      <c r="AB368" s="2">
        <f t="shared" si="325"/>
        <v>4800</v>
      </c>
      <c r="AC368" s="2">
        <f t="shared" si="326"/>
        <v>4800</v>
      </c>
      <c r="AD368" s="2">
        <f t="shared" si="327"/>
        <v>0</v>
      </c>
      <c r="AE368" s="2">
        <f t="shared" si="328"/>
        <v>0</v>
      </c>
      <c r="AF368" s="2">
        <f t="shared" si="329"/>
        <v>0</v>
      </c>
      <c r="AG368" s="2">
        <f t="shared" si="330"/>
        <v>0</v>
      </c>
      <c r="AH368" s="2">
        <f t="shared" si="331"/>
        <v>0</v>
      </c>
      <c r="AI368" s="2">
        <f t="shared" si="332"/>
        <v>0</v>
      </c>
      <c r="AJ368" s="2">
        <f t="shared" si="333"/>
        <v>0</v>
      </c>
      <c r="AK368" s="2">
        <v>4800</v>
      </c>
      <c r="AL368" s="2">
        <v>4800</v>
      </c>
      <c r="AM368" s="2">
        <v>0</v>
      </c>
      <c r="AN368" s="2">
        <v>0</v>
      </c>
      <c r="AO368" s="2">
        <v>0</v>
      </c>
      <c r="AP368" s="2">
        <v>0</v>
      </c>
      <c r="AQ368" s="2">
        <v>0</v>
      </c>
      <c r="AR368" s="2">
        <v>0</v>
      </c>
      <c r="AS368" s="2">
        <v>0</v>
      </c>
      <c r="AT368" s="2">
        <v>91</v>
      </c>
      <c r="AU368" s="2">
        <v>70</v>
      </c>
      <c r="AV368" s="2">
        <v>1</v>
      </c>
      <c r="AW368" s="2">
        <v>1</v>
      </c>
      <c r="AX368" s="2"/>
      <c r="AY368" s="2"/>
      <c r="AZ368" s="2">
        <v>1</v>
      </c>
      <c r="BA368" s="2">
        <v>1</v>
      </c>
      <c r="BB368" s="2">
        <v>1</v>
      </c>
      <c r="BC368" s="2">
        <v>1</v>
      </c>
      <c r="BD368" s="2" t="s">
        <v>3</v>
      </c>
      <c r="BE368" s="2" t="s">
        <v>3</v>
      </c>
      <c r="BF368" s="2" t="s">
        <v>3</v>
      </c>
      <c r="BG368" s="2" t="s">
        <v>3</v>
      </c>
      <c r="BH368" s="2">
        <v>3</v>
      </c>
      <c r="BI368" s="2">
        <v>1</v>
      </c>
      <c r="BJ368" s="2" t="s">
        <v>3</v>
      </c>
      <c r="BK368" s="2"/>
      <c r="BL368" s="2"/>
      <c r="BM368" s="2">
        <v>682</v>
      </c>
      <c r="BN368" s="2">
        <v>0</v>
      </c>
      <c r="BO368" s="2" t="s">
        <v>3</v>
      </c>
      <c r="BP368" s="2">
        <v>0</v>
      </c>
      <c r="BQ368" s="2">
        <v>60</v>
      </c>
      <c r="BR368" s="2"/>
      <c r="BS368" s="2">
        <v>1</v>
      </c>
      <c r="BT368" s="2">
        <v>1</v>
      </c>
      <c r="BU368" s="2">
        <v>1</v>
      </c>
      <c r="BV368" s="2">
        <v>1</v>
      </c>
      <c r="BW368" s="2">
        <v>1</v>
      </c>
      <c r="BX368" s="2">
        <v>1</v>
      </c>
      <c r="BY368" s="2" t="s">
        <v>3</v>
      </c>
      <c r="BZ368" s="2">
        <v>91</v>
      </c>
      <c r="CA368" s="2">
        <v>70</v>
      </c>
      <c r="CB368" s="2"/>
      <c r="CC368" s="2"/>
      <c r="CD368" s="2"/>
      <c r="CE368" s="2"/>
      <c r="CF368" s="2">
        <v>0</v>
      </c>
      <c r="CG368" s="2">
        <v>0</v>
      </c>
      <c r="CH368" s="2"/>
      <c r="CI368" s="2"/>
      <c r="CJ368" s="2"/>
      <c r="CK368" s="2"/>
      <c r="CL368" s="2"/>
      <c r="CM368" s="2">
        <v>0</v>
      </c>
      <c r="CN368" s="2" t="s">
        <v>3</v>
      </c>
      <c r="CO368" s="2">
        <v>0</v>
      </c>
      <c r="CP368" s="2">
        <f t="shared" si="334"/>
        <v>4800</v>
      </c>
      <c r="CQ368" s="2">
        <f t="shared" si="335"/>
        <v>4800</v>
      </c>
      <c r="CR368" s="2">
        <f t="shared" si="336"/>
        <v>0</v>
      </c>
      <c r="CS368" s="2">
        <f t="shared" si="337"/>
        <v>0</v>
      </c>
      <c r="CT368" s="2">
        <f t="shared" si="338"/>
        <v>0</v>
      </c>
      <c r="CU368" s="2">
        <f t="shared" si="339"/>
        <v>0</v>
      </c>
      <c r="CV368" s="2">
        <f t="shared" si="340"/>
        <v>0</v>
      </c>
      <c r="CW368" s="2">
        <f t="shared" si="341"/>
        <v>0</v>
      </c>
      <c r="CX368" s="2">
        <f t="shared" si="342"/>
        <v>0</v>
      </c>
      <c r="CY368" s="2">
        <f>((S368*BZ368)/100)</f>
        <v>0</v>
      </c>
      <c r="CZ368" s="2">
        <f>((S368*CA368)/100)</f>
        <v>0</v>
      </c>
      <c r="DA368" s="2"/>
      <c r="DB368" s="2"/>
      <c r="DC368" s="2" t="s">
        <v>3</v>
      </c>
      <c r="DD368" s="2" t="s">
        <v>3</v>
      </c>
      <c r="DE368" s="2" t="s">
        <v>3</v>
      </c>
      <c r="DF368" s="2" t="s">
        <v>3</v>
      </c>
      <c r="DG368" s="2" t="s">
        <v>3</v>
      </c>
      <c r="DH368" s="2" t="s">
        <v>3</v>
      </c>
      <c r="DI368" s="2" t="s">
        <v>3</v>
      </c>
      <c r="DJ368" s="2" t="s">
        <v>3</v>
      </c>
      <c r="DK368" s="2" t="s">
        <v>3</v>
      </c>
      <c r="DL368" s="2" t="s">
        <v>3</v>
      </c>
      <c r="DM368" s="2" t="s">
        <v>3</v>
      </c>
      <c r="DN368" s="2">
        <v>0</v>
      </c>
      <c r="DO368" s="2">
        <v>0</v>
      </c>
      <c r="DP368" s="2">
        <v>1</v>
      </c>
      <c r="DQ368" s="2">
        <v>1</v>
      </c>
      <c r="DR368" s="2"/>
      <c r="DS368" s="2"/>
      <c r="DT368" s="2"/>
      <c r="DU368" s="2">
        <v>1010</v>
      </c>
      <c r="DV368" s="2" t="s">
        <v>235</v>
      </c>
      <c r="DW368" s="2" t="s">
        <v>235</v>
      </c>
      <c r="DX368" s="2">
        <v>1</v>
      </c>
      <c r="DY368" s="2"/>
      <c r="DZ368" s="2"/>
      <c r="EA368" s="2"/>
      <c r="EB368" s="2"/>
      <c r="EC368" s="2"/>
      <c r="ED368" s="2"/>
      <c r="EE368" s="2">
        <v>21121372</v>
      </c>
      <c r="EF368" s="2">
        <v>60</v>
      </c>
      <c r="EG368" s="2" t="s">
        <v>20</v>
      </c>
      <c r="EH368" s="2">
        <v>0</v>
      </c>
      <c r="EI368" s="2" t="s">
        <v>3</v>
      </c>
      <c r="EJ368" s="2">
        <v>1</v>
      </c>
      <c r="EK368" s="2">
        <v>682</v>
      </c>
      <c r="EL368" s="2" t="s">
        <v>419</v>
      </c>
      <c r="EM368" s="2" t="s">
        <v>420</v>
      </c>
      <c r="EN368" s="2"/>
      <c r="EO368" s="2" t="s">
        <v>3</v>
      </c>
      <c r="EP368" s="2"/>
      <c r="EQ368" s="2">
        <v>0</v>
      </c>
      <c r="ER368" s="2">
        <v>0</v>
      </c>
      <c r="ES368" s="2">
        <v>4800</v>
      </c>
      <c r="ET368" s="2">
        <v>0</v>
      </c>
      <c r="EU368" s="2">
        <v>0</v>
      </c>
      <c r="EV368" s="2">
        <v>0</v>
      </c>
      <c r="EW368" s="2">
        <v>0</v>
      </c>
      <c r="EX368" s="2">
        <v>0</v>
      </c>
      <c r="EY368" s="2"/>
      <c r="EZ368" s="2">
        <v>0</v>
      </c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>
        <v>0</v>
      </c>
      <c r="FR368" s="2">
        <f t="shared" si="343"/>
        <v>0</v>
      </c>
      <c r="FS368" s="2">
        <v>0</v>
      </c>
      <c r="FT368" s="2"/>
      <c r="FU368" s="2"/>
      <c r="FV368" s="2"/>
      <c r="FW368" s="2"/>
      <c r="FX368" s="2">
        <v>91</v>
      </c>
      <c r="FY368" s="2">
        <v>70</v>
      </c>
      <c r="FZ368" s="2"/>
      <c r="GA368" s="2" t="s">
        <v>126</v>
      </c>
      <c r="GB368" s="2"/>
      <c r="GC368" s="2"/>
      <c r="GD368" s="2"/>
      <c r="GE368" s="2"/>
      <c r="GF368" s="2"/>
      <c r="GG368" s="2">
        <v>2</v>
      </c>
      <c r="GH368" s="2">
        <v>0</v>
      </c>
      <c r="GI368" s="2">
        <v>-2</v>
      </c>
      <c r="GJ368" s="2">
        <v>0</v>
      </c>
      <c r="GK368" s="2">
        <f>ROUND(R368*(R12)/100,2)</f>
        <v>0</v>
      </c>
      <c r="GL368" s="2">
        <f t="shared" si="344"/>
        <v>0</v>
      </c>
      <c r="GM368" s="2">
        <f t="shared" si="345"/>
        <v>4800</v>
      </c>
      <c r="GN368" s="2">
        <f t="shared" si="346"/>
        <v>4800</v>
      </c>
      <c r="GO368" s="2">
        <f t="shared" si="347"/>
        <v>0</v>
      </c>
      <c r="GP368" s="2">
        <f t="shared" si="348"/>
        <v>0</v>
      </c>
      <c r="GQ368" s="2"/>
      <c r="GR368" s="2">
        <v>0</v>
      </c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  <c r="IM368" s="2"/>
      <c r="IN368" s="2"/>
      <c r="IO368" s="2"/>
      <c r="IP368" s="2"/>
      <c r="IQ368" s="2"/>
      <c r="IR368" s="2"/>
      <c r="IS368" s="2"/>
      <c r="IT368" s="2"/>
      <c r="IU368" s="2"/>
    </row>
    <row r="369" spans="1:200" x14ac:dyDescent="0.2">
      <c r="A369">
        <v>18</v>
      </c>
      <c r="B369">
        <v>1</v>
      </c>
      <c r="C369">
        <v>290</v>
      </c>
      <c r="E369" t="s">
        <v>421</v>
      </c>
      <c r="F369" t="str">
        <f>F368</f>
        <v>ПРАЙС-ЛИСТ</v>
      </c>
      <c r="G369" t="str">
        <f>G368</f>
        <v>Контейнер (8 куб. м/5т)</v>
      </c>
      <c r="H369" t="str">
        <f>H368</f>
        <v>шт.</v>
      </c>
      <c r="I369">
        <f>I367*J369</f>
        <v>1</v>
      </c>
      <c r="J369">
        <f>J368</f>
        <v>0.45454545454545453</v>
      </c>
      <c r="O369">
        <f t="shared" si="314"/>
        <v>4800</v>
      </c>
      <c r="P369">
        <f t="shared" si="315"/>
        <v>4800</v>
      </c>
      <c r="Q369">
        <f t="shared" si="316"/>
        <v>0</v>
      </c>
      <c r="R369">
        <f t="shared" si="317"/>
        <v>0</v>
      </c>
      <c r="S369">
        <f t="shared" si="318"/>
        <v>0</v>
      </c>
      <c r="T369">
        <f t="shared" si="319"/>
        <v>0</v>
      </c>
      <c r="U369">
        <f t="shared" si="320"/>
        <v>0</v>
      </c>
      <c r="V369">
        <f t="shared" si="321"/>
        <v>0</v>
      </c>
      <c r="W369">
        <f t="shared" si="322"/>
        <v>0</v>
      </c>
      <c r="X369">
        <f t="shared" si="323"/>
        <v>0</v>
      </c>
      <c r="Y369">
        <f t="shared" si="324"/>
        <v>0</v>
      </c>
      <c r="AA369">
        <v>22529510</v>
      </c>
      <c r="AB369">
        <f t="shared" si="325"/>
        <v>4800</v>
      </c>
      <c r="AC369">
        <f t="shared" si="326"/>
        <v>4800</v>
      </c>
      <c r="AD369">
        <f t="shared" si="327"/>
        <v>0</v>
      </c>
      <c r="AE369">
        <f t="shared" si="328"/>
        <v>0</v>
      </c>
      <c r="AF369">
        <f t="shared" si="329"/>
        <v>0</v>
      </c>
      <c r="AG369">
        <f t="shared" si="330"/>
        <v>0</v>
      </c>
      <c r="AH369">
        <f t="shared" si="331"/>
        <v>0</v>
      </c>
      <c r="AI369">
        <f t="shared" si="332"/>
        <v>0</v>
      </c>
      <c r="AJ369">
        <f t="shared" si="333"/>
        <v>0</v>
      </c>
      <c r="AK369">
        <v>4800</v>
      </c>
      <c r="AL369">
        <v>4800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1</v>
      </c>
      <c r="AW369">
        <v>1</v>
      </c>
      <c r="AZ369">
        <v>1</v>
      </c>
      <c r="BA369">
        <v>1</v>
      </c>
      <c r="BB369">
        <v>1</v>
      </c>
      <c r="BC369">
        <v>1</v>
      </c>
      <c r="BD369" t="s">
        <v>3</v>
      </c>
      <c r="BE369" t="s">
        <v>3</v>
      </c>
      <c r="BF369" t="s">
        <v>3</v>
      </c>
      <c r="BG369" t="s">
        <v>3</v>
      </c>
      <c r="BH369">
        <v>3</v>
      </c>
      <c r="BI369">
        <v>1</v>
      </c>
      <c r="BJ369" t="str">
        <f>BJ368</f>
        <v/>
      </c>
      <c r="BM369">
        <v>682</v>
      </c>
      <c r="BN369">
        <v>0</v>
      </c>
      <c r="BO369" t="s">
        <v>3</v>
      </c>
      <c r="BP369">
        <v>0</v>
      </c>
      <c r="BQ369">
        <v>60</v>
      </c>
      <c r="BS369">
        <v>1</v>
      </c>
      <c r="BT369">
        <v>1</v>
      </c>
      <c r="BU369">
        <v>1</v>
      </c>
      <c r="BV369">
        <v>1</v>
      </c>
      <c r="BW369">
        <v>1</v>
      </c>
      <c r="BX369">
        <v>1</v>
      </c>
      <c r="BY369" t="s">
        <v>3</v>
      </c>
      <c r="BZ369">
        <v>0</v>
      </c>
      <c r="CA369">
        <v>0</v>
      </c>
      <c r="CF369">
        <v>0</v>
      </c>
      <c r="CG369">
        <v>0</v>
      </c>
      <c r="CM369">
        <v>0</v>
      </c>
      <c r="CN369" t="s">
        <v>3</v>
      </c>
      <c r="CO369">
        <v>0</v>
      </c>
      <c r="CP369">
        <f t="shared" si="334"/>
        <v>4800</v>
      </c>
      <c r="CQ369">
        <f t="shared" si="335"/>
        <v>4800</v>
      </c>
      <c r="CR369">
        <f t="shared" si="336"/>
        <v>0</v>
      </c>
      <c r="CS369">
        <f t="shared" si="337"/>
        <v>0</v>
      </c>
      <c r="CT369">
        <f t="shared" si="338"/>
        <v>0</v>
      </c>
      <c r="CU369">
        <f t="shared" si="339"/>
        <v>0</v>
      </c>
      <c r="CV369">
        <f t="shared" si="340"/>
        <v>0</v>
      </c>
      <c r="CW369">
        <f t="shared" si="341"/>
        <v>0</v>
      </c>
      <c r="CX369">
        <f t="shared" si="342"/>
        <v>0</v>
      </c>
      <c r="CY369">
        <f>S369*(BZ369/100)</f>
        <v>0</v>
      </c>
      <c r="CZ369">
        <f>S369*(CA369/100)</f>
        <v>0</v>
      </c>
      <c r="DC369" t="s">
        <v>3</v>
      </c>
      <c r="DD369" t="s">
        <v>3</v>
      </c>
      <c r="DE369" t="s">
        <v>3</v>
      </c>
      <c r="DF369" t="s">
        <v>3</v>
      </c>
      <c r="DG369" t="s">
        <v>3</v>
      </c>
      <c r="DH369" t="s">
        <v>3</v>
      </c>
      <c r="DI369" t="s">
        <v>3</v>
      </c>
      <c r="DJ369" t="s">
        <v>3</v>
      </c>
      <c r="DK369" t="s">
        <v>3</v>
      </c>
      <c r="DL369" t="s">
        <v>3</v>
      </c>
      <c r="DM369" t="s">
        <v>3</v>
      </c>
      <c r="DN369">
        <v>91</v>
      </c>
      <c r="DO369">
        <v>70</v>
      </c>
      <c r="DP369">
        <v>1.0469999999999999</v>
      </c>
      <c r="DQ369">
        <v>1.002</v>
      </c>
      <c r="DU369">
        <f t="shared" ref="DU369:EM369" si="363">DU368</f>
        <v>1010</v>
      </c>
      <c r="DV369" t="str">
        <f t="shared" si="363"/>
        <v>шт.</v>
      </c>
      <c r="DW369" t="str">
        <f t="shared" si="363"/>
        <v>шт.</v>
      </c>
      <c r="DX369">
        <f t="shared" si="363"/>
        <v>1</v>
      </c>
      <c r="DY369">
        <f t="shared" si="363"/>
        <v>0</v>
      </c>
      <c r="DZ369">
        <f t="shared" si="363"/>
        <v>0</v>
      </c>
      <c r="EA369">
        <f t="shared" si="363"/>
        <v>0</v>
      </c>
      <c r="EB369">
        <f t="shared" si="363"/>
        <v>0</v>
      </c>
      <c r="EC369">
        <f t="shared" si="363"/>
        <v>0</v>
      </c>
      <c r="ED369">
        <f t="shared" si="363"/>
        <v>0</v>
      </c>
      <c r="EE369">
        <f t="shared" si="363"/>
        <v>21121372</v>
      </c>
      <c r="EF369">
        <f t="shared" si="363"/>
        <v>60</v>
      </c>
      <c r="EG369" t="str">
        <f t="shared" si="363"/>
        <v>Ремонтно-строительные работы</v>
      </c>
      <c r="EH369">
        <f t="shared" si="363"/>
        <v>0</v>
      </c>
      <c r="EI369" t="str">
        <f t="shared" si="363"/>
        <v/>
      </c>
      <c r="EJ369">
        <f t="shared" si="363"/>
        <v>1</v>
      </c>
      <c r="EK369">
        <f t="shared" si="363"/>
        <v>682</v>
      </c>
      <c r="EL369" t="str">
        <f t="shared" si="363"/>
        <v>ТСН-2001.6-69. 69-1...69-49</v>
      </c>
      <c r="EM369" t="str">
        <f t="shared" si="363"/>
        <v>ТСН-2001.6-69-1</v>
      </c>
      <c r="EO369" t="s">
        <v>3</v>
      </c>
      <c r="EQ369">
        <v>0</v>
      </c>
      <c r="ER369">
        <v>0</v>
      </c>
      <c r="ES369">
        <v>4800</v>
      </c>
      <c r="ET369">
        <v>0</v>
      </c>
      <c r="EU369">
        <v>0</v>
      </c>
      <c r="EV369">
        <v>0</v>
      </c>
      <c r="EW369">
        <v>0</v>
      </c>
      <c r="EX369">
        <v>0</v>
      </c>
      <c r="FQ369">
        <v>0</v>
      </c>
      <c r="FR369">
        <f t="shared" si="343"/>
        <v>0</v>
      </c>
      <c r="FS369">
        <v>0</v>
      </c>
      <c r="FX369">
        <v>0</v>
      </c>
      <c r="FY369">
        <v>0</v>
      </c>
      <c r="GA369" t="s">
        <v>423</v>
      </c>
      <c r="GG369">
        <v>2</v>
      </c>
      <c r="GH369">
        <v>0</v>
      </c>
      <c r="GI369">
        <v>-2</v>
      </c>
      <c r="GJ369">
        <v>0</v>
      </c>
      <c r="GK369">
        <f>ROUND(R369*(S12)/100,2)</f>
        <v>0</v>
      </c>
      <c r="GL369">
        <f t="shared" si="344"/>
        <v>0</v>
      </c>
      <c r="GM369">
        <f t="shared" si="345"/>
        <v>4800</v>
      </c>
      <c r="GN369">
        <f t="shared" si="346"/>
        <v>4800</v>
      </c>
      <c r="GO369">
        <f t="shared" si="347"/>
        <v>0</v>
      </c>
      <c r="GP369">
        <f t="shared" si="348"/>
        <v>0</v>
      </c>
      <c r="GR369">
        <v>0</v>
      </c>
    </row>
    <row r="371" spans="1:200" x14ac:dyDescent="0.2">
      <c r="A371" s="3">
        <v>51</v>
      </c>
      <c r="B371" s="3">
        <f>B336</f>
        <v>1</v>
      </c>
      <c r="C371" s="3">
        <f>A336</f>
        <v>4</v>
      </c>
      <c r="D371" s="3">
        <f>ROW(A336)</f>
        <v>336</v>
      </c>
      <c r="E371" s="3"/>
      <c r="F371" s="3" t="str">
        <f>IF(F336&lt;&gt;"",F336,"")</f>
        <v>РАЗДЕЛ 8.</v>
      </c>
      <c r="G371" s="3" t="str">
        <f>IF(G336&lt;&gt;"",G336,"")</f>
        <v>ЭЛЕКТРОСНАБЖЕНИЕ</v>
      </c>
      <c r="H371" s="3"/>
      <c r="I371" s="3"/>
      <c r="J371" s="3"/>
      <c r="K371" s="3"/>
      <c r="L371" s="3"/>
      <c r="M371" s="3"/>
      <c r="N371" s="3"/>
      <c r="O371" s="3">
        <f t="shared" ref="O371:T371" si="364">ROUND(AB371,2)</f>
        <v>36356.54</v>
      </c>
      <c r="P371" s="3">
        <f t="shared" si="364"/>
        <v>35450.730000000003</v>
      </c>
      <c r="Q371" s="3">
        <f t="shared" si="364"/>
        <v>174.61</v>
      </c>
      <c r="R371" s="3">
        <f t="shared" si="364"/>
        <v>13.63</v>
      </c>
      <c r="S371" s="3">
        <f t="shared" si="364"/>
        <v>731.2</v>
      </c>
      <c r="T371" s="3">
        <f t="shared" si="364"/>
        <v>0</v>
      </c>
      <c r="U371" s="3">
        <f>AH371</f>
        <v>59.132599999999996</v>
      </c>
      <c r="V371" s="3">
        <f>AI371</f>
        <v>0</v>
      </c>
      <c r="W371" s="3">
        <f>ROUND(AJ371,2)</f>
        <v>0</v>
      </c>
      <c r="X371" s="3">
        <f>ROUND(AK371,2)</f>
        <v>828.71</v>
      </c>
      <c r="Y371" s="3">
        <f>ROUND(AL371,2)</f>
        <v>490.53</v>
      </c>
      <c r="Z371" s="3"/>
      <c r="AA371" s="3"/>
      <c r="AB371" s="3">
        <f>ROUND(SUMIF(AA340:AA369,"=22529512",O340:O369),2)</f>
        <v>36356.54</v>
      </c>
      <c r="AC371" s="3">
        <f>ROUND(SUMIF(AA340:AA369,"=22529512",P340:P369),2)</f>
        <v>35450.730000000003</v>
      </c>
      <c r="AD371" s="3">
        <f>ROUND(SUMIF(AA340:AA369,"=22529512",Q340:Q369),2)</f>
        <v>174.61</v>
      </c>
      <c r="AE371" s="3">
        <f>ROUND(SUMIF(AA340:AA369,"=22529512",R340:R369),2)</f>
        <v>13.63</v>
      </c>
      <c r="AF371" s="3">
        <f>ROUND(SUMIF(AA340:AA369,"=22529512",S340:S369),2)</f>
        <v>731.2</v>
      </c>
      <c r="AG371" s="3">
        <f>ROUND(SUMIF(AA340:AA369,"=22529512",T340:T369),2)</f>
        <v>0</v>
      </c>
      <c r="AH371" s="3">
        <f>SUMIF(AA340:AA369,"=22529512",U340:U369)</f>
        <v>59.132599999999996</v>
      </c>
      <c r="AI371" s="3">
        <f>SUMIF(AA340:AA369,"=22529512",V340:V369)</f>
        <v>0</v>
      </c>
      <c r="AJ371" s="3">
        <f>ROUND(SUMIF(AA340:AA369,"=22529512",W340:W369),2)</f>
        <v>0</v>
      </c>
      <c r="AK371" s="3">
        <f>ROUND(SUMIF(AA340:AA369,"=22529512",X340:X369),2)</f>
        <v>828.71</v>
      </c>
      <c r="AL371" s="3">
        <f>ROUND(SUMIF(AA340:AA369,"=22529512",Y340:Y369),2)</f>
        <v>490.53</v>
      </c>
      <c r="AM371" s="3"/>
      <c r="AN371" s="3"/>
      <c r="AO371" s="3">
        <f t="shared" ref="AO371:AU371" si="365">ROUND(BB371,2)</f>
        <v>0</v>
      </c>
      <c r="AP371" s="3">
        <f t="shared" si="365"/>
        <v>0</v>
      </c>
      <c r="AQ371" s="3">
        <f t="shared" si="365"/>
        <v>0</v>
      </c>
      <c r="AR371" s="3">
        <f t="shared" si="365"/>
        <v>37699.64</v>
      </c>
      <c r="AS371" s="3">
        <f t="shared" si="365"/>
        <v>16711.23</v>
      </c>
      <c r="AT371" s="3">
        <f t="shared" si="365"/>
        <v>20988.41</v>
      </c>
      <c r="AU371" s="3">
        <f t="shared" si="365"/>
        <v>0</v>
      </c>
      <c r="AV371" s="3"/>
      <c r="AW371" s="3"/>
      <c r="AX371" s="3"/>
      <c r="AY371" s="3"/>
      <c r="AZ371" s="3"/>
      <c r="BA371" s="3"/>
      <c r="BB371" s="3">
        <f>ROUND(SUMIF(AA340:AA369,"=22529512",FQ340:FQ369),2)</f>
        <v>0</v>
      </c>
      <c r="BC371" s="3">
        <f>ROUND(SUMIF(AA340:AA369,"=22529512",FR340:FR369),2)</f>
        <v>0</v>
      </c>
      <c r="BD371" s="3">
        <f>ROUND(SUMIF(AA340:AA369,"=22529512",GL340:GL369),2)</f>
        <v>0</v>
      </c>
      <c r="BE371" s="3">
        <f>ROUND(SUMIF(AA340:AA369,"=22529512",GM340:GM369),2)</f>
        <v>37699.64</v>
      </c>
      <c r="BF371" s="3">
        <f>ROUND(SUMIF(AA340:AA369,"=22529512",GN340:GN369),2)</f>
        <v>16711.23</v>
      </c>
      <c r="BG371" s="3">
        <f>ROUND(SUMIF(AA340:AA369,"=22529512",GO340:GO369),2)</f>
        <v>20988.41</v>
      </c>
      <c r="BH371" s="3">
        <f>ROUND(SUMIF(AA340:AA369,"=22529512",GP340:GP369),2)</f>
        <v>0</v>
      </c>
      <c r="BI371" s="3"/>
      <c r="BJ371" s="3"/>
      <c r="BK371" s="3"/>
      <c r="BL371" s="3"/>
      <c r="BM371" s="3"/>
      <c r="BN371" s="3"/>
      <c r="BO371" s="4">
        <f t="shared" ref="BO371:BT371" si="366">ROUND(CB371,2)</f>
        <v>47725.53</v>
      </c>
      <c r="BP371" s="4">
        <f t="shared" si="366"/>
        <v>36324.53</v>
      </c>
      <c r="BQ371" s="4">
        <f t="shared" si="366"/>
        <v>1032.56</v>
      </c>
      <c r="BR371" s="4">
        <f t="shared" si="366"/>
        <v>193.31</v>
      </c>
      <c r="BS371" s="4">
        <f t="shared" si="366"/>
        <v>10368.44</v>
      </c>
      <c r="BT371" s="4">
        <f t="shared" si="366"/>
        <v>0</v>
      </c>
      <c r="BU371" s="4">
        <f>CH371</f>
        <v>59.132599999999996</v>
      </c>
      <c r="BV371" s="4">
        <f>CI371</f>
        <v>0</v>
      </c>
      <c r="BW371" s="4">
        <f>ROUND(CJ371,2)</f>
        <v>0</v>
      </c>
      <c r="BX371" s="4">
        <f>ROUND(CK371,2)</f>
        <v>8386.42</v>
      </c>
      <c r="BY371" s="4">
        <f>ROUND(CL371,2)</f>
        <v>4562.13</v>
      </c>
      <c r="BZ371" s="4"/>
      <c r="CA371" s="4"/>
      <c r="CB371" s="4">
        <f>ROUND(SUMIF(AA340:AA369,"=22529510",O340:O369),2)</f>
        <v>47725.53</v>
      </c>
      <c r="CC371" s="4">
        <f>ROUND(SUMIF(AA340:AA369,"=22529510",P340:P369),2)</f>
        <v>36324.53</v>
      </c>
      <c r="CD371" s="4">
        <f>ROUND(SUMIF(AA340:AA369,"=22529510",Q340:Q369),2)</f>
        <v>1032.56</v>
      </c>
      <c r="CE371" s="4">
        <f>ROUND(SUMIF(AA340:AA369,"=22529510",R340:R369),2)</f>
        <v>193.31</v>
      </c>
      <c r="CF371" s="4">
        <f>ROUND(SUMIF(AA340:AA369,"=22529510",S340:S369),2)</f>
        <v>10368.44</v>
      </c>
      <c r="CG371" s="4">
        <f>ROUND(SUMIF(AA340:AA369,"=22529510",T340:T369),2)</f>
        <v>0</v>
      </c>
      <c r="CH371" s="4">
        <f>SUMIF(AA340:AA369,"=22529510",U340:U369)</f>
        <v>59.132599999999996</v>
      </c>
      <c r="CI371" s="4">
        <f>SUMIF(AA340:AA369,"=22529510",V340:V369)</f>
        <v>0</v>
      </c>
      <c r="CJ371" s="4">
        <f>ROUND(SUMIF(AA340:AA369,"=22529510",W340:W369),2)</f>
        <v>0</v>
      </c>
      <c r="CK371" s="4">
        <f>ROUND(SUMIF(AA340:AA369,"=22529510",X340:X369),2)</f>
        <v>8386.42</v>
      </c>
      <c r="CL371" s="4">
        <f>ROUND(SUMIF(AA340:AA369,"=22529510",Y340:Y369),2)</f>
        <v>4562.13</v>
      </c>
      <c r="CM371" s="4"/>
      <c r="CN371" s="4"/>
      <c r="CO371" s="4">
        <f t="shared" ref="CO371:CU371" si="367">ROUND(DB371,2)</f>
        <v>0</v>
      </c>
      <c r="CP371" s="4">
        <f t="shared" si="367"/>
        <v>0</v>
      </c>
      <c r="CQ371" s="4">
        <f t="shared" si="367"/>
        <v>0</v>
      </c>
      <c r="CR371" s="4">
        <f t="shared" si="367"/>
        <v>61000.77</v>
      </c>
      <c r="CS371" s="4">
        <f t="shared" si="367"/>
        <v>17319.240000000002</v>
      </c>
      <c r="CT371" s="4">
        <f t="shared" si="367"/>
        <v>43681.53</v>
      </c>
      <c r="CU371" s="4">
        <f t="shared" si="367"/>
        <v>0</v>
      </c>
      <c r="CV371" s="4"/>
      <c r="CW371" s="4"/>
      <c r="CX371" s="4"/>
      <c r="CY371" s="4"/>
      <c r="CZ371" s="4"/>
      <c r="DA371" s="4"/>
      <c r="DB371" s="4">
        <f>ROUND(SUMIF(AA340:AA369,"=22529510",FQ340:FQ369),2)</f>
        <v>0</v>
      </c>
      <c r="DC371" s="4">
        <f>ROUND(SUMIF(AA340:AA369,"=22529510",FR340:FR369),2)</f>
        <v>0</v>
      </c>
      <c r="DD371" s="4">
        <f>ROUND(SUMIF(AA340:AA369,"=22529510",GL340:GL369),2)</f>
        <v>0</v>
      </c>
      <c r="DE371" s="4">
        <f>ROUND(SUMIF(AA340:AA369,"=22529510",GM340:GM369),2)</f>
        <v>61000.77</v>
      </c>
      <c r="DF371" s="4">
        <f>ROUND(SUMIF(AA340:AA369,"=22529510",GN340:GN369),2)</f>
        <v>17319.240000000002</v>
      </c>
      <c r="DG371" s="4">
        <f>ROUND(SUMIF(AA340:AA369,"=22529510",GO340:GO369),2)</f>
        <v>43681.53</v>
      </c>
      <c r="DH371" s="4">
        <f>ROUND(SUMIF(AA340:AA369,"=22529510",GP340:GP369),2)</f>
        <v>0</v>
      </c>
      <c r="DI371" s="4"/>
      <c r="DJ371" s="4"/>
      <c r="DK371" s="4"/>
      <c r="DL371" s="4"/>
      <c r="DM371" s="4"/>
      <c r="DN371" s="4">
        <v>0</v>
      </c>
    </row>
    <row r="373" spans="1:200" x14ac:dyDescent="0.2">
      <c r="A373" s="5">
        <v>50</v>
      </c>
      <c r="B373" s="5">
        <v>0</v>
      </c>
      <c r="C373" s="5">
        <v>0</v>
      </c>
      <c r="D373" s="5">
        <v>1</v>
      </c>
      <c r="E373" s="5">
        <v>201</v>
      </c>
      <c r="F373" s="5">
        <f>ROUND(Source!O371,O373)</f>
        <v>36356.54</v>
      </c>
      <c r="G373" s="5" t="s">
        <v>73</v>
      </c>
      <c r="H373" s="5" t="s">
        <v>74</v>
      </c>
      <c r="I373" s="5"/>
      <c r="J373" s="5"/>
      <c r="K373" s="5">
        <v>201</v>
      </c>
      <c r="L373" s="5">
        <v>1</v>
      </c>
      <c r="M373" s="5">
        <v>3</v>
      </c>
      <c r="N373" s="5" t="s">
        <v>3</v>
      </c>
      <c r="O373" s="5">
        <v>2</v>
      </c>
      <c r="P373" s="5">
        <f>ROUND(Source!BO371,O373)</f>
        <v>47725.53</v>
      </c>
    </row>
    <row r="374" spans="1:200" x14ac:dyDescent="0.2">
      <c r="A374" s="5">
        <v>50</v>
      </c>
      <c r="B374" s="5">
        <v>0</v>
      </c>
      <c r="C374" s="5">
        <v>0</v>
      </c>
      <c r="D374" s="5">
        <v>1</v>
      </c>
      <c r="E374" s="5">
        <v>202</v>
      </c>
      <c r="F374" s="5">
        <f>ROUND(Source!P371,O374)</f>
        <v>35450.730000000003</v>
      </c>
      <c r="G374" s="5" t="s">
        <v>75</v>
      </c>
      <c r="H374" s="5" t="s">
        <v>76</v>
      </c>
      <c r="I374" s="5"/>
      <c r="J374" s="5"/>
      <c r="K374" s="5">
        <v>202</v>
      </c>
      <c r="L374" s="5">
        <v>2</v>
      </c>
      <c r="M374" s="5">
        <v>3</v>
      </c>
      <c r="N374" s="5" t="s">
        <v>3</v>
      </c>
      <c r="O374" s="5">
        <v>2</v>
      </c>
      <c r="P374" s="5">
        <f>ROUND(Source!BP371,O374)</f>
        <v>36324.53</v>
      </c>
    </row>
    <row r="375" spans="1:200" x14ac:dyDescent="0.2">
      <c r="A375" s="5">
        <v>50</v>
      </c>
      <c r="B375" s="5">
        <v>0</v>
      </c>
      <c r="C375" s="5">
        <v>0</v>
      </c>
      <c r="D375" s="5">
        <v>1</v>
      </c>
      <c r="E375" s="5">
        <v>222</v>
      </c>
      <c r="F375" s="5">
        <f>ROUND(Source!AO371,O375)</f>
        <v>0</v>
      </c>
      <c r="G375" s="5" t="s">
        <v>77</v>
      </c>
      <c r="H375" s="5" t="s">
        <v>78</v>
      </c>
      <c r="I375" s="5"/>
      <c r="J375" s="5"/>
      <c r="K375" s="5">
        <v>222</v>
      </c>
      <c r="L375" s="5">
        <v>3</v>
      </c>
      <c r="M375" s="5">
        <v>3</v>
      </c>
      <c r="N375" s="5" t="s">
        <v>3</v>
      </c>
      <c r="O375" s="5">
        <v>2</v>
      </c>
      <c r="P375" s="5">
        <f>ROUND(Source!CO371,O375)</f>
        <v>0</v>
      </c>
    </row>
    <row r="376" spans="1:200" x14ac:dyDescent="0.2">
      <c r="A376" s="5">
        <v>50</v>
      </c>
      <c r="B376" s="5">
        <v>0</v>
      </c>
      <c r="C376" s="5">
        <v>0</v>
      </c>
      <c r="D376" s="5">
        <v>1</v>
      </c>
      <c r="E376" s="5">
        <v>216</v>
      </c>
      <c r="F376" s="5">
        <f>ROUND(Source!AP371,O376)</f>
        <v>0</v>
      </c>
      <c r="G376" s="5" t="s">
        <v>79</v>
      </c>
      <c r="H376" s="5" t="s">
        <v>80</v>
      </c>
      <c r="I376" s="5"/>
      <c r="J376" s="5"/>
      <c r="K376" s="5">
        <v>216</v>
      </c>
      <c r="L376" s="5">
        <v>4</v>
      </c>
      <c r="M376" s="5">
        <v>3</v>
      </c>
      <c r="N376" s="5" t="s">
        <v>3</v>
      </c>
      <c r="O376" s="5">
        <v>2</v>
      </c>
      <c r="P376" s="5">
        <f>ROUND(Source!CP371,O376)</f>
        <v>0</v>
      </c>
    </row>
    <row r="377" spans="1:200" x14ac:dyDescent="0.2">
      <c r="A377" s="5">
        <v>50</v>
      </c>
      <c r="B377" s="5">
        <v>0</v>
      </c>
      <c r="C377" s="5">
        <v>0</v>
      </c>
      <c r="D377" s="5">
        <v>1</v>
      </c>
      <c r="E377" s="5">
        <v>223</v>
      </c>
      <c r="F377" s="5">
        <f>ROUND(Source!AQ371,O377)</f>
        <v>0</v>
      </c>
      <c r="G377" s="5" t="s">
        <v>81</v>
      </c>
      <c r="H377" s="5" t="s">
        <v>82</v>
      </c>
      <c r="I377" s="5"/>
      <c r="J377" s="5"/>
      <c r="K377" s="5">
        <v>223</v>
      </c>
      <c r="L377" s="5">
        <v>5</v>
      </c>
      <c r="M377" s="5">
        <v>3</v>
      </c>
      <c r="N377" s="5" t="s">
        <v>3</v>
      </c>
      <c r="O377" s="5">
        <v>2</v>
      </c>
      <c r="P377" s="5">
        <f>ROUND(Source!CQ371,O377)</f>
        <v>0</v>
      </c>
    </row>
    <row r="378" spans="1:200" x14ac:dyDescent="0.2">
      <c r="A378" s="5">
        <v>50</v>
      </c>
      <c r="B378" s="5">
        <v>0</v>
      </c>
      <c r="C378" s="5">
        <v>0</v>
      </c>
      <c r="D378" s="5">
        <v>1</v>
      </c>
      <c r="E378" s="5">
        <v>203</v>
      </c>
      <c r="F378" s="5">
        <f>ROUND(Source!Q371,O378)</f>
        <v>174.61</v>
      </c>
      <c r="G378" s="5" t="s">
        <v>83</v>
      </c>
      <c r="H378" s="5" t="s">
        <v>84</v>
      </c>
      <c r="I378" s="5"/>
      <c r="J378" s="5"/>
      <c r="K378" s="5">
        <v>203</v>
      </c>
      <c r="L378" s="5">
        <v>6</v>
      </c>
      <c r="M378" s="5">
        <v>3</v>
      </c>
      <c r="N378" s="5" t="s">
        <v>3</v>
      </c>
      <c r="O378" s="5">
        <v>2</v>
      </c>
      <c r="P378" s="5">
        <f>ROUND(Source!BQ371,O378)</f>
        <v>1032.56</v>
      </c>
    </row>
    <row r="379" spans="1:200" x14ac:dyDescent="0.2">
      <c r="A379" s="5">
        <v>50</v>
      </c>
      <c r="B379" s="5">
        <v>0</v>
      </c>
      <c r="C379" s="5">
        <v>0</v>
      </c>
      <c r="D379" s="5">
        <v>1</v>
      </c>
      <c r="E379" s="5">
        <v>204</v>
      </c>
      <c r="F379" s="5">
        <f>ROUND(Source!R371,O379)</f>
        <v>13.63</v>
      </c>
      <c r="G379" s="5" t="s">
        <v>85</v>
      </c>
      <c r="H379" s="5" t="s">
        <v>86</v>
      </c>
      <c r="I379" s="5"/>
      <c r="J379" s="5"/>
      <c r="K379" s="5">
        <v>204</v>
      </c>
      <c r="L379" s="5">
        <v>7</v>
      </c>
      <c r="M379" s="5">
        <v>3</v>
      </c>
      <c r="N379" s="5" t="s">
        <v>3</v>
      </c>
      <c r="O379" s="5">
        <v>2</v>
      </c>
      <c r="P379" s="5">
        <f>ROUND(Source!BR371,O379)</f>
        <v>193.31</v>
      </c>
    </row>
    <row r="380" spans="1:200" x14ac:dyDescent="0.2">
      <c r="A380" s="5">
        <v>50</v>
      </c>
      <c r="B380" s="5">
        <v>0</v>
      </c>
      <c r="C380" s="5">
        <v>0</v>
      </c>
      <c r="D380" s="5">
        <v>1</v>
      </c>
      <c r="E380" s="5">
        <v>205</v>
      </c>
      <c r="F380" s="5">
        <f>ROUND(Source!S371,O380)</f>
        <v>731.2</v>
      </c>
      <c r="G380" s="5" t="s">
        <v>87</v>
      </c>
      <c r="H380" s="5" t="s">
        <v>88</v>
      </c>
      <c r="I380" s="5"/>
      <c r="J380" s="5"/>
      <c r="K380" s="5">
        <v>205</v>
      </c>
      <c r="L380" s="5">
        <v>8</v>
      </c>
      <c r="M380" s="5">
        <v>3</v>
      </c>
      <c r="N380" s="5" t="s">
        <v>3</v>
      </c>
      <c r="O380" s="5">
        <v>2</v>
      </c>
      <c r="P380" s="5">
        <f>ROUND(Source!BS371,O380)</f>
        <v>10368.44</v>
      </c>
    </row>
    <row r="381" spans="1:200" x14ac:dyDescent="0.2">
      <c r="A381" s="5">
        <v>50</v>
      </c>
      <c r="B381" s="5">
        <v>0</v>
      </c>
      <c r="C381" s="5">
        <v>0</v>
      </c>
      <c r="D381" s="5">
        <v>1</v>
      </c>
      <c r="E381" s="5">
        <v>214</v>
      </c>
      <c r="F381" s="5">
        <f>ROUND(Source!AS371,O381)</f>
        <v>16711.23</v>
      </c>
      <c r="G381" s="5" t="s">
        <v>89</v>
      </c>
      <c r="H381" s="5" t="s">
        <v>90</v>
      </c>
      <c r="I381" s="5"/>
      <c r="J381" s="5"/>
      <c r="K381" s="5">
        <v>214</v>
      </c>
      <c r="L381" s="5">
        <v>9</v>
      </c>
      <c r="M381" s="5">
        <v>3</v>
      </c>
      <c r="N381" s="5" t="s">
        <v>3</v>
      </c>
      <c r="O381" s="5">
        <v>2</v>
      </c>
      <c r="P381" s="5">
        <f>ROUND(Source!CS371,O381)</f>
        <v>17319.240000000002</v>
      </c>
    </row>
    <row r="382" spans="1:200" x14ac:dyDescent="0.2">
      <c r="A382" s="5">
        <v>50</v>
      </c>
      <c r="B382" s="5">
        <v>0</v>
      </c>
      <c r="C382" s="5">
        <v>0</v>
      </c>
      <c r="D382" s="5">
        <v>1</v>
      </c>
      <c r="E382" s="5">
        <v>215</v>
      </c>
      <c r="F382" s="5">
        <f>ROUND(Source!AT371,O382)</f>
        <v>20988.41</v>
      </c>
      <c r="G382" s="5" t="s">
        <v>91</v>
      </c>
      <c r="H382" s="5" t="s">
        <v>92</v>
      </c>
      <c r="I382" s="5"/>
      <c r="J382" s="5"/>
      <c r="K382" s="5">
        <v>215</v>
      </c>
      <c r="L382" s="5">
        <v>10</v>
      </c>
      <c r="M382" s="5">
        <v>3</v>
      </c>
      <c r="N382" s="5" t="s">
        <v>3</v>
      </c>
      <c r="O382" s="5">
        <v>2</v>
      </c>
      <c r="P382" s="5">
        <f>ROUND(Source!CT371,O382)</f>
        <v>43681.53</v>
      </c>
    </row>
    <row r="383" spans="1:200" x14ac:dyDescent="0.2">
      <c r="A383" s="5">
        <v>50</v>
      </c>
      <c r="B383" s="5">
        <v>0</v>
      </c>
      <c r="C383" s="5">
        <v>0</v>
      </c>
      <c r="D383" s="5">
        <v>1</v>
      </c>
      <c r="E383" s="5">
        <v>217</v>
      </c>
      <c r="F383" s="5">
        <f>ROUND(Source!AU371,O383)</f>
        <v>0</v>
      </c>
      <c r="G383" s="5" t="s">
        <v>93</v>
      </c>
      <c r="H383" s="5" t="s">
        <v>94</v>
      </c>
      <c r="I383" s="5"/>
      <c r="J383" s="5"/>
      <c r="K383" s="5">
        <v>217</v>
      </c>
      <c r="L383" s="5">
        <v>11</v>
      </c>
      <c r="M383" s="5">
        <v>3</v>
      </c>
      <c r="N383" s="5" t="s">
        <v>3</v>
      </c>
      <c r="O383" s="5">
        <v>2</v>
      </c>
      <c r="P383" s="5">
        <f>ROUND(Source!CU371,O383)</f>
        <v>0</v>
      </c>
    </row>
    <row r="384" spans="1:200" x14ac:dyDescent="0.2">
      <c r="A384" s="5">
        <v>50</v>
      </c>
      <c r="B384" s="5">
        <v>0</v>
      </c>
      <c r="C384" s="5">
        <v>0</v>
      </c>
      <c r="D384" s="5">
        <v>1</v>
      </c>
      <c r="E384" s="5">
        <v>206</v>
      </c>
      <c r="F384" s="5">
        <f>ROUND(Source!T371,O384)</f>
        <v>0</v>
      </c>
      <c r="G384" s="5" t="s">
        <v>95</v>
      </c>
      <c r="H384" s="5" t="s">
        <v>96</v>
      </c>
      <c r="I384" s="5"/>
      <c r="J384" s="5"/>
      <c r="K384" s="5">
        <v>206</v>
      </c>
      <c r="L384" s="5">
        <v>12</v>
      </c>
      <c r="M384" s="5">
        <v>3</v>
      </c>
      <c r="N384" s="5" t="s">
        <v>3</v>
      </c>
      <c r="O384" s="5">
        <v>2</v>
      </c>
      <c r="P384" s="5">
        <f>ROUND(Source!BT371,O384)</f>
        <v>0</v>
      </c>
    </row>
    <row r="385" spans="1:118" x14ac:dyDescent="0.2">
      <c r="A385" s="5">
        <v>50</v>
      </c>
      <c r="B385" s="5">
        <v>0</v>
      </c>
      <c r="C385" s="5">
        <v>0</v>
      </c>
      <c r="D385" s="5">
        <v>1</v>
      </c>
      <c r="E385" s="5">
        <v>207</v>
      </c>
      <c r="F385" s="5">
        <f>Source!U371</f>
        <v>59.132599999999996</v>
      </c>
      <c r="G385" s="5" t="s">
        <v>97</v>
      </c>
      <c r="H385" s="5" t="s">
        <v>98</v>
      </c>
      <c r="I385" s="5"/>
      <c r="J385" s="5"/>
      <c r="K385" s="5">
        <v>207</v>
      </c>
      <c r="L385" s="5">
        <v>13</v>
      </c>
      <c r="M385" s="5">
        <v>3</v>
      </c>
      <c r="N385" s="5" t="s">
        <v>3</v>
      </c>
      <c r="O385" s="5">
        <v>-1</v>
      </c>
      <c r="P385" s="5">
        <f>Source!BU371</f>
        <v>59.132599999999996</v>
      </c>
    </row>
    <row r="386" spans="1:118" x14ac:dyDescent="0.2">
      <c r="A386" s="5">
        <v>50</v>
      </c>
      <c r="B386" s="5">
        <v>0</v>
      </c>
      <c r="C386" s="5">
        <v>0</v>
      </c>
      <c r="D386" s="5">
        <v>1</v>
      </c>
      <c r="E386" s="5">
        <v>208</v>
      </c>
      <c r="F386" s="5">
        <f>Source!V371</f>
        <v>0</v>
      </c>
      <c r="G386" s="5" t="s">
        <v>99</v>
      </c>
      <c r="H386" s="5" t="s">
        <v>100</v>
      </c>
      <c r="I386" s="5"/>
      <c r="J386" s="5"/>
      <c r="K386" s="5">
        <v>208</v>
      </c>
      <c r="L386" s="5">
        <v>14</v>
      </c>
      <c r="M386" s="5">
        <v>3</v>
      </c>
      <c r="N386" s="5" t="s">
        <v>3</v>
      </c>
      <c r="O386" s="5">
        <v>-1</v>
      </c>
      <c r="P386" s="5">
        <f>Source!BV371</f>
        <v>0</v>
      </c>
    </row>
    <row r="387" spans="1:118" x14ac:dyDescent="0.2">
      <c r="A387" s="5">
        <v>50</v>
      </c>
      <c r="B387" s="5">
        <v>0</v>
      </c>
      <c r="C387" s="5">
        <v>0</v>
      </c>
      <c r="D387" s="5">
        <v>1</v>
      </c>
      <c r="E387" s="5">
        <v>209</v>
      </c>
      <c r="F387" s="5">
        <f>ROUND(Source!W371,O387)</f>
        <v>0</v>
      </c>
      <c r="G387" s="5" t="s">
        <v>101</v>
      </c>
      <c r="H387" s="5" t="s">
        <v>102</v>
      </c>
      <c r="I387" s="5"/>
      <c r="J387" s="5"/>
      <c r="K387" s="5">
        <v>209</v>
      </c>
      <c r="L387" s="5">
        <v>15</v>
      </c>
      <c r="M387" s="5">
        <v>3</v>
      </c>
      <c r="N387" s="5" t="s">
        <v>3</v>
      </c>
      <c r="O387" s="5">
        <v>2</v>
      </c>
      <c r="P387" s="5">
        <f>ROUND(Source!BW371,O387)</f>
        <v>0</v>
      </c>
    </row>
    <row r="388" spans="1:118" x14ac:dyDescent="0.2">
      <c r="A388" s="5">
        <v>50</v>
      </c>
      <c r="B388" s="5">
        <v>0</v>
      </c>
      <c r="C388" s="5">
        <v>0</v>
      </c>
      <c r="D388" s="5">
        <v>1</v>
      </c>
      <c r="E388" s="5">
        <v>210</v>
      </c>
      <c r="F388" s="5">
        <f>ROUND(Source!X371,O388)</f>
        <v>828.71</v>
      </c>
      <c r="G388" s="5" t="s">
        <v>103</v>
      </c>
      <c r="H388" s="5" t="s">
        <v>104</v>
      </c>
      <c r="I388" s="5"/>
      <c r="J388" s="5"/>
      <c r="K388" s="5">
        <v>210</v>
      </c>
      <c r="L388" s="5">
        <v>16</v>
      </c>
      <c r="M388" s="5">
        <v>3</v>
      </c>
      <c r="N388" s="5" t="s">
        <v>3</v>
      </c>
      <c r="O388" s="5">
        <v>2</v>
      </c>
      <c r="P388" s="5">
        <f>ROUND(Source!BX371,O388)</f>
        <v>8386.42</v>
      </c>
    </row>
    <row r="389" spans="1:118" x14ac:dyDescent="0.2">
      <c r="A389" s="5">
        <v>50</v>
      </c>
      <c r="B389" s="5">
        <v>0</v>
      </c>
      <c r="C389" s="5">
        <v>0</v>
      </c>
      <c r="D389" s="5">
        <v>1</v>
      </c>
      <c r="E389" s="5">
        <v>211</v>
      </c>
      <c r="F389" s="5">
        <f>ROUND(Source!Y371,O389)</f>
        <v>490.53</v>
      </c>
      <c r="G389" s="5" t="s">
        <v>105</v>
      </c>
      <c r="H389" s="5" t="s">
        <v>106</v>
      </c>
      <c r="I389" s="5"/>
      <c r="J389" s="5"/>
      <c r="K389" s="5">
        <v>211</v>
      </c>
      <c r="L389" s="5">
        <v>17</v>
      </c>
      <c r="M389" s="5">
        <v>3</v>
      </c>
      <c r="N389" s="5" t="s">
        <v>3</v>
      </c>
      <c r="O389" s="5">
        <v>2</v>
      </c>
      <c r="P389" s="5">
        <f>ROUND(Source!BY371,O389)</f>
        <v>4562.13</v>
      </c>
    </row>
    <row r="390" spans="1:118" x14ac:dyDescent="0.2">
      <c r="A390" s="5">
        <v>50</v>
      </c>
      <c r="B390" s="5">
        <v>0</v>
      </c>
      <c r="C390" s="5">
        <v>0</v>
      </c>
      <c r="D390" s="5">
        <v>1</v>
      </c>
      <c r="E390" s="5">
        <v>224</v>
      </c>
      <c r="F390" s="5">
        <f>ROUND(Source!AR371,O390)</f>
        <v>37699.64</v>
      </c>
      <c r="G390" s="5" t="s">
        <v>107</v>
      </c>
      <c r="H390" s="5" t="s">
        <v>108</v>
      </c>
      <c r="I390" s="5"/>
      <c r="J390" s="5"/>
      <c r="K390" s="5">
        <v>224</v>
      </c>
      <c r="L390" s="5">
        <v>18</v>
      </c>
      <c r="M390" s="5">
        <v>3</v>
      </c>
      <c r="N390" s="5" t="s">
        <v>3</v>
      </c>
      <c r="O390" s="5">
        <v>2</v>
      </c>
      <c r="P390" s="5">
        <f>ROUND(Source!CR371,O390)</f>
        <v>61000.77</v>
      </c>
    </row>
    <row r="391" spans="1:118" x14ac:dyDescent="0.2">
      <c r="A391" s="5">
        <v>50</v>
      </c>
      <c r="B391" s="5">
        <v>1</v>
      </c>
      <c r="C391" s="5">
        <v>0</v>
      </c>
      <c r="D391" s="5">
        <v>2</v>
      </c>
      <c r="E391" s="5">
        <v>0</v>
      </c>
      <c r="F391" s="5">
        <f>ROUND(F373+F388+F389+F379*1.67,O391)</f>
        <v>37698.54</v>
      </c>
      <c r="G391" s="5" t="s">
        <v>109</v>
      </c>
      <c r="H391" s="5" t="s">
        <v>110</v>
      </c>
      <c r="I391" s="5"/>
      <c r="J391" s="5"/>
      <c r="K391" s="5">
        <v>212</v>
      </c>
      <c r="L391" s="5">
        <v>19</v>
      </c>
      <c r="M391" s="5">
        <v>0</v>
      </c>
      <c r="N391" s="5" t="s">
        <v>3</v>
      </c>
      <c r="O391" s="5">
        <v>2</v>
      </c>
      <c r="P391" s="5">
        <f>ROUND(P373+P388+P389+P379*1.67,O391)</f>
        <v>60996.91</v>
      </c>
    </row>
    <row r="393" spans="1:118" x14ac:dyDescent="0.2">
      <c r="A393" s="3">
        <v>51</v>
      </c>
      <c r="B393" s="3">
        <f>B20</f>
        <v>1</v>
      </c>
      <c r="C393" s="3">
        <f>A20</f>
        <v>3</v>
      </c>
      <c r="D393" s="3">
        <f>ROW(A20)</f>
        <v>20</v>
      </c>
      <c r="E393" s="3"/>
      <c r="F393" s="3" t="str">
        <f>IF(F20&lt;&gt;"",F20,"")</f>
        <v/>
      </c>
      <c r="G393" s="3" t="str">
        <f>IF(G20&lt;&gt;"",G20,"")</f>
        <v>ТЕКУЩИЙ РЕМОНТ В ПОМЕЩЕНИИ №555, КОРПУС 1</v>
      </c>
      <c r="H393" s="3"/>
      <c r="I393" s="3"/>
      <c r="J393" s="3"/>
      <c r="K393" s="3"/>
      <c r="L393" s="3"/>
      <c r="M393" s="3"/>
      <c r="N393" s="3"/>
      <c r="O393" s="3">
        <f t="shared" ref="O393:T393" si="368">ROUND(O49+O114+O145+O182+O233+O284+O315+O371+AB393,2)</f>
        <v>181776.26</v>
      </c>
      <c r="P393" s="3">
        <f t="shared" si="368"/>
        <v>175852.49</v>
      </c>
      <c r="Q393" s="3">
        <f t="shared" si="368"/>
        <v>506.33</v>
      </c>
      <c r="R393" s="3">
        <f t="shared" si="368"/>
        <v>77.63</v>
      </c>
      <c r="S393" s="3">
        <f t="shared" si="368"/>
        <v>5417.44</v>
      </c>
      <c r="T393" s="3">
        <f t="shared" si="368"/>
        <v>0</v>
      </c>
      <c r="U393" s="3">
        <f>U49+U114+U145+U182+U233+U284+U315+U371+AH393</f>
        <v>459.32292839999991</v>
      </c>
      <c r="V393" s="3">
        <f>V49+V114+V145+V182+V233+V284+V315+V371+AI393</f>
        <v>0</v>
      </c>
      <c r="W393" s="3">
        <f>ROUND(W49+W114+W145+W182+W233+W284+W315+W371+AJ393,2)</f>
        <v>0</v>
      </c>
      <c r="X393" s="3">
        <f>ROUND(X49+X114+X145+X182+X233+X284+X315+X371+AK393,2)</f>
        <v>5316.45</v>
      </c>
      <c r="Y393" s="3">
        <f>ROUND(Y49+Y114+Y145+Y182+Y233+Y284+Y315+Y371+AL393,2)</f>
        <v>3615.49</v>
      </c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>
        <f t="shared" ref="AO393:AU393" si="369">ROUND(AO49+AO114+AO145+AO182+AO233+AO284+AO315+AO371+BB393,2)</f>
        <v>0</v>
      </c>
      <c r="AP393" s="3">
        <f t="shared" si="369"/>
        <v>0</v>
      </c>
      <c r="AQ393" s="3">
        <f t="shared" si="369"/>
        <v>0</v>
      </c>
      <c r="AR393" s="3">
        <f t="shared" si="369"/>
        <v>190844.08</v>
      </c>
      <c r="AS393" s="3">
        <f t="shared" si="369"/>
        <v>158603.4</v>
      </c>
      <c r="AT393" s="3">
        <f t="shared" si="369"/>
        <v>32240.68</v>
      </c>
      <c r="AU393" s="3">
        <f t="shared" si="369"/>
        <v>0</v>
      </c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4">
        <f t="shared" ref="BO393:BT393" si="370">ROUND(BO49+BO114+BO145+BO182+BO233+BO284+BO315+BO371+CB393,2)</f>
        <v>290815.68</v>
      </c>
      <c r="BP393" s="4">
        <f t="shared" si="370"/>
        <v>210439.73</v>
      </c>
      <c r="BQ393" s="4">
        <f t="shared" si="370"/>
        <v>3556.81</v>
      </c>
      <c r="BR393" s="4">
        <f t="shared" si="370"/>
        <v>1100.72</v>
      </c>
      <c r="BS393" s="4">
        <f t="shared" si="370"/>
        <v>76819.14</v>
      </c>
      <c r="BT393" s="4">
        <f t="shared" si="370"/>
        <v>0</v>
      </c>
      <c r="BU393" s="4">
        <f>BU49+BU114+BU145+BU182+BU233+BU284+BU315+BU371+CH393</f>
        <v>459.32292839999991</v>
      </c>
      <c r="BV393" s="4">
        <f>BV49+BV114+BV145+BV182+BV233+BV284+BV315+BV371+CI393</f>
        <v>0</v>
      </c>
      <c r="BW393" s="4">
        <f>ROUND(BW49+BW114+BW145+BW182+BW233+BW284+BW315+BW371+CJ393,2)</f>
        <v>0</v>
      </c>
      <c r="BX393" s="4">
        <f>ROUND(BX49+BX114+BX145+BX182+BX233+BX284+BX315+BX371+CK393,2)</f>
        <v>62457.81</v>
      </c>
      <c r="BY393" s="4">
        <f>ROUND(BY49+BY114+BY145+BY182+BY233+BY284+BY315+BY371+CL393,2)</f>
        <v>33800.44</v>
      </c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>
        <f t="shared" ref="CO393:CU393" si="371">ROUND(CO49+CO114+CO145+CO182+CO233+CO284+CO315+CO371+DB393,2)</f>
        <v>0</v>
      </c>
      <c r="CP393" s="4">
        <f t="shared" si="371"/>
        <v>0</v>
      </c>
      <c r="CQ393" s="4">
        <f t="shared" si="371"/>
        <v>0</v>
      </c>
      <c r="CR393" s="4">
        <f t="shared" si="371"/>
        <v>388934.13</v>
      </c>
      <c r="CS393" s="4">
        <f t="shared" si="371"/>
        <v>330271.37</v>
      </c>
      <c r="CT393" s="4">
        <f t="shared" si="371"/>
        <v>58662.76</v>
      </c>
      <c r="CU393" s="4">
        <f t="shared" si="371"/>
        <v>0</v>
      </c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>
        <v>0</v>
      </c>
    </row>
    <row r="395" spans="1:118" x14ac:dyDescent="0.2">
      <c r="A395" s="5">
        <v>50</v>
      </c>
      <c r="B395" s="5">
        <v>0</v>
      </c>
      <c r="C395" s="5">
        <v>0</v>
      </c>
      <c r="D395" s="5">
        <v>1</v>
      </c>
      <c r="E395" s="5">
        <v>201</v>
      </c>
      <c r="F395" s="5">
        <f>ROUND(Source!O393,O395)</f>
        <v>181776.26</v>
      </c>
      <c r="G395" s="5" t="s">
        <v>73</v>
      </c>
      <c r="H395" s="5" t="s">
        <v>74</v>
      </c>
      <c r="I395" s="5"/>
      <c r="J395" s="5"/>
      <c r="K395" s="5">
        <v>201</v>
      </c>
      <c r="L395" s="5">
        <v>1</v>
      </c>
      <c r="M395" s="5">
        <v>3</v>
      </c>
      <c r="N395" s="5" t="s">
        <v>3</v>
      </c>
      <c r="O395" s="5">
        <v>2</v>
      </c>
      <c r="P395" s="5">
        <f>ROUND(Source!BO393,O395)</f>
        <v>290815.68</v>
      </c>
    </row>
    <row r="396" spans="1:118" x14ac:dyDescent="0.2">
      <c r="A396" s="5">
        <v>50</v>
      </c>
      <c r="B396" s="5">
        <v>0</v>
      </c>
      <c r="C396" s="5">
        <v>0</v>
      </c>
      <c r="D396" s="5">
        <v>1</v>
      </c>
      <c r="E396" s="5">
        <v>202</v>
      </c>
      <c r="F396" s="5">
        <f>ROUND(Source!P393,O396)</f>
        <v>175852.49</v>
      </c>
      <c r="G396" s="5" t="s">
        <v>75</v>
      </c>
      <c r="H396" s="5" t="s">
        <v>76</v>
      </c>
      <c r="I396" s="5"/>
      <c r="J396" s="5"/>
      <c r="K396" s="5">
        <v>202</v>
      </c>
      <c r="L396" s="5">
        <v>2</v>
      </c>
      <c r="M396" s="5">
        <v>3</v>
      </c>
      <c r="N396" s="5" t="s">
        <v>3</v>
      </c>
      <c r="O396" s="5">
        <v>2</v>
      </c>
      <c r="P396" s="5">
        <f>ROUND(Source!BP393,O396)</f>
        <v>210439.73</v>
      </c>
    </row>
    <row r="397" spans="1:118" x14ac:dyDescent="0.2">
      <c r="A397" s="5">
        <v>50</v>
      </c>
      <c r="B397" s="5">
        <v>0</v>
      </c>
      <c r="C397" s="5">
        <v>0</v>
      </c>
      <c r="D397" s="5">
        <v>1</v>
      </c>
      <c r="E397" s="5">
        <v>222</v>
      </c>
      <c r="F397" s="5">
        <f>ROUND(Source!AO393,O397)</f>
        <v>0</v>
      </c>
      <c r="G397" s="5" t="s">
        <v>77</v>
      </c>
      <c r="H397" s="5" t="s">
        <v>78</v>
      </c>
      <c r="I397" s="5"/>
      <c r="J397" s="5"/>
      <c r="K397" s="5">
        <v>222</v>
      </c>
      <c r="L397" s="5">
        <v>3</v>
      </c>
      <c r="M397" s="5">
        <v>3</v>
      </c>
      <c r="N397" s="5" t="s">
        <v>3</v>
      </c>
      <c r="O397" s="5">
        <v>2</v>
      </c>
      <c r="P397" s="5">
        <f>ROUND(Source!CO393,O397)</f>
        <v>0</v>
      </c>
    </row>
    <row r="398" spans="1:118" x14ac:dyDescent="0.2">
      <c r="A398" s="5">
        <v>50</v>
      </c>
      <c r="B398" s="5">
        <v>0</v>
      </c>
      <c r="C398" s="5">
        <v>0</v>
      </c>
      <c r="D398" s="5">
        <v>1</v>
      </c>
      <c r="E398" s="5">
        <v>216</v>
      </c>
      <c r="F398" s="5">
        <f>ROUND(Source!AP393,O398)</f>
        <v>0</v>
      </c>
      <c r="G398" s="5" t="s">
        <v>79</v>
      </c>
      <c r="H398" s="5" t="s">
        <v>80</v>
      </c>
      <c r="I398" s="5"/>
      <c r="J398" s="5"/>
      <c r="K398" s="5">
        <v>216</v>
      </c>
      <c r="L398" s="5">
        <v>4</v>
      </c>
      <c r="M398" s="5">
        <v>3</v>
      </c>
      <c r="N398" s="5" t="s">
        <v>3</v>
      </c>
      <c r="O398" s="5">
        <v>2</v>
      </c>
      <c r="P398" s="5">
        <f>ROUND(Source!CP393,O398)</f>
        <v>0</v>
      </c>
    </row>
    <row r="399" spans="1:118" x14ac:dyDescent="0.2">
      <c r="A399" s="5">
        <v>50</v>
      </c>
      <c r="B399" s="5">
        <v>0</v>
      </c>
      <c r="C399" s="5">
        <v>0</v>
      </c>
      <c r="D399" s="5">
        <v>1</v>
      </c>
      <c r="E399" s="5">
        <v>223</v>
      </c>
      <c r="F399" s="5">
        <f>ROUND(Source!AQ393,O399)</f>
        <v>0</v>
      </c>
      <c r="G399" s="5" t="s">
        <v>81</v>
      </c>
      <c r="H399" s="5" t="s">
        <v>82</v>
      </c>
      <c r="I399" s="5"/>
      <c r="J399" s="5"/>
      <c r="K399" s="5">
        <v>223</v>
      </c>
      <c r="L399" s="5">
        <v>5</v>
      </c>
      <c r="M399" s="5">
        <v>3</v>
      </c>
      <c r="N399" s="5" t="s">
        <v>3</v>
      </c>
      <c r="O399" s="5">
        <v>2</v>
      </c>
      <c r="P399" s="5">
        <f>ROUND(Source!CQ393,O399)</f>
        <v>0</v>
      </c>
    </row>
    <row r="400" spans="1:118" x14ac:dyDescent="0.2">
      <c r="A400" s="5">
        <v>50</v>
      </c>
      <c r="B400" s="5">
        <v>0</v>
      </c>
      <c r="C400" s="5">
        <v>0</v>
      </c>
      <c r="D400" s="5">
        <v>1</v>
      </c>
      <c r="E400" s="5">
        <v>203</v>
      </c>
      <c r="F400" s="5">
        <f>ROUND(Source!Q393,O400)</f>
        <v>506.33</v>
      </c>
      <c r="G400" s="5" t="s">
        <v>83</v>
      </c>
      <c r="H400" s="5" t="s">
        <v>84</v>
      </c>
      <c r="I400" s="5"/>
      <c r="J400" s="5"/>
      <c r="K400" s="5">
        <v>203</v>
      </c>
      <c r="L400" s="5">
        <v>6</v>
      </c>
      <c r="M400" s="5">
        <v>3</v>
      </c>
      <c r="N400" s="5" t="s">
        <v>3</v>
      </c>
      <c r="O400" s="5">
        <v>2</v>
      </c>
      <c r="P400" s="5">
        <f>ROUND(Source!BQ393,O400)</f>
        <v>3556.81</v>
      </c>
    </row>
    <row r="401" spans="1:118" x14ac:dyDescent="0.2">
      <c r="A401" s="5">
        <v>50</v>
      </c>
      <c r="B401" s="5">
        <v>0</v>
      </c>
      <c r="C401" s="5">
        <v>0</v>
      </c>
      <c r="D401" s="5">
        <v>1</v>
      </c>
      <c r="E401" s="5">
        <v>204</v>
      </c>
      <c r="F401" s="5">
        <f>ROUND(Source!R393,O401)</f>
        <v>77.63</v>
      </c>
      <c r="G401" s="5" t="s">
        <v>85</v>
      </c>
      <c r="H401" s="5" t="s">
        <v>86</v>
      </c>
      <c r="I401" s="5"/>
      <c r="J401" s="5"/>
      <c r="K401" s="5">
        <v>204</v>
      </c>
      <c r="L401" s="5">
        <v>7</v>
      </c>
      <c r="M401" s="5">
        <v>3</v>
      </c>
      <c r="N401" s="5" t="s">
        <v>3</v>
      </c>
      <c r="O401" s="5">
        <v>2</v>
      </c>
      <c r="P401" s="5">
        <f>ROUND(Source!BR393,O401)</f>
        <v>1100.72</v>
      </c>
    </row>
    <row r="402" spans="1:118" x14ac:dyDescent="0.2">
      <c r="A402" s="5">
        <v>50</v>
      </c>
      <c r="B402" s="5">
        <v>0</v>
      </c>
      <c r="C402" s="5">
        <v>0</v>
      </c>
      <c r="D402" s="5">
        <v>1</v>
      </c>
      <c r="E402" s="5">
        <v>205</v>
      </c>
      <c r="F402" s="5">
        <f>ROUND(Source!S393,O402)</f>
        <v>5417.44</v>
      </c>
      <c r="G402" s="5" t="s">
        <v>87</v>
      </c>
      <c r="H402" s="5" t="s">
        <v>88</v>
      </c>
      <c r="I402" s="5"/>
      <c r="J402" s="5"/>
      <c r="K402" s="5">
        <v>205</v>
      </c>
      <c r="L402" s="5">
        <v>8</v>
      </c>
      <c r="M402" s="5">
        <v>3</v>
      </c>
      <c r="N402" s="5" t="s">
        <v>3</v>
      </c>
      <c r="O402" s="5">
        <v>2</v>
      </c>
      <c r="P402" s="5">
        <f>ROUND(Source!BS393,O402)</f>
        <v>76819.14</v>
      </c>
    </row>
    <row r="403" spans="1:118" x14ac:dyDescent="0.2">
      <c r="A403" s="5">
        <v>50</v>
      </c>
      <c r="B403" s="5">
        <v>0</v>
      </c>
      <c r="C403" s="5">
        <v>0</v>
      </c>
      <c r="D403" s="5">
        <v>1</v>
      </c>
      <c r="E403" s="5">
        <v>214</v>
      </c>
      <c r="F403" s="5">
        <f>ROUND(Source!AS393,O403)</f>
        <v>158603.4</v>
      </c>
      <c r="G403" s="5" t="s">
        <v>89</v>
      </c>
      <c r="H403" s="5" t="s">
        <v>90</v>
      </c>
      <c r="I403" s="5"/>
      <c r="J403" s="5"/>
      <c r="K403" s="5">
        <v>214</v>
      </c>
      <c r="L403" s="5">
        <v>9</v>
      </c>
      <c r="M403" s="5">
        <v>3</v>
      </c>
      <c r="N403" s="5" t="s">
        <v>3</v>
      </c>
      <c r="O403" s="5">
        <v>2</v>
      </c>
      <c r="P403" s="5">
        <f>ROUND(Source!CS393,O403)</f>
        <v>330271.37</v>
      </c>
    </row>
    <row r="404" spans="1:118" x14ac:dyDescent="0.2">
      <c r="A404" s="5">
        <v>50</v>
      </c>
      <c r="B404" s="5">
        <v>0</v>
      </c>
      <c r="C404" s="5">
        <v>0</v>
      </c>
      <c r="D404" s="5">
        <v>1</v>
      </c>
      <c r="E404" s="5">
        <v>215</v>
      </c>
      <c r="F404" s="5">
        <f>ROUND(Source!AT393,O404)</f>
        <v>32240.68</v>
      </c>
      <c r="G404" s="5" t="s">
        <v>91</v>
      </c>
      <c r="H404" s="5" t="s">
        <v>92</v>
      </c>
      <c r="I404" s="5"/>
      <c r="J404" s="5"/>
      <c r="K404" s="5">
        <v>215</v>
      </c>
      <c r="L404" s="5">
        <v>10</v>
      </c>
      <c r="M404" s="5">
        <v>3</v>
      </c>
      <c r="N404" s="5" t="s">
        <v>3</v>
      </c>
      <c r="O404" s="5">
        <v>2</v>
      </c>
      <c r="P404" s="5">
        <f>ROUND(Source!CT393,O404)</f>
        <v>58662.76</v>
      </c>
    </row>
    <row r="405" spans="1:118" x14ac:dyDescent="0.2">
      <c r="A405" s="5">
        <v>50</v>
      </c>
      <c r="B405" s="5">
        <v>0</v>
      </c>
      <c r="C405" s="5">
        <v>0</v>
      </c>
      <c r="D405" s="5">
        <v>1</v>
      </c>
      <c r="E405" s="5">
        <v>217</v>
      </c>
      <c r="F405" s="5">
        <f>ROUND(Source!AU393,O405)</f>
        <v>0</v>
      </c>
      <c r="G405" s="5" t="s">
        <v>93</v>
      </c>
      <c r="H405" s="5" t="s">
        <v>94</v>
      </c>
      <c r="I405" s="5"/>
      <c r="J405" s="5"/>
      <c r="K405" s="5">
        <v>217</v>
      </c>
      <c r="L405" s="5">
        <v>11</v>
      </c>
      <c r="M405" s="5">
        <v>3</v>
      </c>
      <c r="N405" s="5" t="s">
        <v>3</v>
      </c>
      <c r="O405" s="5">
        <v>2</v>
      </c>
      <c r="P405" s="5">
        <f>ROUND(Source!CU393,O405)</f>
        <v>0</v>
      </c>
    </row>
    <row r="406" spans="1:118" x14ac:dyDescent="0.2">
      <c r="A406" s="5">
        <v>50</v>
      </c>
      <c r="B406" s="5">
        <v>0</v>
      </c>
      <c r="C406" s="5">
        <v>0</v>
      </c>
      <c r="D406" s="5">
        <v>1</v>
      </c>
      <c r="E406" s="5">
        <v>206</v>
      </c>
      <c r="F406" s="5">
        <f>ROUND(Source!T393,O406)</f>
        <v>0</v>
      </c>
      <c r="G406" s="5" t="s">
        <v>95</v>
      </c>
      <c r="H406" s="5" t="s">
        <v>96</v>
      </c>
      <c r="I406" s="5"/>
      <c r="J406" s="5"/>
      <c r="K406" s="5">
        <v>206</v>
      </c>
      <c r="L406" s="5">
        <v>12</v>
      </c>
      <c r="M406" s="5">
        <v>3</v>
      </c>
      <c r="N406" s="5" t="s">
        <v>3</v>
      </c>
      <c r="O406" s="5">
        <v>2</v>
      </c>
      <c r="P406" s="5">
        <f>ROUND(Source!BT393,O406)</f>
        <v>0</v>
      </c>
    </row>
    <row r="407" spans="1:118" x14ac:dyDescent="0.2">
      <c r="A407" s="5">
        <v>50</v>
      </c>
      <c r="B407" s="5">
        <v>0</v>
      </c>
      <c r="C407" s="5">
        <v>0</v>
      </c>
      <c r="D407" s="5">
        <v>1</v>
      </c>
      <c r="E407" s="5">
        <v>207</v>
      </c>
      <c r="F407" s="5">
        <f>Source!U393</f>
        <v>459.32292839999991</v>
      </c>
      <c r="G407" s="5" t="s">
        <v>97</v>
      </c>
      <c r="H407" s="5" t="s">
        <v>98</v>
      </c>
      <c r="I407" s="5"/>
      <c r="J407" s="5"/>
      <c r="K407" s="5">
        <v>207</v>
      </c>
      <c r="L407" s="5">
        <v>13</v>
      </c>
      <c r="M407" s="5">
        <v>3</v>
      </c>
      <c r="N407" s="5" t="s">
        <v>3</v>
      </c>
      <c r="O407" s="5">
        <v>-1</v>
      </c>
      <c r="P407" s="5">
        <f>Source!BU393</f>
        <v>459.32292839999991</v>
      </c>
    </row>
    <row r="408" spans="1:118" x14ac:dyDescent="0.2">
      <c r="A408" s="5">
        <v>50</v>
      </c>
      <c r="B408" s="5">
        <v>0</v>
      </c>
      <c r="C408" s="5">
        <v>0</v>
      </c>
      <c r="D408" s="5">
        <v>1</v>
      </c>
      <c r="E408" s="5">
        <v>208</v>
      </c>
      <c r="F408" s="5">
        <f>Source!V393</f>
        <v>0</v>
      </c>
      <c r="G408" s="5" t="s">
        <v>99</v>
      </c>
      <c r="H408" s="5" t="s">
        <v>100</v>
      </c>
      <c r="I408" s="5"/>
      <c r="J408" s="5"/>
      <c r="K408" s="5">
        <v>208</v>
      </c>
      <c r="L408" s="5">
        <v>14</v>
      </c>
      <c r="M408" s="5">
        <v>3</v>
      </c>
      <c r="N408" s="5" t="s">
        <v>3</v>
      </c>
      <c r="O408" s="5">
        <v>-1</v>
      </c>
      <c r="P408" s="5">
        <f>Source!BV393</f>
        <v>0</v>
      </c>
    </row>
    <row r="409" spans="1:118" x14ac:dyDescent="0.2">
      <c r="A409" s="5">
        <v>50</v>
      </c>
      <c r="B409" s="5">
        <v>0</v>
      </c>
      <c r="C409" s="5">
        <v>0</v>
      </c>
      <c r="D409" s="5">
        <v>1</v>
      </c>
      <c r="E409" s="5">
        <v>209</v>
      </c>
      <c r="F409" s="5">
        <f>ROUND(Source!W393,O409)</f>
        <v>0</v>
      </c>
      <c r="G409" s="5" t="s">
        <v>101</v>
      </c>
      <c r="H409" s="5" t="s">
        <v>102</v>
      </c>
      <c r="I409" s="5"/>
      <c r="J409" s="5"/>
      <c r="K409" s="5">
        <v>209</v>
      </c>
      <c r="L409" s="5">
        <v>15</v>
      </c>
      <c r="M409" s="5">
        <v>3</v>
      </c>
      <c r="N409" s="5" t="s">
        <v>3</v>
      </c>
      <c r="O409" s="5">
        <v>2</v>
      </c>
      <c r="P409" s="5">
        <f>ROUND(Source!BW393,O409)</f>
        <v>0</v>
      </c>
    </row>
    <row r="410" spans="1:118" x14ac:dyDescent="0.2">
      <c r="A410" s="5">
        <v>50</v>
      </c>
      <c r="B410" s="5">
        <v>0</v>
      </c>
      <c r="C410" s="5">
        <v>0</v>
      </c>
      <c r="D410" s="5">
        <v>1</v>
      </c>
      <c r="E410" s="5">
        <v>210</v>
      </c>
      <c r="F410" s="5">
        <f>ROUND(Source!X393,O410)</f>
        <v>5316.45</v>
      </c>
      <c r="G410" s="5" t="s">
        <v>103</v>
      </c>
      <c r="H410" s="5" t="s">
        <v>104</v>
      </c>
      <c r="I410" s="5"/>
      <c r="J410" s="5"/>
      <c r="K410" s="5">
        <v>210</v>
      </c>
      <c r="L410" s="5">
        <v>16</v>
      </c>
      <c r="M410" s="5">
        <v>3</v>
      </c>
      <c r="N410" s="5" t="s">
        <v>3</v>
      </c>
      <c r="O410" s="5">
        <v>2</v>
      </c>
      <c r="P410" s="5">
        <f>ROUND(Source!BX393,O410)</f>
        <v>62457.81</v>
      </c>
    </row>
    <row r="411" spans="1:118" x14ac:dyDescent="0.2">
      <c r="A411" s="5">
        <v>50</v>
      </c>
      <c r="B411" s="5">
        <v>0</v>
      </c>
      <c r="C411" s="5">
        <v>0</v>
      </c>
      <c r="D411" s="5">
        <v>1</v>
      </c>
      <c r="E411" s="5">
        <v>211</v>
      </c>
      <c r="F411" s="5">
        <f>ROUND(Source!Y393,O411)</f>
        <v>3615.49</v>
      </c>
      <c r="G411" s="5" t="s">
        <v>105</v>
      </c>
      <c r="H411" s="5" t="s">
        <v>106</v>
      </c>
      <c r="I411" s="5"/>
      <c r="J411" s="5"/>
      <c r="K411" s="5">
        <v>211</v>
      </c>
      <c r="L411" s="5">
        <v>17</v>
      </c>
      <c r="M411" s="5">
        <v>3</v>
      </c>
      <c r="N411" s="5" t="s">
        <v>3</v>
      </c>
      <c r="O411" s="5">
        <v>2</v>
      </c>
      <c r="P411" s="5">
        <f>ROUND(Source!BY393,O411)</f>
        <v>33800.44</v>
      </c>
    </row>
    <row r="412" spans="1:118" x14ac:dyDescent="0.2">
      <c r="A412" s="5">
        <v>50</v>
      </c>
      <c r="B412" s="5">
        <v>0</v>
      </c>
      <c r="C412" s="5">
        <v>0</v>
      </c>
      <c r="D412" s="5">
        <v>1</v>
      </c>
      <c r="E412" s="5">
        <v>224</v>
      </c>
      <c r="F412" s="5">
        <f>ROUND(Source!AR393,O412)</f>
        <v>190844.08</v>
      </c>
      <c r="G412" s="5" t="s">
        <v>107</v>
      </c>
      <c r="H412" s="5" t="s">
        <v>108</v>
      </c>
      <c r="I412" s="5"/>
      <c r="J412" s="5"/>
      <c r="K412" s="5">
        <v>224</v>
      </c>
      <c r="L412" s="5">
        <v>18</v>
      </c>
      <c r="M412" s="5">
        <v>3</v>
      </c>
      <c r="N412" s="5" t="s">
        <v>3</v>
      </c>
      <c r="O412" s="5">
        <v>2</v>
      </c>
      <c r="P412" s="5">
        <f>ROUND(Source!CR393,O412)</f>
        <v>388934.13</v>
      </c>
    </row>
    <row r="413" spans="1:118" x14ac:dyDescent="0.2">
      <c r="A413" s="5">
        <v>50</v>
      </c>
      <c r="B413" s="5">
        <v>1</v>
      </c>
      <c r="C413" s="5">
        <v>0</v>
      </c>
      <c r="D413" s="5">
        <v>2</v>
      </c>
      <c r="E413" s="5">
        <v>0</v>
      </c>
      <c r="F413" s="5">
        <f>ROUND(F395+F410+F411+F401*1.67,O413)</f>
        <v>190837.84</v>
      </c>
      <c r="G413" s="5" t="s">
        <v>109</v>
      </c>
      <c r="H413" s="5" t="s">
        <v>110</v>
      </c>
      <c r="I413" s="5"/>
      <c r="J413" s="5"/>
      <c r="K413" s="5">
        <v>212</v>
      </c>
      <c r="L413" s="5">
        <v>19</v>
      </c>
      <c r="M413" s="5">
        <v>0</v>
      </c>
      <c r="N413" s="5" t="s">
        <v>3</v>
      </c>
      <c r="O413" s="5">
        <v>2</v>
      </c>
      <c r="P413" s="5">
        <f>ROUND(P395+P410+P411+P401*1.67,O413)</f>
        <v>388912.13</v>
      </c>
    </row>
    <row r="415" spans="1:118" x14ac:dyDescent="0.2">
      <c r="A415" s="3">
        <v>51</v>
      </c>
      <c r="B415" s="3">
        <f>B12</f>
        <v>442</v>
      </c>
      <c r="C415" s="3">
        <f>A12</f>
        <v>1</v>
      </c>
      <c r="D415" s="3">
        <f>ROW(A12)</f>
        <v>12</v>
      </c>
      <c r="E415" s="3"/>
      <c r="F415" s="3" t="str">
        <f>IF(F12&lt;&gt;"",F12,"")</f>
        <v>Новый объект</v>
      </c>
      <c r="G415" s="3" t="str">
        <f>IF(G12&lt;&gt;"",G12,"")</f>
        <v>555</v>
      </c>
      <c r="H415" s="3"/>
      <c r="I415" s="3"/>
      <c r="J415" s="3"/>
      <c r="K415" s="3"/>
      <c r="L415" s="3"/>
      <c r="M415" s="3"/>
      <c r="N415" s="3"/>
      <c r="O415" s="3">
        <f t="shared" ref="O415:T415" si="372">ROUND(O393,2)</f>
        <v>181776.26</v>
      </c>
      <c r="P415" s="3">
        <f t="shared" si="372"/>
        <v>175852.49</v>
      </c>
      <c r="Q415" s="3">
        <f t="shared" si="372"/>
        <v>506.33</v>
      </c>
      <c r="R415" s="3">
        <f t="shared" si="372"/>
        <v>77.63</v>
      </c>
      <c r="S415" s="3">
        <f t="shared" si="372"/>
        <v>5417.44</v>
      </c>
      <c r="T415" s="3">
        <f t="shared" si="372"/>
        <v>0</v>
      </c>
      <c r="U415" s="3">
        <f>U393</f>
        <v>459.32292839999991</v>
      </c>
      <c r="V415" s="3">
        <f>V393</f>
        <v>0</v>
      </c>
      <c r="W415" s="3">
        <f>ROUND(W393,2)</f>
        <v>0</v>
      </c>
      <c r="X415" s="3">
        <f>ROUND(X393,2)</f>
        <v>5316.45</v>
      </c>
      <c r="Y415" s="3">
        <f>ROUND(Y393,2)</f>
        <v>3615.49</v>
      </c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>
        <f t="shared" ref="AO415:AU415" si="373">ROUND(AO393,2)</f>
        <v>0</v>
      </c>
      <c r="AP415" s="3">
        <f t="shared" si="373"/>
        <v>0</v>
      </c>
      <c r="AQ415" s="3">
        <f t="shared" si="373"/>
        <v>0</v>
      </c>
      <c r="AR415" s="3">
        <f t="shared" si="373"/>
        <v>190844.08</v>
      </c>
      <c r="AS415" s="3">
        <f t="shared" si="373"/>
        <v>158603.4</v>
      </c>
      <c r="AT415" s="3">
        <f t="shared" si="373"/>
        <v>32240.68</v>
      </c>
      <c r="AU415" s="3">
        <f t="shared" si="373"/>
        <v>0</v>
      </c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4">
        <f t="shared" ref="BO415:BT415" si="374">ROUND(BO393,2)</f>
        <v>290815.68</v>
      </c>
      <c r="BP415" s="4">
        <f t="shared" si="374"/>
        <v>210439.73</v>
      </c>
      <c r="BQ415" s="4">
        <f t="shared" si="374"/>
        <v>3556.81</v>
      </c>
      <c r="BR415" s="4">
        <f t="shared" si="374"/>
        <v>1100.72</v>
      </c>
      <c r="BS415" s="4">
        <f t="shared" si="374"/>
        <v>76819.14</v>
      </c>
      <c r="BT415" s="4">
        <f t="shared" si="374"/>
        <v>0</v>
      </c>
      <c r="BU415" s="4">
        <f>BU393</f>
        <v>459.32292839999991</v>
      </c>
      <c r="BV415" s="4">
        <f>BV393</f>
        <v>0</v>
      </c>
      <c r="BW415" s="4">
        <f>ROUND(BW393,2)</f>
        <v>0</v>
      </c>
      <c r="BX415" s="4">
        <f>ROUND(BX393,2)</f>
        <v>62457.81</v>
      </c>
      <c r="BY415" s="4">
        <f>ROUND(BY393,2)</f>
        <v>33800.44</v>
      </c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>
        <f t="shared" ref="CO415:CU415" si="375">ROUND(CO393,2)</f>
        <v>0</v>
      </c>
      <c r="CP415" s="4">
        <f t="shared" si="375"/>
        <v>0</v>
      </c>
      <c r="CQ415" s="4">
        <f t="shared" si="375"/>
        <v>0</v>
      </c>
      <c r="CR415" s="4">
        <f t="shared" si="375"/>
        <v>388934.13</v>
      </c>
      <c r="CS415" s="4">
        <f t="shared" si="375"/>
        <v>330271.37</v>
      </c>
      <c r="CT415" s="4">
        <f t="shared" si="375"/>
        <v>58662.76</v>
      </c>
      <c r="CU415" s="4">
        <f t="shared" si="375"/>
        <v>0</v>
      </c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>
        <v>0</v>
      </c>
    </row>
    <row r="417" spans="1:16" x14ac:dyDescent="0.2">
      <c r="A417" s="5">
        <v>50</v>
      </c>
      <c r="B417" s="5">
        <v>0</v>
      </c>
      <c r="C417" s="5">
        <v>0</v>
      </c>
      <c r="D417" s="5">
        <v>1</v>
      </c>
      <c r="E417" s="5">
        <v>201</v>
      </c>
      <c r="F417" s="5">
        <f>ROUND(Source!O415,O417)</f>
        <v>181776.26</v>
      </c>
      <c r="G417" s="5" t="s">
        <v>73</v>
      </c>
      <c r="H417" s="5" t="s">
        <v>74</v>
      </c>
      <c r="I417" s="5"/>
      <c r="J417" s="5"/>
      <c r="K417" s="5">
        <v>201</v>
      </c>
      <c r="L417" s="5">
        <v>1</v>
      </c>
      <c r="M417" s="5">
        <v>3</v>
      </c>
      <c r="N417" s="5" t="s">
        <v>3</v>
      </c>
      <c r="O417" s="5">
        <v>2</v>
      </c>
      <c r="P417" s="5">
        <f>ROUND(Source!BO415,O417)</f>
        <v>290815.68</v>
      </c>
    </row>
    <row r="418" spans="1:16" x14ac:dyDescent="0.2">
      <c r="A418" s="5">
        <v>50</v>
      </c>
      <c r="B418" s="5">
        <v>0</v>
      </c>
      <c r="C418" s="5">
        <v>0</v>
      </c>
      <c r="D418" s="5">
        <v>1</v>
      </c>
      <c r="E418" s="5">
        <v>202</v>
      </c>
      <c r="F418" s="5">
        <f>ROUND(Source!P415,O418)</f>
        <v>175852.49</v>
      </c>
      <c r="G418" s="5" t="s">
        <v>75</v>
      </c>
      <c r="H418" s="5" t="s">
        <v>76</v>
      </c>
      <c r="I418" s="5"/>
      <c r="J418" s="5"/>
      <c r="K418" s="5">
        <v>202</v>
      </c>
      <c r="L418" s="5">
        <v>2</v>
      </c>
      <c r="M418" s="5">
        <v>3</v>
      </c>
      <c r="N418" s="5" t="s">
        <v>3</v>
      </c>
      <c r="O418" s="5">
        <v>2</v>
      </c>
      <c r="P418" s="5">
        <f>ROUND(Source!BP415,O418)</f>
        <v>210439.73</v>
      </c>
    </row>
    <row r="419" spans="1:16" x14ac:dyDescent="0.2">
      <c r="A419" s="5">
        <v>50</v>
      </c>
      <c r="B419" s="5">
        <v>0</v>
      </c>
      <c r="C419" s="5">
        <v>0</v>
      </c>
      <c r="D419" s="5">
        <v>1</v>
      </c>
      <c r="E419" s="5">
        <v>222</v>
      </c>
      <c r="F419" s="5">
        <f>ROUND(Source!AO415,O419)</f>
        <v>0</v>
      </c>
      <c r="G419" s="5" t="s">
        <v>77</v>
      </c>
      <c r="H419" s="5" t="s">
        <v>78</v>
      </c>
      <c r="I419" s="5"/>
      <c r="J419" s="5"/>
      <c r="K419" s="5">
        <v>222</v>
      </c>
      <c r="L419" s="5">
        <v>3</v>
      </c>
      <c r="M419" s="5">
        <v>3</v>
      </c>
      <c r="N419" s="5" t="s">
        <v>3</v>
      </c>
      <c r="O419" s="5">
        <v>2</v>
      </c>
      <c r="P419" s="5">
        <f>ROUND(Source!CO415,O419)</f>
        <v>0</v>
      </c>
    </row>
    <row r="420" spans="1:16" x14ac:dyDescent="0.2">
      <c r="A420" s="5">
        <v>50</v>
      </c>
      <c r="B420" s="5">
        <v>0</v>
      </c>
      <c r="C420" s="5">
        <v>0</v>
      </c>
      <c r="D420" s="5">
        <v>1</v>
      </c>
      <c r="E420" s="5">
        <v>216</v>
      </c>
      <c r="F420" s="5">
        <f>ROUND(Source!AP415,O420)</f>
        <v>0</v>
      </c>
      <c r="G420" s="5" t="s">
        <v>79</v>
      </c>
      <c r="H420" s="5" t="s">
        <v>80</v>
      </c>
      <c r="I420" s="5"/>
      <c r="J420" s="5"/>
      <c r="K420" s="5">
        <v>216</v>
      </c>
      <c r="L420" s="5">
        <v>4</v>
      </c>
      <c r="M420" s="5">
        <v>3</v>
      </c>
      <c r="N420" s="5" t="s">
        <v>3</v>
      </c>
      <c r="O420" s="5">
        <v>2</v>
      </c>
      <c r="P420" s="5">
        <f>ROUND(Source!CP415,O420)</f>
        <v>0</v>
      </c>
    </row>
    <row r="421" spans="1:16" x14ac:dyDescent="0.2">
      <c r="A421" s="5">
        <v>50</v>
      </c>
      <c r="B421" s="5">
        <v>0</v>
      </c>
      <c r="C421" s="5">
        <v>0</v>
      </c>
      <c r="D421" s="5">
        <v>1</v>
      </c>
      <c r="E421" s="5">
        <v>223</v>
      </c>
      <c r="F421" s="5">
        <f>ROUND(Source!AQ415,O421)</f>
        <v>0</v>
      </c>
      <c r="G421" s="5" t="s">
        <v>81</v>
      </c>
      <c r="H421" s="5" t="s">
        <v>82</v>
      </c>
      <c r="I421" s="5"/>
      <c r="J421" s="5"/>
      <c r="K421" s="5">
        <v>223</v>
      </c>
      <c r="L421" s="5">
        <v>5</v>
      </c>
      <c r="M421" s="5">
        <v>3</v>
      </c>
      <c r="N421" s="5" t="s">
        <v>3</v>
      </c>
      <c r="O421" s="5">
        <v>2</v>
      </c>
      <c r="P421" s="5">
        <f>ROUND(Source!CQ415,O421)</f>
        <v>0</v>
      </c>
    </row>
    <row r="422" spans="1:16" x14ac:dyDescent="0.2">
      <c r="A422" s="5">
        <v>50</v>
      </c>
      <c r="B422" s="5">
        <v>0</v>
      </c>
      <c r="C422" s="5">
        <v>0</v>
      </c>
      <c r="D422" s="5">
        <v>1</v>
      </c>
      <c r="E422" s="5">
        <v>203</v>
      </c>
      <c r="F422" s="5">
        <f>ROUND(Source!Q415,O422)</f>
        <v>506.33</v>
      </c>
      <c r="G422" s="5" t="s">
        <v>83</v>
      </c>
      <c r="H422" s="5" t="s">
        <v>84</v>
      </c>
      <c r="I422" s="5"/>
      <c r="J422" s="5"/>
      <c r="K422" s="5">
        <v>203</v>
      </c>
      <c r="L422" s="5">
        <v>6</v>
      </c>
      <c r="M422" s="5">
        <v>3</v>
      </c>
      <c r="N422" s="5" t="s">
        <v>3</v>
      </c>
      <c r="O422" s="5">
        <v>2</v>
      </c>
      <c r="P422" s="5">
        <f>ROUND(Source!BQ415,O422)</f>
        <v>3556.81</v>
      </c>
    </row>
    <row r="423" spans="1:16" x14ac:dyDescent="0.2">
      <c r="A423" s="5">
        <v>50</v>
      </c>
      <c r="B423" s="5">
        <v>0</v>
      </c>
      <c r="C423" s="5">
        <v>0</v>
      </c>
      <c r="D423" s="5">
        <v>1</v>
      </c>
      <c r="E423" s="5">
        <v>204</v>
      </c>
      <c r="F423" s="5">
        <f>ROUND(Source!R415,O423)</f>
        <v>77.63</v>
      </c>
      <c r="G423" s="5" t="s">
        <v>85</v>
      </c>
      <c r="H423" s="5" t="s">
        <v>86</v>
      </c>
      <c r="I423" s="5"/>
      <c r="J423" s="5"/>
      <c r="K423" s="5">
        <v>204</v>
      </c>
      <c r="L423" s="5">
        <v>7</v>
      </c>
      <c r="M423" s="5">
        <v>3</v>
      </c>
      <c r="N423" s="5" t="s">
        <v>3</v>
      </c>
      <c r="O423" s="5">
        <v>2</v>
      </c>
      <c r="P423" s="5">
        <f>ROUND(Source!BR415,O423)</f>
        <v>1100.72</v>
      </c>
    </row>
    <row r="424" spans="1:16" x14ac:dyDescent="0.2">
      <c r="A424" s="5">
        <v>50</v>
      </c>
      <c r="B424" s="5">
        <v>0</v>
      </c>
      <c r="C424" s="5">
        <v>0</v>
      </c>
      <c r="D424" s="5">
        <v>1</v>
      </c>
      <c r="E424" s="5">
        <v>205</v>
      </c>
      <c r="F424" s="5">
        <f>ROUND(Source!S415,O424)</f>
        <v>5417.44</v>
      </c>
      <c r="G424" s="5" t="s">
        <v>87</v>
      </c>
      <c r="H424" s="5" t="s">
        <v>88</v>
      </c>
      <c r="I424" s="5"/>
      <c r="J424" s="5"/>
      <c r="K424" s="5">
        <v>205</v>
      </c>
      <c r="L424" s="5">
        <v>8</v>
      </c>
      <c r="M424" s="5">
        <v>3</v>
      </c>
      <c r="N424" s="5" t="s">
        <v>3</v>
      </c>
      <c r="O424" s="5">
        <v>2</v>
      </c>
      <c r="P424" s="5">
        <f>ROUND(Source!BS415,O424)</f>
        <v>76819.14</v>
      </c>
    </row>
    <row r="425" spans="1:16" x14ac:dyDescent="0.2">
      <c r="A425" s="5">
        <v>50</v>
      </c>
      <c r="B425" s="5">
        <v>0</v>
      </c>
      <c r="C425" s="5">
        <v>0</v>
      </c>
      <c r="D425" s="5">
        <v>1</v>
      </c>
      <c r="E425" s="5">
        <v>214</v>
      </c>
      <c r="F425" s="5">
        <f>ROUND(Source!AS415,O425)</f>
        <v>158603.4</v>
      </c>
      <c r="G425" s="5" t="s">
        <v>89</v>
      </c>
      <c r="H425" s="5" t="s">
        <v>90</v>
      </c>
      <c r="I425" s="5"/>
      <c r="J425" s="5"/>
      <c r="K425" s="5">
        <v>214</v>
      </c>
      <c r="L425" s="5">
        <v>9</v>
      </c>
      <c r="M425" s="5">
        <v>3</v>
      </c>
      <c r="N425" s="5" t="s">
        <v>3</v>
      </c>
      <c r="O425" s="5">
        <v>2</v>
      </c>
      <c r="P425" s="5">
        <f>ROUND(Source!CS415,O425)</f>
        <v>330271.37</v>
      </c>
    </row>
    <row r="426" spans="1:16" x14ac:dyDescent="0.2">
      <c r="A426" s="5">
        <v>50</v>
      </c>
      <c r="B426" s="5">
        <v>0</v>
      </c>
      <c r="C426" s="5">
        <v>0</v>
      </c>
      <c r="D426" s="5">
        <v>1</v>
      </c>
      <c r="E426" s="5">
        <v>215</v>
      </c>
      <c r="F426" s="5">
        <f>ROUND(Source!AT415,O426)</f>
        <v>32240.68</v>
      </c>
      <c r="G426" s="5" t="s">
        <v>91</v>
      </c>
      <c r="H426" s="5" t="s">
        <v>92</v>
      </c>
      <c r="I426" s="5"/>
      <c r="J426" s="5"/>
      <c r="K426" s="5">
        <v>215</v>
      </c>
      <c r="L426" s="5">
        <v>10</v>
      </c>
      <c r="M426" s="5">
        <v>3</v>
      </c>
      <c r="N426" s="5" t="s">
        <v>3</v>
      </c>
      <c r="O426" s="5">
        <v>2</v>
      </c>
      <c r="P426" s="5">
        <f>ROUND(Source!CT415,O426)</f>
        <v>58662.76</v>
      </c>
    </row>
    <row r="427" spans="1:16" x14ac:dyDescent="0.2">
      <c r="A427" s="5">
        <v>50</v>
      </c>
      <c r="B427" s="5">
        <v>0</v>
      </c>
      <c r="C427" s="5">
        <v>0</v>
      </c>
      <c r="D427" s="5">
        <v>1</v>
      </c>
      <c r="E427" s="5">
        <v>217</v>
      </c>
      <c r="F427" s="5">
        <f>ROUND(Source!AU415,O427)</f>
        <v>0</v>
      </c>
      <c r="G427" s="5" t="s">
        <v>93</v>
      </c>
      <c r="H427" s="5" t="s">
        <v>94</v>
      </c>
      <c r="I427" s="5"/>
      <c r="J427" s="5"/>
      <c r="K427" s="5">
        <v>217</v>
      </c>
      <c r="L427" s="5">
        <v>11</v>
      </c>
      <c r="M427" s="5">
        <v>3</v>
      </c>
      <c r="N427" s="5" t="s">
        <v>3</v>
      </c>
      <c r="O427" s="5">
        <v>2</v>
      </c>
      <c r="P427" s="5">
        <f>ROUND(Source!CU415,O427)</f>
        <v>0</v>
      </c>
    </row>
    <row r="428" spans="1:16" x14ac:dyDescent="0.2">
      <c r="A428" s="5">
        <v>50</v>
      </c>
      <c r="B428" s="5">
        <v>0</v>
      </c>
      <c r="C428" s="5">
        <v>0</v>
      </c>
      <c r="D428" s="5">
        <v>1</v>
      </c>
      <c r="E428" s="5">
        <v>206</v>
      </c>
      <c r="F428" s="5">
        <f>ROUND(Source!T415,O428)</f>
        <v>0</v>
      </c>
      <c r="G428" s="5" t="s">
        <v>95</v>
      </c>
      <c r="H428" s="5" t="s">
        <v>96</v>
      </c>
      <c r="I428" s="5"/>
      <c r="J428" s="5"/>
      <c r="K428" s="5">
        <v>206</v>
      </c>
      <c r="L428" s="5">
        <v>12</v>
      </c>
      <c r="M428" s="5">
        <v>3</v>
      </c>
      <c r="N428" s="5" t="s">
        <v>3</v>
      </c>
      <c r="O428" s="5">
        <v>2</v>
      </c>
      <c r="P428" s="5">
        <f>ROUND(Source!BT415,O428)</f>
        <v>0</v>
      </c>
    </row>
    <row r="429" spans="1:16" x14ac:dyDescent="0.2">
      <c r="A429" s="5">
        <v>50</v>
      </c>
      <c r="B429" s="5">
        <v>0</v>
      </c>
      <c r="C429" s="5">
        <v>0</v>
      </c>
      <c r="D429" s="5">
        <v>1</v>
      </c>
      <c r="E429" s="5">
        <v>207</v>
      </c>
      <c r="F429" s="5">
        <f>Source!U415</f>
        <v>459.32292839999991</v>
      </c>
      <c r="G429" s="5" t="s">
        <v>97</v>
      </c>
      <c r="H429" s="5" t="s">
        <v>98</v>
      </c>
      <c r="I429" s="5"/>
      <c r="J429" s="5"/>
      <c r="K429" s="5">
        <v>207</v>
      </c>
      <c r="L429" s="5">
        <v>13</v>
      </c>
      <c r="M429" s="5">
        <v>3</v>
      </c>
      <c r="N429" s="5" t="s">
        <v>3</v>
      </c>
      <c r="O429" s="5">
        <v>-1</v>
      </c>
      <c r="P429" s="5">
        <f>Source!BU415</f>
        <v>459.32292839999991</v>
      </c>
    </row>
    <row r="430" spans="1:16" x14ac:dyDescent="0.2">
      <c r="A430" s="5">
        <v>50</v>
      </c>
      <c r="B430" s="5">
        <v>0</v>
      </c>
      <c r="C430" s="5">
        <v>0</v>
      </c>
      <c r="D430" s="5">
        <v>1</v>
      </c>
      <c r="E430" s="5">
        <v>208</v>
      </c>
      <c r="F430" s="5">
        <f>Source!V415</f>
        <v>0</v>
      </c>
      <c r="G430" s="5" t="s">
        <v>99</v>
      </c>
      <c r="H430" s="5" t="s">
        <v>100</v>
      </c>
      <c r="I430" s="5"/>
      <c r="J430" s="5"/>
      <c r="K430" s="5">
        <v>208</v>
      </c>
      <c r="L430" s="5">
        <v>14</v>
      </c>
      <c r="M430" s="5">
        <v>3</v>
      </c>
      <c r="N430" s="5" t="s">
        <v>3</v>
      </c>
      <c r="O430" s="5">
        <v>-1</v>
      </c>
      <c r="P430" s="5">
        <f>Source!BV415</f>
        <v>0</v>
      </c>
    </row>
    <row r="431" spans="1:16" x14ac:dyDescent="0.2">
      <c r="A431" s="5">
        <v>50</v>
      </c>
      <c r="B431" s="5">
        <v>0</v>
      </c>
      <c r="C431" s="5">
        <v>0</v>
      </c>
      <c r="D431" s="5">
        <v>1</v>
      </c>
      <c r="E431" s="5">
        <v>209</v>
      </c>
      <c r="F431" s="5">
        <f>ROUND(Source!W415,O431)</f>
        <v>0</v>
      </c>
      <c r="G431" s="5" t="s">
        <v>101</v>
      </c>
      <c r="H431" s="5" t="s">
        <v>102</v>
      </c>
      <c r="I431" s="5"/>
      <c r="J431" s="5"/>
      <c r="K431" s="5">
        <v>209</v>
      </c>
      <c r="L431" s="5">
        <v>15</v>
      </c>
      <c r="M431" s="5">
        <v>3</v>
      </c>
      <c r="N431" s="5" t="s">
        <v>3</v>
      </c>
      <c r="O431" s="5">
        <v>2</v>
      </c>
      <c r="P431" s="5">
        <f>ROUND(Source!BW415,O431)</f>
        <v>0</v>
      </c>
    </row>
    <row r="432" spans="1:16" x14ac:dyDescent="0.2">
      <c r="A432" s="5">
        <v>50</v>
      </c>
      <c r="B432" s="5">
        <v>0</v>
      </c>
      <c r="C432" s="5">
        <v>0</v>
      </c>
      <c r="D432" s="5">
        <v>1</v>
      </c>
      <c r="E432" s="5">
        <v>210</v>
      </c>
      <c r="F432" s="5">
        <f>ROUND(Source!X415,O432)</f>
        <v>5316.45</v>
      </c>
      <c r="G432" s="5" t="s">
        <v>103</v>
      </c>
      <c r="H432" s="5" t="s">
        <v>104</v>
      </c>
      <c r="I432" s="5"/>
      <c r="J432" s="5"/>
      <c r="K432" s="5">
        <v>210</v>
      </c>
      <c r="L432" s="5">
        <v>16</v>
      </c>
      <c r="M432" s="5">
        <v>3</v>
      </c>
      <c r="N432" s="5" t="s">
        <v>3</v>
      </c>
      <c r="O432" s="5">
        <v>2</v>
      </c>
      <c r="P432" s="5">
        <f>ROUND(Source!BX415,O432)</f>
        <v>62457.81</v>
      </c>
    </row>
    <row r="433" spans="1:26" x14ac:dyDescent="0.2">
      <c r="A433" s="5">
        <v>50</v>
      </c>
      <c r="B433" s="5">
        <v>0</v>
      </c>
      <c r="C433" s="5">
        <v>0</v>
      </c>
      <c r="D433" s="5">
        <v>1</v>
      </c>
      <c r="E433" s="5">
        <v>211</v>
      </c>
      <c r="F433" s="5">
        <f>ROUND(Source!Y415,O433)</f>
        <v>3615.49</v>
      </c>
      <c r="G433" s="5" t="s">
        <v>105</v>
      </c>
      <c r="H433" s="5" t="s">
        <v>106</v>
      </c>
      <c r="I433" s="5"/>
      <c r="J433" s="5"/>
      <c r="K433" s="5">
        <v>211</v>
      </c>
      <c r="L433" s="5">
        <v>17</v>
      </c>
      <c r="M433" s="5">
        <v>3</v>
      </c>
      <c r="N433" s="5" t="s">
        <v>3</v>
      </c>
      <c r="O433" s="5">
        <v>2</v>
      </c>
      <c r="P433" s="5">
        <f>ROUND(Source!BY415,O433)</f>
        <v>33800.44</v>
      </c>
    </row>
    <row r="434" spans="1:26" x14ac:dyDescent="0.2">
      <c r="A434" s="5">
        <v>50</v>
      </c>
      <c r="B434" s="5">
        <v>0</v>
      </c>
      <c r="C434" s="5">
        <v>0</v>
      </c>
      <c r="D434" s="5">
        <v>1</v>
      </c>
      <c r="E434" s="5">
        <v>224</v>
      </c>
      <c r="F434" s="5">
        <f>ROUND(Source!AR415,O434)</f>
        <v>190844.08</v>
      </c>
      <c r="G434" s="5" t="s">
        <v>107</v>
      </c>
      <c r="H434" s="5" t="s">
        <v>108</v>
      </c>
      <c r="I434" s="5"/>
      <c r="J434" s="5"/>
      <c r="K434" s="5">
        <v>224</v>
      </c>
      <c r="L434" s="5">
        <v>18</v>
      </c>
      <c r="M434" s="5">
        <v>3</v>
      </c>
      <c r="N434" s="5" t="s">
        <v>3</v>
      </c>
      <c r="O434" s="5">
        <v>2</v>
      </c>
      <c r="P434" s="5">
        <f>ROUND(Source!CR415,O434)</f>
        <v>388934.13</v>
      </c>
    </row>
    <row r="435" spans="1:26" x14ac:dyDescent="0.2">
      <c r="A435" s="5">
        <v>50</v>
      </c>
      <c r="B435" s="5">
        <v>1</v>
      </c>
      <c r="C435" s="5">
        <v>0</v>
      </c>
      <c r="D435" s="5">
        <v>2</v>
      </c>
      <c r="E435" s="5">
        <v>0</v>
      </c>
      <c r="F435" s="5">
        <f>ROUND(F417+F432+F433+F423*1.67,O435)</f>
        <v>190837.84</v>
      </c>
      <c r="G435" s="5" t="s">
        <v>109</v>
      </c>
      <c r="H435" s="5" t="s">
        <v>110</v>
      </c>
      <c r="I435" s="5"/>
      <c r="J435" s="5"/>
      <c r="K435" s="5">
        <v>212</v>
      </c>
      <c r="L435" s="5">
        <v>19</v>
      </c>
      <c r="M435" s="5">
        <v>0</v>
      </c>
      <c r="N435" s="5" t="s">
        <v>3</v>
      </c>
      <c r="O435" s="5">
        <v>2</v>
      </c>
      <c r="P435" s="5">
        <f>ROUND(P417+P432+P433+P423*1.67,O435)</f>
        <v>388912.13</v>
      </c>
    </row>
    <row r="436" spans="1:26" x14ac:dyDescent="0.2">
      <c r="A436" s="5">
        <v>50</v>
      </c>
      <c r="B436" s="5">
        <v>1</v>
      </c>
      <c r="C436" s="5">
        <v>0</v>
      </c>
      <c r="D436" s="5">
        <v>2</v>
      </c>
      <c r="E436" s="5">
        <v>0</v>
      </c>
      <c r="F436" s="5">
        <f>ROUND(F435*0.18,O436)</f>
        <v>34350.81</v>
      </c>
      <c r="G436" s="5" t="s">
        <v>424</v>
      </c>
      <c r="H436" s="5" t="s">
        <v>425</v>
      </c>
      <c r="I436" s="5"/>
      <c r="J436" s="5"/>
      <c r="K436" s="5">
        <v>212</v>
      </c>
      <c r="L436" s="5">
        <v>20</v>
      </c>
      <c r="M436" s="5">
        <v>0</v>
      </c>
      <c r="N436" s="5" t="s">
        <v>3</v>
      </c>
      <c r="O436" s="5">
        <v>2</v>
      </c>
      <c r="P436" s="5">
        <f>ROUND(P435*0.18,O436)</f>
        <v>70004.179999999993</v>
      </c>
    </row>
    <row r="437" spans="1:26" x14ac:dyDescent="0.2">
      <c r="A437" s="5">
        <v>50</v>
      </c>
      <c r="B437" s="5">
        <v>1</v>
      </c>
      <c r="C437" s="5">
        <v>0</v>
      </c>
      <c r="D437" s="5">
        <v>2</v>
      </c>
      <c r="E437" s="5">
        <v>213</v>
      </c>
      <c r="F437" s="5">
        <f>ROUND(F435+F436,O437)</f>
        <v>225188.65</v>
      </c>
      <c r="G437" s="5" t="s">
        <v>426</v>
      </c>
      <c r="H437" s="5" t="s">
        <v>427</v>
      </c>
      <c r="I437" s="5"/>
      <c r="J437" s="5"/>
      <c r="K437" s="5">
        <v>212</v>
      </c>
      <c r="L437" s="5">
        <v>21</v>
      </c>
      <c r="M437" s="5">
        <v>0</v>
      </c>
      <c r="N437" s="5" t="s">
        <v>3</v>
      </c>
      <c r="O437" s="5">
        <v>2</v>
      </c>
      <c r="P437" s="5">
        <f>ROUND(P435+P436,O437)</f>
        <v>458916.31</v>
      </c>
    </row>
    <row r="440" spans="1:26" x14ac:dyDescent="0.2">
      <c r="A440">
        <v>-1</v>
      </c>
    </row>
    <row r="442" spans="1:26" x14ac:dyDescent="0.2">
      <c r="A442" s="4">
        <v>75</v>
      </c>
      <c r="B442" s="4" t="s">
        <v>428</v>
      </c>
      <c r="C442" s="4">
        <v>2000</v>
      </c>
      <c r="D442" s="4">
        <v>0</v>
      </c>
      <c r="E442" s="4">
        <v>1</v>
      </c>
      <c r="F442" s="4">
        <v>0</v>
      </c>
      <c r="G442" s="4">
        <v>0</v>
      </c>
      <c r="H442" s="4">
        <v>1</v>
      </c>
      <c r="I442" s="4">
        <v>0</v>
      </c>
      <c r="J442" s="4">
        <v>1</v>
      </c>
      <c r="K442" s="4">
        <v>98</v>
      </c>
      <c r="L442" s="4">
        <v>77</v>
      </c>
      <c r="M442" s="4">
        <v>0</v>
      </c>
      <c r="N442" s="4">
        <v>22529512</v>
      </c>
      <c r="O442" s="4">
        <v>1</v>
      </c>
    </row>
    <row r="443" spans="1:26" x14ac:dyDescent="0.2">
      <c r="A443" s="4">
        <v>75</v>
      </c>
      <c r="B443" s="4" t="s">
        <v>429</v>
      </c>
      <c r="C443" s="4">
        <v>2013</v>
      </c>
      <c r="D443" s="4">
        <v>0</v>
      </c>
      <c r="E443" s="4">
        <v>6</v>
      </c>
      <c r="F443" s="4">
        <v>0</v>
      </c>
      <c r="G443" s="4">
        <v>0</v>
      </c>
      <c r="H443" s="4">
        <v>2</v>
      </c>
      <c r="I443" s="4">
        <v>1</v>
      </c>
      <c r="J443" s="4">
        <v>1</v>
      </c>
      <c r="K443" s="4">
        <v>99</v>
      </c>
      <c r="L443" s="4">
        <v>70</v>
      </c>
      <c r="M443" s="4">
        <v>1</v>
      </c>
      <c r="N443" s="4">
        <v>22529510</v>
      </c>
      <c r="O443" s="4">
        <v>2</v>
      </c>
    </row>
    <row r="444" spans="1:26" x14ac:dyDescent="0.2">
      <c r="A444" s="6">
        <v>1</v>
      </c>
      <c r="B444" s="6" t="s">
        <v>430</v>
      </c>
      <c r="C444" s="6" t="s">
        <v>431</v>
      </c>
      <c r="D444" s="6">
        <v>2013</v>
      </c>
      <c r="E444" s="6">
        <v>6</v>
      </c>
      <c r="F444" s="6">
        <v>1</v>
      </c>
      <c r="G444" s="6">
        <v>1</v>
      </c>
      <c r="H444" s="6">
        <v>0</v>
      </c>
      <c r="I444" s="6">
        <v>2</v>
      </c>
      <c r="J444" s="6">
        <v>1</v>
      </c>
      <c r="K444" s="6">
        <v>1</v>
      </c>
      <c r="L444" s="6">
        <v>1</v>
      </c>
      <c r="M444" s="6">
        <v>1</v>
      </c>
      <c r="N444" s="6">
        <v>1</v>
      </c>
      <c r="O444" s="6">
        <v>1</v>
      </c>
      <c r="P444" s="6">
        <v>1</v>
      </c>
      <c r="Q444" s="6">
        <v>1</v>
      </c>
      <c r="R444" s="6" t="s">
        <v>3</v>
      </c>
      <c r="S444" s="6" t="s">
        <v>3</v>
      </c>
      <c r="T444" s="6" t="s">
        <v>3</v>
      </c>
      <c r="U444" s="6" t="s">
        <v>3</v>
      </c>
      <c r="V444" s="6" t="s">
        <v>3</v>
      </c>
      <c r="W444" s="6" t="s">
        <v>3</v>
      </c>
      <c r="X444" s="6" t="s">
        <v>3</v>
      </c>
      <c r="Y444" s="6" t="s">
        <v>3</v>
      </c>
      <c r="Z444" s="6" t="s">
        <v>3</v>
      </c>
    </row>
    <row r="448" spans="1:26" x14ac:dyDescent="0.2">
      <c r="A448">
        <v>65</v>
      </c>
      <c r="C448">
        <v>1</v>
      </c>
      <c r="D448">
        <v>0</v>
      </c>
      <c r="E448">
        <v>200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47"/>
  <sheetViews>
    <sheetView workbookViewId="0">
      <selection activeCell="A46" sqref="A46:O46"/>
    </sheetView>
  </sheetViews>
  <sheetFormatPr defaultRowHeight="12.75" x14ac:dyDescent="0.2"/>
  <sheetData>
    <row r="1" spans="1:133" x14ac:dyDescent="0.2">
      <c r="A1">
        <v>0</v>
      </c>
      <c r="B1" t="s">
        <v>0</v>
      </c>
      <c r="D1" t="s">
        <v>432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44960</v>
      </c>
    </row>
    <row r="12" spans="1:133" x14ac:dyDescent="0.2">
      <c r="A12" s="1">
        <v>1</v>
      </c>
      <c r="B12" s="1">
        <v>45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/>
      <c r="L12" s="1"/>
      <c r="M12" s="1"/>
      <c r="N12" s="1"/>
      <c r="O12" s="1">
        <v>0</v>
      </c>
      <c r="P12" s="1">
        <v>0</v>
      </c>
      <c r="Q12" s="1">
        <v>0</v>
      </c>
      <c r="R12" s="1">
        <v>175</v>
      </c>
      <c r="S12" s="1">
        <v>169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22529512</v>
      </c>
      <c r="E14" s="1">
        <v>22529510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3</v>
      </c>
      <c r="D16" s="7" t="s">
        <v>12</v>
      </c>
      <c r="E16" s="8">
        <v>158.6</v>
      </c>
      <c r="F16" s="8">
        <v>32.24</v>
      </c>
      <c r="G16" s="8">
        <v>0</v>
      </c>
      <c r="H16" s="8">
        <v>0</v>
      </c>
      <c r="I16" s="8">
        <v>190.84</v>
      </c>
      <c r="J16" s="8">
        <v>5.42</v>
      </c>
      <c r="T16" s="9">
        <v>330.27</v>
      </c>
      <c r="U16" s="9">
        <v>58.66</v>
      </c>
      <c r="V16" s="9">
        <v>0</v>
      </c>
      <c r="W16" s="9">
        <v>0</v>
      </c>
      <c r="X16" s="9">
        <v>388.93</v>
      </c>
      <c r="Y16" s="9">
        <v>76.819999999999993</v>
      </c>
      <c r="AI16" s="7">
        <v>0</v>
      </c>
      <c r="AJ16" s="7">
        <v>-1</v>
      </c>
      <c r="AK16" s="7" t="s">
        <v>3</v>
      </c>
      <c r="AL16" s="7" t="s">
        <v>3</v>
      </c>
      <c r="AM16" s="7" t="s">
        <v>3</v>
      </c>
      <c r="AN16" s="7">
        <v>0</v>
      </c>
      <c r="AO16" s="7" t="s">
        <v>3</v>
      </c>
      <c r="AP16" s="7" t="s">
        <v>3</v>
      </c>
      <c r="AT16" s="8">
        <v>181776.26</v>
      </c>
      <c r="AU16" s="8">
        <v>175852.49</v>
      </c>
      <c r="AV16" s="8">
        <v>0</v>
      </c>
      <c r="AW16" s="8">
        <v>0</v>
      </c>
      <c r="AX16" s="8">
        <v>0</v>
      </c>
      <c r="AY16" s="8">
        <v>506.33</v>
      </c>
      <c r="AZ16" s="8">
        <v>77.63</v>
      </c>
      <c r="BA16" s="8">
        <v>5417.44</v>
      </c>
      <c r="BB16" s="8">
        <v>158603.4</v>
      </c>
      <c r="BC16" s="8">
        <v>32240.68</v>
      </c>
      <c r="BD16" s="8">
        <v>0</v>
      </c>
      <c r="BE16" s="8">
        <v>0</v>
      </c>
      <c r="BF16" s="8">
        <v>459.32292839999997</v>
      </c>
      <c r="BG16" s="8">
        <v>0</v>
      </c>
      <c r="BH16" s="8">
        <v>0</v>
      </c>
      <c r="BI16" s="8">
        <v>5316.45</v>
      </c>
      <c r="BJ16" s="8">
        <v>3615.49</v>
      </c>
      <c r="BK16" s="8">
        <v>190844.08</v>
      </c>
      <c r="BR16" s="9">
        <v>290815.68</v>
      </c>
      <c r="BS16" s="9">
        <v>210439.73</v>
      </c>
      <c r="BT16" s="9">
        <v>0</v>
      </c>
      <c r="BU16" s="9">
        <v>0</v>
      </c>
      <c r="BV16" s="9">
        <v>0</v>
      </c>
      <c r="BW16" s="9">
        <v>3556.81</v>
      </c>
      <c r="BX16" s="9">
        <v>1100.72</v>
      </c>
      <c r="BY16" s="9">
        <v>76819.14</v>
      </c>
      <c r="BZ16" s="9">
        <v>330271.37</v>
      </c>
      <c r="CA16" s="9">
        <v>58662.76</v>
      </c>
      <c r="CB16" s="9">
        <v>0</v>
      </c>
      <c r="CC16" s="9">
        <v>0</v>
      </c>
      <c r="CD16" s="9">
        <v>459.32292839999997</v>
      </c>
      <c r="CE16" s="9">
        <v>0</v>
      </c>
      <c r="CF16" s="9">
        <v>0</v>
      </c>
      <c r="CG16" s="9">
        <v>62457.81</v>
      </c>
      <c r="CH16" s="9">
        <v>33800.44</v>
      </c>
      <c r="CI16" s="9">
        <v>388934.13</v>
      </c>
    </row>
    <row r="18" spans="1:40" x14ac:dyDescent="0.2">
      <c r="A18">
        <v>51</v>
      </c>
      <c r="E18" s="10">
        <v>158.6</v>
      </c>
      <c r="F18" s="10">
        <v>32.24</v>
      </c>
      <c r="G18" s="10">
        <v>0</v>
      </c>
      <c r="H18" s="10">
        <v>0</v>
      </c>
      <c r="I18" s="10">
        <v>190.84</v>
      </c>
      <c r="J18" s="10">
        <v>5.42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v>330.27</v>
      </c>
      <c r="U18" s="3">
        <v>58.66</v>
      </c>
      <c r="V18" s="3">
        <v>0</v>
      </c>
      <c r="W18" s="3">
        <v>0</v>
      </c>
      <c r="X18" s="3">
        <v>388.93</v>
      </c>
      <c r="Y18" s="3">
        <v>76.819999999999993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181776.26</v>
      </c>
      <c r="G20" s="5" t="s">
        <v>73</v>
      </c>
      <c r="H20" s="5" t="s">
        <v>74</v>
      </c>
      <c r="I20" s="5"/>
      <c r="J20" s="5"/>
      <c r="K20" s="5">
        <v>201</v>
      </c>
      <c r="L20" s="5">
        <v>1</v>
      </c>
      <c r="M20" s="5">
        <v>3</v>
      </c>
      <c r="N20" s="5" t="s">
        <v>3</v>
      </c>
      <c r="O20" s="5">
        <v>2</v>
      </c>
      <c r="P20" s="5">
        <v>290815.68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175852.49</v>
      </c>
      <c r="G21" s="5" t="s">
        <v>75</v>
      </c>
      <c r="H21" s="5" t="s">
        <v>76</v>
      </c>
      <c r="I21" s="5"/>
      <c r="J21" s="5"/>
      <c r="K21" s="5">
        <v>202</v>
      </c>
      <c r="L21" s="5">
        <v>2</v>
      </c>
      <c r="M21" s="5">
        <v>3</v>
      </c>
      <c r="N21" s="5" t="s">
        <v>3</v>
      </c>
      <c r="O21" s="5">
        <v>2</v>
      </c>
      <c r="P21" s="5">
        <v>210439.73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77</v>
      </c>
      <c r="H22" s="5" t="s">
        <v>78</v>
      </c>
      <c r="I22" s="5"/>
      <c r="J22" s="5"/>
      <c r="K22" s="5">
        <v>222</v>
      </c>
      <c r="L22" s="5">
        <v>3</v>
      </c>
      <c r="M22" s="5">
        <v>3</v>
      </c>
      <c r="N22" s="5" t="s">
        <v>3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216</v>
      </c>
      <c r="F23" s="5">
        <v>0</v>
      </c>
      <c r="G23" s="5" t="s">
        <v>79</v>
      </c>
      <c r="H23" s="5" t="s">
        <v>80</v>
      </c>
      <c r="I23" s="5"/>
      <c r="J23" s="5"/>
      <c r="K23" s="5">
        <v>216</v>
      </c>
      <c r="L23" s="5">
        <v>4</v>
      </c>
      <c r="M23" s="5">
        <v>3</v>
      </c>
      <c r="N23" s="5" t="s">
        <v>3</v>
      </c>
      <c r="O23" s="5">
        <v>2</v>
      </c>
      <c r="P23" s="5">
        <v>0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223</v>
      </c>
      <c r="F24" s="5">
        <v>0</v>
      </c>
      <c r="G24" s="5" t="s">
        <v>81</v>
      </c>
      <c r="H24" s="5" t="s">
        <v>82</v>
      </c>
      <c r="I24" s="5"/>
      <c r="J24" s="5"/>
      <c r="K24" s="5">
        <v>223</v>
      </c>
      <c r="L24" s="5">
        <v>5</v>
      </c>
      <c r="M24" s="5">
        <v>3</v>
      </c>
      <c r="N24" s="5" t="s">
        <v>3</v>
      </c>
      <c r="O24" s="5">
        <v>2</v>
      </c>
      <c r="P24" s="5">
        <v>0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203</v>
      </c>
      <c r="F25" s="5">
        <v>506.33</v>
      </c>
      <c r="G25" s="5" t="s">
        <v>83</v>
      </c>
      <c r="H25" s="5" t="s">
        <v>84</v>
      </c>
      <c r="I25" s="5"/>
      <c r="J25" s="5"/>
      <c r="K25" s="5">
        <v>203</v>
      </c>
      <c r="L25" s="5">
        <v>6</v>
      </c>
      <c r="M25" s="5">
        <v>3</v>
      </c>
      <c r="N25" s="5" t="s">
        <v>3</v>
      </c>
      <c r="O25" s="5">
        <v>2</v>
      </c>
      <c r="P25" s="5">
        <v>3556.81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204</v>
      </c>
      <c r="F26" s="5">
        <v>77.63</v>
      </c>
      <c r="G26" s="5" t="s">
        <v>85</v>
      </c>
      <c r="H26" s="5" t="s">
        <v>86</v>
      </c>
      <c r="I26" s="5"/>
      <c r="J26" s="5"/>
      <c r="K26" s="5">
        <v>204</v>
      </c>
      <c r="L26" s="5">
        <v>7</v>
      </c>
      <c r="M26" s="5">
        <v>3</v>
      </c>
      <c r="N26" s="5" t="s">
        <v>3</v>
      </c>
      <c r="O26" s="5">
        <v>2</v>
      </c>
      <c r="P26" s="5">
        <v>1100.72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205</v>
      </c>
      <c r="F27" s="5">
        <v>5417.44</v>
      </c>
      <c r="G27" s="5" t="s">
        <v>87</v>
      </c>
      <c r="H27" s="5" t="s">
        <v>88</v>
      </c>
      <c r="I27" s="5"/>
      <c r="J27" s="5"/>
      <c r="K27" s="5">
        <v>205</v>
      </c>
      <c r="L27" s="5">
        <v>8</v>
      </c>
      <c r="M27" s="5">
        <v>3</v>
      </c>
      <c r="N27" s="5" t="s">
        <v>3</v>
      </c>
      <c r="O27" s="5">
        <v>2</v>
      </c>
      <c r="P27" s="5">
        <v>76819.14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214</v>
      </c>
      <c r="F28" s="5">
        <v>158603.4</v>
      </c>
      <c r="G28" s="5" t="s">
        <v>89</v>
      </c>
      <c r="H28" s="5" t="s">
        <v>90</v>
      </c>
      <c r="I28" s="5"/>
      <c r="J28" s="5"/>
      <c r="K28" s="5">
        <v>214</v>
      </c>
      <c r="L28" s="5">
        <v>9</v>
      </c>
      <c r="M28" s="5">
        <v>3</v>
      </c>
      <c r="N28" s="5" t="s">
        <v>3</v>
      </c>
      <c r="O28" s="5">
        <v>2</v>
      </c>
      <c r="P28" s="5">
        <v>330271.37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215</v>
      </c>
      <c r="F29" s="5">
        <v>32240.68</v>
      </c>
      <c r="G29" s="5" t="s">
        <v>91</v>
      </c>
      <c r="H29" s="5" t="s">
        <v>92</v>
      </c>
      <c r="I29" s="5"/>
      <c r="J29" s="5"/>
      <c r="K29" s="5">
        <v>215</v>
      </c>
      <c r="L29" s="5">
        <v>10</v>
      </c>
      <c r="M29" s="5">
        <v>3</v>
      </c>
      <c r="N29" s="5" t="s">
        <v>3</v>
      </c>
      <c r="O29" s="5">
        <v>2</v>
      </c>
      <c r="P29" s="5">
        <v>58662.76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217</v>
      </c>
      <c r="F30" s="5">
        <v>0</v>
      </c>
      <c r="G30" s="5" t="s">
        <v>93</v>
      </c>
      <c r="H30" s="5" t="s">
        <v>94</v>
      </c>
      <c r="I30" s="5"/>
      <c r="J30" s="5"/>
      <c r="K30" s="5">
        <v>217</v>
      </c>
      <c r="L30" s="5">
        <v>11</v>
      </c>
      <c r="M30" s="5">
        <v>3</v>
      </c>
      <c r="N30" s="5" t="s">
        <v>3</v>
      </c>
      <c r="O30" s="5">
        <v>2</v>
      </c>
      <c r="P30" s="5">
        <v>0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206</v>
      </c>
      <c r="F31" s="5">
        <v>0</v>
      </c>
      <c r="G31" s="5" t="s">
        <v>95</v>
      </c>
      <c r="H31" s="5" t="s">
        <v>96</v>
      </c>
      <c r="I31" s="5"/>
      <c r="J31" s="5"/>
      <c r="K31" s="5">
        <v>206</v>
      </c>
      <c r="L31" s="5">
        <v>12</v>
      </c>
      <c r="M31" s="5">
        <v>3</v>
      </c>
      <c r="N31" s="5" t="s">
        <v>3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207</v>
      </c>
      <c r="F32" s="5">
        <v>459.32292839999997</v>
      </c>
      <c r="G32" s="5" t="s">
        <v>97</v>
      </c>
      <c r="H32" s="5" t="s">
        <v>98</v>
      </c>
      <c r="I32" s="5"/>
      <c r="J32" s="5"/>
      <c r="K32" s="5">
        <v>207</v>
      </c>
      <c r="L32" s="5">
        <v>13</v>
      </c>
      <c r="M32" s="5">
        <v>3</v>
      </c>
      <c r="N32" s="5" t="s">
        <v>3</v>
      </c>
      <c r="O32" s="5">
        <v>-1</v>
      </c>
      <c r="P32" s="5">
        <v>459.32292839999997</v>
      </c>
    </row>
    <row r="33" spans="1:26" x14ac:dyDescent="0.2">
      <c r="A33" s="5">
        <v>50</v>
      </c>
      <c r="B33" s="5">
        <v>0</v>
      </c>
      <c r="C33" s="5">
        <v>0</v>
      </c>
      <c r="D33" s="5">
        <v>1</v>
      </c>
      <c r="E33" s="5">
        <v>208</v>
      </c>
      <c r="F33" s="5">
        <v>0</v>
      </c>
      <c r="G33" s="5" t="s">
        <v>99</v>
      </c>
      <c r="H33" s="5" t="s">
        <v>100</v>
      </c>
      <c r="I33" s="5"/>
      <c r="J33" s="5"/>
      <c r="K33" s="5">
        <v>208</v>
      </c>
      <c r="L33" s="5">
        <v>14</v>
      </c>
      <c r="M33" s="5">
        <v>3</v>
      </c>
      <c r="N33" s="5" t="s">
        <v>3</v>
      </c>
      <c r="O33" s="5">
        <v>-1</v>
      </c>
      <c r="P33" s="5">
        <v>0</v>
      </c>
    </row>
    <row r="34" spans="1:26" x14ac:dyDescent="0.2">
      <c r="A34" s="5">
        <v>50</v>
      </c>
      <c r="B34" s="5">
        <v>0</v>
      </c>
      <c r="C34" s="5">
        <v>0</v>
      </c>
      <c r="D34" s="5">
        <v>1</v>
      </c>
      <c r="E34" s="5">
        <v>209</v>
      </c>
      <c r="F34" s="5">
        <v>0</v>
      </c>
      <c r="G34" s="5" t="s">
        <v>101</v>
      </c>
      <c r="H34" s="5" t="s">
        <v>102</v>
      </c>
      <c r="I34" s="5"/>
      <c r="J34" s="5"/>
      <c r="K34" s="5">
        <v>209</v>
      </c>
      <c r="L34" s="5">
        <v>15</v>
      </c>
      <c r="M34" s="5">
        <v>3</v>
      </c>
      <c r="N34" s="5" t="s">
        <v>3</v>
      </c>
      <c r="O34" s="5">
        <v>2</v>
      </c>
      <c r="P34" s="5">
        <v>0</v>
      </c>
    </row>
    <row r="35" spans="1:26" x14ac:dyDescent="0.2">
      <c r="A35" s="5">
        <v>50</v>
      </c>
      <c r="B35" s="5">
        <v>0</v>
      </c>
      <c r="C35" s="5">
        <v>0</v>
      </c>
      <c r="D35" s="5">
        <v>1</v>
      </c>
      <c r="E35" s="5">
        <v>210</v>
      </c>
      <c r="F35" s="5">
        <v>5316.45</v>
      </c>
      <c r="G35" s="5" t="s">
        <v>103</v>
      </c>
      <c r="H35" s="5" t="s">
        <v>104</v>
      </c>
      <c r="I35" s="5"/>
      <c r="J35" s="5"/>
      <c r="K35" s="5">
        <v>210</v>
      </c>
      <c r="L35" s="5">
        <v>16</v>
      </c>
      <c r="M35" s="5">
        <v>3</v>
      </c>
      <c r="N35" s="5" t="s">
        <v>3</v>
      </c>
      <c r="O35" s="5">
        <v>2</v>
      </c>
      <c r="P35" s="5">
        <v>62457.81</v>
      </c>
    </row>
    <row r="36" spans="1:26" x14ac:dyDescent="0.2">
      <c r="A36" s="5">
        <v>50</v>
      </c>
      <c r="B36" s="5">
        <v>0</v>
      </c>
      <c r="C36" s="5">
        <v>0</v>
      </c>
      <c r="D36" s="5">
        <v>1</v>
      </c>
      <c r="E36" s="5">
        <v>211</v>
      </c>
      <c r="F36" s="5">
        <v>3615.49</v>
      </c>
      <c r="G36" s="5" t="s">
        <v>105</v>
      </c>
      <c r="H36" s="5" t="s">
        <v>106</v>
      </c>
      <c r="I36" s="5"/>
      <c r="J36" s="5"/>
      <c r="K36" s="5">
        <v>211</v>
      </c>
      <c r="L36" s="5">
        <v>17</v>
      </c>
      <c r="M36" s="5">
        <v>3</v>
      </c>
      <c r="N36" s="5" t="s">
        <v>3</v>
      </c>
      <c r="O36" s="5">
        <v>2</v>
      </c>
      <c r="P36" s="5">
        <v>33800.44</v>
      </c>
    </row>
    <row r="37" spans="1:26" x14ac:dyDescent="0.2">
      <c r="A37" s="5">
        <v>50</v>
      </c>
      <c r="B37" s="5">
        <v>0</v>
      </c>
      <c r="C37" s="5">
        <v>0</v>
      </c>
      <c r="D37" s="5">
        <v>1</v>
      </c>
      <c r="E37" s="5">
        <v>224</v>
      </c>
      <c r="F37" s="5">
        <v>190844.08</v>
      </c>
      <c r="G37" s="5" t="s">
        <v>107</v>
      </c>
      <c r="H37" s="5" t="s">
        <v>108</v>
      </c>
      <c r="I37" s="5"/>
      <c r="J37" s="5"/>
      <c r="K37" s="5">
        <v>224</v>
      </c>
      <c r="L37" s="5">
        <v>18</v>
      </c>
      <c r="M37" s="5">
        <v>3</v>
      </c>
      <c r="N37" s="5" t="s">
        <v>3</v>
      </c>
      <c r="O37" s="5">
        <v>2</v>
      </c>
      <c r="P37" s="5">
        <v>388934.13</v>
      </c>
    </row>
    <row r="38" spans="1:26" x14ac:dyDescent="0.2">
      <c r="A38" s="5">
        <v>50</v>
      </c>
      <c r="B38" s="5">
        <v>1</v>
      </c>
      <c r="C38" s="5">
        <v>0</v>
      </c>
      <c r="D38" s="5">
        <v>2</v>
      </c>
      <c r="E38" s="5">
        <v>0</v>
      </c>
      <c r="F38" s="5">
        <v>190837.84</v>
      </c>
      <c r="G38" s="5" t="s">
        <v>109</v>
      </c>
      <c r="H38" s="5" t="s">
        <v>110</v>
      </c>
      <c r="I38" s="5"/>
      <c r="J38" s="5"/>
      <c r="K38" s="5">
        <v>212</v>
      </c>
      <c r="L38" s="5">
        <v>19</v>
      </c>
      <c r="M38" s="5">
        <v>0</v>
      </c>
      <c r="N38" s="5" t="s">
        <v>3</v>
      </c>
      <c r="O38" s="5">
        <v>2</v>
      </c>
      <c r="P38" s="5">
        <v>388912.13</v>
      </c>
    </row>
    <row r="39" spans="1:26" x14ac:dyDescent="0.2">
      <c r="A39" s="5">
        <v>50</v>
      </c>
      <c r="B39" s="5">
        <v>1</v>
      </c>
      <c r="C39" s="5">
        <v>0</v>
      </c>
      <c r="D39" s="5">
        <v>2</v>
      </c>
      <c r="E39" s="5">
        <v>0</v>
      </c>
      <c r="F39" s="5">
        <v>34350.81</v>
      </c>
      <c r="G39" s="5" t="s">
        <v>424</v>
      </c>
      <c r="H39" s="5" t="s">
        <v>425</v>
      </c>
      <c r="I39" s="5"/>
      <c r="J39" s="5"/>
      <c r="K39" s="5">
        <v>212</v>
      </c>
      <c r="L39" s="5">
        <v>20</v>
      </c>
      <c r="M39" s="5">
        <v>0</v>
      </c>
      <c r="N39" s="5" t="s">
        <v>3</v>
      </c>
      <c r="O39" s="5">
        <v>2</v>
      </c>
      <c r="P39" s="5">
        <v>70004.179999999993</v>
      </c>
    </row>
    <row r="40" spans="1:26" x14ac:dyDescent="0.2">
      <c r="A40" s="5">
        <v>50</v>
      </c>
      <c r="B40" s="5">
        <v>1</v>
      </c>
      <c r="C40" s="5">
        <v>0</v>
      </c>
      <c r="D40" s="5">
        <v>2</v>
      </c>
      <c r="E40" s="5">
        <v>213</v>
      </c>
      <c r="F40" s="5">
        <v>225188.65</v>
      </c>
      <c r="G40" s="5" t="s">
        <v>426</v>
      </c>
      <c r="H40" s="5" t="s">
        <v>427</v>
      </c>
      <c r="I40" s="5"/>
      <c r="J40" s="5"/>
      <c r="K40" s="5">
        <v>212</v>
      </c>
      <c r="L40" s="5">
        <v>21</v>
      </c>
      <c r="M40" s="5">
        <v>0</v>
      </c>
      <c r="N40" s="5" t="s">
        <v>3</v>
      </c>
      <c r="O40" s="5">
        <v>2</v>
      </c>
      <c r="P40" s="5">
        <v>458916.31</v>
      </c>
    </row>
    <row r="42" spans="1:26" x14ac:dyDescent="0.2">
      <c r="A42">
        <v>-1</v>
      </c>
    </row>
    <row r="45" spans="1:26" x14ac:dyDescent="0.2">
      <c r="A45" s="4">
        <v>75</v>
      </c>
      <c r="B45" s="4" t="s">
        <v>428</v>
      </c>
      <c r="C45" s="4">
        <v>2000</v>
      </c>
      <c r="D45" s="4">
        <v>0</v>
      </c>
      <c r="E45" s="4">
        <v>1</v>
      </c>
      <c r="F45" s="4">
        <v>0</v>
      </c>
      <c r="G45" s="4">
        <v>0</v>
      </c>
      <c r="H45" s="4">
        <v>1</v>
      </c>
      <c r="I45" s="4">
        <v>0</v>
      </c>
      <c r="J45" s="4">
        <v>1</v>
      </c>
      <c r="K45" s="4">
        <v>98</v>
      </c>
      <c r="L45" s="4">
        <v>77</v>
      </c>
      <c r="M45" s="4">
        <v>0</v>
      </c>
      <c r="N45" s="4">
        <v>22529512</v>
      </c>
      <c r="O45" s="4">
        <v>1</v>
      </c>
    </row>
    <row r="46" spans="1:26" x14ac:dyDescent="0.2">
      <c r="A46" s="4">
        <v>75</v>
      </c>
      <c r="B46" s="4" t="s">
        <v>429</v>
      </c>
      <c r="C46" s="4">
        <v>2013</v>
      </c>
      <c r="D46" s="4">
        <v>0</v>
      </c>
      <c r="E46" s="4">
        <v>6</v>
      </c>
      <c r="F46" s="4">
        <v>0</v>
      </c>
      <c r="G46" s="4">
        <v>0</v>
      </c>
      <c r="H46" s="4">
        <v>2</v>
      </c>
      <c r="I46" s="4">
        <v>1</v>
      </c>
      <c r="J46" s="4">
        <v>1</v>
      </c>
      <c r="K46" s="4">
        <v>99</v>
      </c>
      <c r="L46" s="4">
        <v>70</v>
      </c>
      <c r="M46" s="4">
        <v>1</v>
      </c>
      <c r="N46" s="4">
        <v>22529510</v>
      </c>
      <c r="O46" s="4">
        <v>2</v>
      </c>
    </row>
    <row r="47" spans="1:26" x14ac:dyDescent="0.2">
      <c r="A47" s="6">
        <v>1</v>
      </c>
      <c r="B47" s="6" t="s">
        <v>430</v>
      </c>
      <c r="C47" s="6" t="s">
        <v>431</v>
      </c>
      <c r="D47" s="6">
        <v>2013</v>
      </c>
      <c r="E47" s="6">
        <v>6</v>
      </c>
      <c r="F47" s="6">
        <v>1</v>
      </c>
      <c r="G47" s="6">
        <v>1</v>
      </c>
      <c r="H47" s="6">
        <v>0</v>
      </c>
      <c r="I47" s="6">
        <v>2</v>
      </c>
      <c r="J47" s="6">
        <v>1</v>
      </c>
      <c r="K47" s="6">
        <v>1</v>
      </c>
      <c r="L47" s="6">
        <v>1</v>
      </c>
      <c r="M47" s="6">
        <v>1</v>
      </c>
      <c r="N47" s="6">
        <v>1</v>
      </c>
      <c r="O47" s="6">
        <v>1</v>
      </c>
      <c r="P47" s="6">
        <v>1</v>
      </c>
      <c r="Q47" s="6">
        <v>1</v>
      </c>
      <c r="R47" s="6" t="s">
        <v>3</v>
      </c>
      <c r="S47" s="6" t="s">
        <v>3</v>
      </c>
      <c r="T47" s="6" t="s">
        <v>3</v>
      </c>
      <c r="U47" s="6" t="s">
        <v>3</v>
      </c>
      <c r="V47" s="6" t="s">
        <v>3</v>
      </c>
      <c r="W47" s="6" t="s">
        <v>3</v>
      </c>
      <c r="X47" s="6" t="s">
        <v>3</v>
      </c>
      <c r="Y47" s="6" t="s">
        <v>3</v>
      </c>
      <c r="Z47" s="6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90"/>
  <sheetViews>
    <sheetView workbookViewId="0"/>
  </sheetViews>
  <sheetFormatPr defaultRowHeight="12.75" x14ac:dyDescent="0.2"/>
  <sheetData>
    <row r="1" spans="1:80" x14ac:dyDescent="0.2">
      <c r="A1">
        <f>ROW(Source!A28)</f>
        <v>28</v>
      </c>
      <c r="B1">
        <v>22529512</v>
      </c>
      <c r="C1">
        <v>22529873</v>
      </c>
      <c r="D1">
        <v>7157835</v>
      </c>
      <c r="E1">
        <v>7157832</v>
      </c>
      <c r="F1">
        <v>1</v>
      </c>
      <c r="G1">
        <v>7157832</v>
      </c>
      <c r="H1">
        <v>1</v>
      </c>
      <c r="I1" t="s">
        <v>433</v>
      </c>
      <c r="J1" t="s">
        <v>3</v>
      </c>
      <c r="K1" t="s">
        <v>434</v>
      </c>
      <c r="L1">
        <v>1191</v>
      </c>
      <c r="N1">
        <v>1013</v>
      </c>
      <c r="O1" t="s">
        <v>435</v>
      </c>
      <c r="P1" t="s">
        <v>435</v>
      </c>
      <c r="Q1">
        <v>1</v>
      </c>
      <c r="Y1">
        <v>196.03</v>
      </c>
      <c r="AA1">
        <v>0</v>
      </c>
      <c r="AB1">
        <v>0</v>
      </c>
      <c r="AC1">
        <v>0</v>
      </c>
      <c r="AD1">
        <v>0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196.03</v>
      </c>
      <c r="AU1" t="s">
        <v>3</v>
      </c>
      <c r="AV1">
        <v>1</v>
      </c>
      <c r="AW1">
        <v>2</v>
      </c>
      <c r="AX1">
        <v>22541960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B1">
        <v>0</v>
      </c>
    </row>
    <row r="2" spans="1:80" x14ac:dyDescent="0.2">
      <c r="A2">
        <f>ROW(Source!A28)</f>
        <v>28</v>
      </c>
      <c r="B2">
        <v>22529512</v>
      </c>
      <c r="C2">
        <v>22529873</v>
      </c>
      <c r="D2">
        <v>7182702</v>
      </c>
      <c r="E2">
        <v>7157832</v>
      </c>
      <c r="F2">
        <v>1</v>
      </c>
      <c r="G2">
        <v>7157832</v>
      </c>
      <c r="H2">
        <v>3</v>
      </c>
      <c r="I2" t="s">
        <v>436</v>
      </c>
      <c r="J2" t="s">
        <v>3</v>
      </c>
      <c r="K2" t="s">
        <v>437</v>
      </c>
      <c r="L2">
        <v>1348</v>
      </c>
      <c r="N2">
        <v>1009</v>
      </c>
      <c r="O2" t="s">
        <v>137</v>
      </c>
      <c r="P2" t="s">
        <v>137</v>
      </c>
      <c r="Q2">
        <v>1000</v>
      </c>
      <c r="Y2">
        <v>10.5</v>
      </c>
      <c r="AA2">
        <v>0</v>
      </c>
      <c r="AB2">
        <v>0</v>
      </c>
      <c r="AC2">
        <v>0</v>
      </c>
      <c r="AD2">
        <v>0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10.5</v>
      </c>
      <c r="AU2" t="s">
        <v>3</v>
      </c>
      <c r="AV2">
        <v>0</v>
      </c>
      <c r="AW2">
        <v>2</v>
      </c>
      <c r="AX2">
        <v>22541961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B2">
        <v>0</v>
      </c>
    </row>
    <row r="3" spans="1:80" x14ac:dyDescent="0.2">
      <c r="A3">
        <f>ROW(Source!A29)</f>
        <v>29</v>
      </c>
      <c r="B3">
        <v>22529510</v>
      </c>
      <c r="C3">
        <v>22529873</v>
      </c>
      <c r="D3">
        <v>7157835</v>
      </c>
      <c r="E3">
        <v>7157832</v>
      </c>
      <c r="F3">
        <v>1</v>
      </c>
      <c r="G3">
        <v>7157832</v>
      </c>
      <c r="H3">
        <v>1</v>
      </c>
      <c r="I3" t="s">
        <v>433</v>
      </c>
      <c r="J3" t="s">
        <v>3</v>
      </c>
      <c r="K3" t="s">
        <v>434</v>
      </c>
      <c r="L3">
        <v>1191</v>
      </c>
      <c r="N3">
        <v>1013</v>
      </c>
      <c r="O3" t="s">
        <v>435</v>
      </c>
      <c r="P3" t="s">
        <v>435</v>
      </c>
      <c r="Q3">
        <v>1</v>
      </c>
      <c r="Y3">
        <v>196.03</v>
      </c>
      <c r="AA3">
        <v>0</v>
      </c>
      <c r="AB3">
        <v>0</v>
      </c>
      <c r="AC3">
        <v>0</v>
      </c>
      <c r="AD3">
        <v>0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196.03</v>
      </c>
      <c r="AU3" t="s">
        <v>3</v>
      </c>
      <c r="AV3">
        <v>1</v>
      </c>
      <c r="AW3">
        <v>2</v>
      </c>
      <c r="AX3">
        <v>22541960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</row>
    <row r="4" spans="1:80" x14ac:dyDescent="0.2">
      <c r="A4">
        <f>ROW(Source!A29)</f>
        <v>29</v>
      </c>
      <c r="B4">
        <v>22529510</v>
      </c>
      <c r="C4">
        <v>22529873</v>
      </c>
      <c r="D4">
        <v>7182702</v>
      </c>
      <c r="E4">
        <v>7157832</v>
      </c>
      <c r="F4">
        <v>1</v>
      </c>
      <c r="G4">
        <v>7157832</v>
      </c>
      <c r="H4">
        <v>3</v>
      </c>
      <c r="I4" t="s">
        <v>436</v>
      </c>
      <c r="J4" t="s">
        <v>3</v>
      </c>
      <c r="K4" t="s">
        <v>437</v>
      </c>
      <c r="L4">
        <v>1348</v>
      </c>
      <c r="N4">
        <v>1009</v>
      </c>
      <c r="O4" t="s">
        <v>137</v>
      </c>
      <c r="P4" t="s">
        <v>137</v>
      </c>
      <c r="Q4">
        <v>1000</v>
      </c>
      <c r="Y4">
        <v>10.5</v>
      </c>
      <c r="AA4">
        <v>0</v>
      </c>
      <c r="AB4">
        <v>0</v>
      </c>
      <c r="AC4">
        <v>0</v>
      </c>
      <c r="AD4">
        <v>0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10.5</v>
      </c>
      <c r="AU4" t="s">
        <v>3</v>
      </c>
      <c r="AV4">
        <v>0</v>
      </c>
      <c r="AW4">
        <v>2</v>
      </c>
      <c r="AX4">
        <v>22541961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</row>
    <row r="5" spans="1:80" x14ac:dyDescent="0.2">
      <c r="A5">
        <f>ROW(Source!A30)</f>
        <v>30</v>
      </c>
      <c r="B5">
        <v>22529512</v>
      </c>
      <c r="C5">
        <v>22530589</v>
      </c>
      <c r="D5">
        <v>7157835</v>
      </c>
      <c r="E5">
        <v>7157832</v>
      </c>
      <c r="F5">
        <v>1</v>
      </c>
      <c r="G5">
        <v>7157832</v>
      </c>
      <c r="H5">
        <v>1</v>
      </c>
      <c r="I5" t="s">
        <v>433</v>
      </c>
      <c r="J5" t="s">
        <v>3</v>
      </c>
      <c r="K5" t="s">
        <v>434</v>
      </c>
      <c r="L5">
        <v>1191</v>
      </c>
      <c r="N5">
        <v>1013</v>
      </c>
      <c r="O5" t="s">
        <v>435</v>
      </c>
      <c r="P5" t="s">
        <v>435</v>
      </c>
      <c r="Q5">
        <v>1</v>
      </c>
      <c r="Y5">
        <v>4.21</v>
      </c>
      <c r="AA5">
        <v>0</v>
      </c>
      <c r="AB5">
        <v>0</v>
      </c>
      <c r="AC5">
        <v>0</v>
      </c>
      <c r="AD5">
        <v>0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4.21</v>
      </c>
      <c r="AU5" t="s">
        <v>3</v>
      </c>
      <c r="AV5">
        <v>1</v>
      </c>
      <c r="AW5">
        <v>2</v>
      </c>
      <c r="AX5">
        <v>22530590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B5">
        <v>0</v>
      </c>
    </row>
    <row r="6" spans="1:80" x14ac:dyDescent="0.2">
      <c r="A6">
        <f>ROW(Source!A30)</f>
        <v>30</v>
      </c>
      <c r="B6">
        <v>22529512</v>
      </c>
      <c r="C6">
        <v>22530589</v>
      </c>
      <c r="D6">
        <v>7182702</v>
      </c>
      <c r="E6">
        <v>7157832</v>
      </c>
      <c r="F6">
        <v>1</v>
      </c>
      <c r="G6">
        <v>7157832</v>
      </c>
      <c r="H6">
        <v>3</v>
      </c>
      <c r="I6" t="s">
        <v>436</v>
      </c>
      <c r="J6" t="s">
        <v>3</v>
      </c>
      <c r="K6" t="s">
        <v>437</v>
      </c>
      <c r="L6">
        <v>1348</v>
      </c>
      <c r="N6">
        <v>1009</v>
      </c>
      <c r="O6" t="s">
        <v>137</v>
      </c>
      <c r="P6" t="s">
        <v>137</v>
      </c>
      <c r="Q6">
        <v>1000</v>
      </c>
      <c r="Y6">
        <v>0.4</v>
      </c>
      <c r="AA6">
        <v>0</v>
      </c>
      <c r="AB6">
        <v>0</v>
      </c>
      <c r="AC6">
        <v>0</v>
      </c>
      <c r="AD6">
        <v>0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0.4</v>
      </c>
      <c r="AU6" t="s">
        <v>3</v>
      </c>
      <c r="AV6">
        <v>0</v>
      </c>
      <c r="AW6">
        <v>2</v>
      </c>
      <c r="AX6">
        <v>22530591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B6">
        <v>0</v>
      </c>
    </row>
    <row r="7" spans="1:80" x14ac:dyDescent="0.2">
      <c r="A7">
        <f>ROW(Source!A31)</f>
        <v>31</v>
      </c>
      <c r="B7">
        <v>22529510</v>
      </c>
      <c r="C7">
        <v>22530589</v>
      </c>
      <c r="D7">
        <v>7157835</v>
      </c>
      <c r="E7">
        <v>7157832</v>
      </c>
      <c r="F7">
        <v>1</v>
      </c>
      <c r="G7">
        <v>7157832</v>
      </c>
      <c r="H7">
        <v>1</v>
      </c>
      <c r="I7" t="s">
        <v>433</v>
      </c>
      <c r="J7" t="s">
        <v>3</v>
      </c>
      <c r="K7" t="s">
        <v>434</v>
      </c>
      <c r="L7">
        <v>1191</v>
      </c>
      <c r="N7">
        <v>1013</v>
      </c>
      <c r="O7" t="s">
        <v>435</v>
      </c>
      <c r="P7" t="s">
        <v>435</v>
      </c>
      <c r="Q7">
        <v>1</v>
      </c>
      <c r="Y7">
        <v>4.21</v>
      </c>
      <c r="AA7">
        <v>0</v>
      </c>
      <c r="AB7">
        <v>0</v>
      </c>
      <c r="AC7">
        <v>0</v>
      </c>
      <c r="AD7">
        <v>0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4.21</v>
      </c>
      <c r="AU7" t="s">
        <v>3</v>
      </c>
      <c r="AV7">
        <v>1</v>
      </c>
      <c r="AW7">
        <v>2</v>
      </c>
      <c r="AX7">
        <v>22530590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</row>
    <row r="8" spans="1:80" x14ac:dyDescent="0.2">
      <c r="A8">
        <f>ROW(Source!A31)</f>
        <v>31</v>
      </c>
      <c r="B8">
        <v>22529510</v>
      </c>
      <c r="C8">
        <v>22530589</v>
      </c>
      <c r="D8">
        <v>7182702</v>
      </c>
      <c r="E8">
        <v>7157832</v>
      </c>
      <c r="F8">
        <v>1</v>
      </c>
      <c r="G8">
        <v>7157832</v>
      </c>
      <c r="H8">
        <v>3</v>
      </c>
      <c r="I8" t="s">
        <v>436</v>
      </c>
      <c r="J8" t="s">
        <v>3</v>
      </c>
      <c r="K8" t="s">
        <v>437</v>
      </c>
      <c r="L8">
        <v>1348</v>
      </c>
      <c r="N8">
        <v>1009</v>
      </c>
      <c r="O8" t="s">
        <v>137</v>
      </c>
      <c r="P8" t="s">
        <v>137</v>
      </c>
      <c r="Q8">
        <v>1000</v>
      </c>
      <c r="Y8">
        <v>0.4</v>
      </c>
      <c r="AA8">
        <v>0</v>
      </c>
      <c r="AB8">
        <v>0</v>
      </c>
      <c r="AC8">
        <v>0</v>
      </c>
      <c r="AD8">
        <v>0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0.4</v>
      </c>
      <c r="AU8" t="s">
        <v>3</v>
      </c>
      <c r="AV8">
        <v>0</v>
      </c>
      <c r="AW8">
        <v>2</v>
      </c>
      <c r="AX8">
        <v>22530591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</row>
    <row r="9" spans="1:80" x14ac:dyDescent="0.2">
      <c r="A9">
        <f>ROW(Source!A32)</f>
        <v>32</v>
      </c>
      <c r="B9">
        <v>22529512</v>
      </c>
      <c r="C9">
        <v>22529876</v>
      </c>
      <c r="D9">
        <v>7157835</v>
      </c>
      <c r="E9">
        <v>7157832</v>
      </c>
      <c r="F9">
        <v>1</v>
      </c>
      <c r="G9">
        <v>7157832</v>
      </c>
      <c r="H9">
        <v>1</v>
      </c>
      <c r="I9" t="s">
        <v>433</v>
      </c>
      <c r="J9" t="s">
        <v>3</v>
      </c>
      <c r="K9" t="s">
        <v>434</v>
      </c>
      <c r="L9">
        <v>1191</v>
      </c>
      <c r="N9">
        <v>1013</v>
      </c>
      <c r="O9" t="s">
        <v>435</v>
      </c>
      <c r="P9" t="s">
        <v>435</v>
      </c>
      <c r="Q9">
        <v>1</v>
      </c>
      <c r="Y9">
        <v>165.39</v>
      </c>
      <c r="AA9">
        <v>0</v>
      </c>
      <c r="AB9">
        <v>0</v>
      </c>
      <c r="AC9">
        <v>0</v>
      </c>
      <c r="AD9">
        <v>0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165.39</v>
      </c>
      <c r="AU9" t="s">
        <v>3</v>
      </c>
      <c r="AV9">
        <v>1</v>
      </c>
      <c r="AW9">
        <v>2</v>
      </c>
      <c r="AX9">
        <v>22529878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B9">
        <v>0</v>
      </c>
    </row>
    <row r="10" spans="1:80" x14ac:dyDescent="0.2">
      <c r="A10">
        <f>ROW(Source!A33)</f>
        <v>33</v>
      </c>
      <c r="B10">
        <v>22529510</v>
      </c>
      <c r="C10">
        <v>22529876</v>
      </c>
      <c r="D10">
        <v>7157835</v>
      </c>
      <c r="E10">
        <v>7157832</v>
      </c>
      <c r="F10">
        <v>1</v>
      </c>
      <c r="G10">
        <v>7157832</v>
      </c>
      <c r="H10">
        <v>1</v>
      </c>
      <c r="I10" t="s">
        <v>433</v>
      </c>
      <c r="J10" t="s">
        <v>3</v>
      </c>
      <c r="K10" t="s">
        <v>434</v>
      </c>
      <c r="L10">
        <v>1191</v>
      </c>
      <c r="N10">
        <v>1013</v>
      </c>
      <c r="O10" t="s">
        <v>435</v>
      </c>
      <c r="P10" t="s">
        <v>435</v>
      </c>
      <c r="Q10">
        <v>1</v>
      </c>
      <c r="Y10">
        <v>165.39</v>
      </c>
      <c r="AA10">
        <v>0</v>
      </c>
      <c r="AB10">
        <v>0</v>
      </c>
      <c r="AC10">
        <v>0</v>
      </c>
      <c r="AD10">
        <v>0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165.39</v>
      </c>
      <c r="AU10" t="s">
        <v>3</v>
      </c>
      <c r="AV10">
        <v>1</v>
      </c>
      <c r="AW10">
        <v>2</v>
      </c>
      <c r="AX10">
        <v>22529878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</row>
    <row r="11" spans="1:80" x14ac:dyDescent="0.2">
      <c r="A11">
        <f>ROW(Source!A34)</f>
        <v>34</v>
      </c>
      <c r="B11">
        <v>22529512</v>
      </c>
      <c r="C11">
        <v>22529879</v>
      </c>
      <c r="D11">
        <v>7157835</v>
      </c>
      <c r="E11">
        <v>7157832</v>
      </c>
      <c r="F11">
        <v>1</v>
      </c>
      <c r="G11">
        <v>7157832</v>
      </c>
      <c r="H11">
        <v>1</v>
      </c>
      <c r="I11" t="s">
        <v>433</v>
      </c>
      <c r="J11" t="s">
        <v>3</v>
      </c>
      <c r="K11" t="s">
        <v>434</v>
      </c>
      <c r="L11">
        <v>1191</v>
      </c>
      <c r="N11">
        <v>1013</v>
      </c>
      <c r="O11" t="s">
        <v>435</v>
      </c>
      <c r="P11" t="s">
        <v>435</v>
      </c>
      <c r="Q11">
        <v>1</v>
      </c>
      <c r="Y11">
        <v>52.97</v>
      </c>
      <c r="AA11">
        <v>0</v>
      </c>
      <c r="AB11">
        <v>0</v>
      </c>
      <c r="AC11">
        <v>0</v>
      </c>
      <c r="AD11">
        <v>0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52.97</v>
      </c>
      <c r="AU11" t="s">
        <v>3</v>
      </c>
      <c r="AV11">
        <v>1</v>
      </c>
      <c r="AW11">
        <v>2</v>
      </c>
      <c r="AX11">
        <v>22541962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B11">
        <v>0</v>
      </c>
    </row>
    <row r="12" spans="1:80" x14ac:dyDescent="0.2">
      <c r="A12">
        <f>ROW(Source!A34)</f>
        <v>34</v>
      </c>
      <c r="B12">
        <v>22529512</v>
      </c>
      <c r="C12">
        <v>22529879</v>
      </c>
      <c r="D12">
        <v>7182702</v>
      </c>
      <c r="E12">
        <v>7157832</v>
      </c>
      <c r="F12">
        <v>1</v>
      </c>
      <c r="G12">
        <v>7157832</v>
      </c>
      <c r="H12">
        <v>3</v>
      </c>
      <c r="I12" t="s">
        <v>436</v>
      </c>
      <c r="J12" t="s">
        <v>3</v>
      </c>
      <c r="K12" t="s">
        <v>437</v>
      </c>
      <c r="L12">
        <v>1348</v>
      </c>
      <c r="N12">
        <v>1009</v>
      </c>
      <c r="O12" t="s">
        <v>137</v>
      </c>
      <c r="P12" t="s">
        <v>137</v>
      </c>
      <c r="Q12">
        <v>1000</v>
      </c>
      <c r="Y12">
        <v>2.95</v>
      </c>
      <c r="AA12">
        <v>0</v>
      </c>
      <c r="AB12">
        <v>0</v>
      </c>
      <c r="AC12">
        <v>0</v>
      </c>
      <c r="AD12">
        <v>0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2.95</v>
      </c>
      <c r="AU12" t="s">
        <v>3</v>
      </c>
      <c r="AV12">
        <v>0</v>
      </c>
      <c r="AW12">
        <v>2</v>
      </c>
      <c r="AX12">
        <v>22541963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B12">
        <v>0</v>
      </c>
    </row>
    <row r="13" spans="1:80" x14ac:dyDescent="0.2">
      <c r="A13">
        <f>ROW(Source!A35)</f>
        <v>35</v>
      </c>
      <c r="B13">
        <v>22529510</v>
      </c>
      <c r="C13">
        <v>22529879</v>
      </c>
      <c r="D13">
        <v>7157835</v>
      </c>
      <c r="E13">
        <v>7157832</v>
      </c>
      <c r="F13">
        <v>1</v>
      </c>
      <c r="G13">
        <v>7157832</v>
      </c>
      <c r="H13">
        <v>1</v>
      </c>
      <c r="I13" t="s">
        <v>433</v>
      </c>
      <c r="J13" t="s">
        <v>3</v>
      </c>
      <c r="K13" t="s">
        <v>434</v>
      </c>
      <c r="L13">
        <v>1191</v>
      </c>
      <c r="N13">
        <v>1013</v>
      </c>
      <c r="O13" t="s">
        <v>435</v>
      </c>
      <c r="P13" t="s">
        <v>435</v>
      </c>
      <c r="Q13">
        <v>1</v>
      </c>
      <c r="Y13">
        <v>52.97</v>
      </c>
      <c r="AA13">
        <v>0</v>
      </c>
      <c r="AB13">
        <v>0</v>
      </c>
      <c r="AC13">
        <v>0</v>
      </c>
      <c r="AD13">
        <v>0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52.97</v>
      </c>
      <c r="AU13" t="s">
        <v>3</v>
      </c>
      <c r="AV13">
        <v>1</v>
      </c>
      <c r="AW13">
        <v>2</v>
      </c>
      <c r="AX13">
        <v>22541962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</row>
    <row r="14" spans="1:80" x14ac:dyDescent="0.2">
      <c r="A14">
        <f>ROW(Source!A35)</f>
        <v>35</v>
      </c>
      <c r="B14">
        <v>22529510</v>
      </c>
      <c r="C14">
        <v>22529879</v>
      </c>
      <c r="D14">
        <v>7182702</v>
      </c>
      <c r="E14">
        <v>7157832</v>
      </c>
      <c r="F14">
        <v>1</v>
      </c>
      <c r="G14">
        <v>7157832</v>
      </c>
      <c r="H14">
        <v>3</v>
      </c>
      <c r="I14" t="s">
        <v>436</v>
      </c>
      <c r="J14" t="s">
        <v>3</v>
      </c>
      <c r="K14" t="s">
        <v>437</v>
      </c>
      <c r="L14">
        <v>1348</v>
      </c>
      <c r="N14">
        <v>1009</v>
      </c>
      <c r="O14" t="s">
        <v>137</v>
      </c>
      <c r="P14" t="s">
        <v>137</v>
      </c>
      <c r="Q14">
        <v>1000</v>
      </c>
      <c r="Y14">
        <v>2.95</v>
      </c>
      <c r="AA14">
        <v>0</v>
      </c>
      <c r="AB14">
        <v>0</v>
      </c>
      <c r="AC14">
        <v>0</v>
      </c>
      <c r="AD14">
        <v>0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2.95</v>
      </c>
      <c r="AU14" t="s">
        <v>3</v>
      </c>
      <c r="AV14">
        <v>0</v>
      </c>
      <c r="AW14">
        <v>2</v>
      </c>
      <c r="AX14">
        <v>22541963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</row>
    <row r="15" spans="1:80" x14ac:dyDescent="0.2">
      <c r="A15">
        <f>ROW(Source!A36)</f>
        <v>36</v>
      </c>
      <c r="B15">
        <v>22529512</v>
      </c>
      <c r="C15">
        <v>22530628</v>
      </c>
      <c r="D15">
        <v>7157835</v>
      </c>
      <c r="E15">
        <v>7157832</v>
      </c>
      <c r="F15">
        <v>1</v>
      </c>
      <c r="G15">
        <v>7157832</v>
      </c>
      <c r="H15">
        <v>1</v>
      </c>
      <c r="I15" t="s">
        <v>433</v>
      </c>
      <c r="J15" t="s">
        <v>3</v>
      </c>
      <c r="K15" t="s">
        <v>434</v>
      </c>
      <c r="L15">
        <v>1191</v>
      </c>
      <c r="N15">
        <v>1013</v>
      </c>
      <c r="O15" t="s">
        <v>435</v>
      </c>
      <c r="P15" t="s">
        <v>435</v>
      </c>
      <c r="Q15">
        <v>1</v>
      </c>
      <c r="Y15">
        <v>87.5</v>
      </c>
      <c r="AA15">
        <v>0</v>
      </c>
      <c r="AB15">
        <v>0</v>
      </c>
      <c r="AC15">
        <v>0</v>
      </c>
      <c r="AD15">
        <v>0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87.5</v>
      </c>
      <c r="AU15" t="s">
        <v>3</v>
      </c>
      <c r="AV15">
        <v>1</v>
      </c>
      <c r="AW15">
        <v>2</v>
      </c>
      <c r="AX15">
        <v>22530629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B15">
        <v>0</v>
      </c>
    </row>
    <row r="16" spans="1:80" x14ac:dyDescent="0.2">
      <c r="A16">
        <f>ROW(Source!A36)</f>
        <v>36</v>
      </c>
      <c r="B16">
        <v>22529512</v>
      </c>
      <c r="C16">
        <v>22530628</v>
      </c>
      <c r="D16">
        <v>7159942</v>
      </c>
      <c r="E16">
        <v>7157832</v>
      </c>
      <c r="F16">
        <v>1</v>
      </c>
      <c r="G16">
        <v>7157832</v>
      </c>
      <c r="H16">
        <v>2</v>
      </c>
      <c r="I16" t="s">
        <v>438</v>
      </c>
      <c r="J16" t="s">
        <v>3</v>
      </c>
      <c r="K16" t="s">
        <v>439</v>
      </c>
      <c r="L16">
        <v>1344</v>
      </c>
      <c r="N16">
        <v>1008</v>
      </c>
      <c r="O16" t="s">
        <v>440</v>
      </c>
      <c r="P16" t="s">
        <v>440</v>
      </c>
      <c r="Q16">
        <v>1</v>
      </c>
      <c r="Y16">
        <v>4.53</v>
      </c>
      <c r="AA16">
        <v>0</v>
      </c>
      <c r="AB16">
        <v>1</v>
      </c>
      <c r="AC16">
        <v>0</v>
      </c>
      <c r="AD16">
        <v>0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4.53</v>
      </c>
      <c r="AU16" t="s">
        <v>3</v>
      </c>
      <c r="AV16">
        <v>0</v>
      </c>
      <c r="AW16">
        <v>2</v>
      </c>
      <c r="AX16">
        <v>22530630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B16">
        <v>0</v>
      </c>
    </row>
    <row r="17" spans="1:80" x14ac:dyDescent="0.2">
      <c r="A17">
        <f>ROW(Source!A36)</f>
        <v>36</v>
      </c>
      <c r="B17">
        <v>22529512</v>
      </c>
      <c r="C17">
        <v>22530628</v>
      </c>
      <c r="D17">
        <v>7182702</v>
      </c>
      <c r="E17">
        <v>7157832</v>
      </c>
      <c r="F17">
        <v>1</v>
      </c>
      <c r="G17">
        <v>7157832</v>
      </c>
      <c r="H17">
        <v>3</v>
      </c>
      <c r="I17" t="s">
        <v>436</v>
      </c>
      <c r="J17" t="s">
        <v>3</v>
      </c>
      <c r="K17" t="s">
        <v>437</v>
      </c>
      <c r="L17">
        <v>1348</v>
      </c>
      <c r="N17">
        <v>1009</v>
      </c>
      <c r="O17" t="s">
        <v>137</v>
      </c>
      <c r="P17" t="s">
        <v>137</v>
      </c>
      <c r="Q17">
        <v>1000</v>
      </c>
      <c r="Y17">
        <v>7.1</v>
      </c>
      <c r="AA17">
        <v>0</v>
      </c>
      <c r="AB17">
        <v>0</v>
      </c>
      <c r="AC17">
        <v>0</v>
      </c>
      <c r="AD17">
        <v>0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7.1</v>
      </c>
      <c r="AU17" t="s">
        <v>3</v>
      </c>
      <c r="AV17">
        <v>0</v>
      </c>
      <c r="AW17">
        <v>2</v>
      </c>
      <c r="AX17">
        <v>22530631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B17">
        <v>0</v>
      </c>
    </row>
    <row r="18" spans="1:80" x14ac:dyDescent="0.2">
      <c r="A18">
        <f>ROW(Source!A37)</f>
        <v>37</v>
      </c>
      <c r="B18">
        <v>22529510</v>
      </c>
      <c r="C18">
        <v>22530628</v>
      </c>
      <c r="D18">
        <v>7157835</v>
      </c>
      <c r="E18">
        <v>7157832</v>
      </c>
      <c r="F18">
        <v>1</v>
      </c>
      <c r="G18">
        <v>7157832</v>
      </c>
      <c r="H18">
        <v>1</v>
      </c>
      <c r="I18" t="s">
        <v>433</v>
      </c>
      <c r="J18" t="s">
        <v>3</v>
      </c>
      <c r="K18" t="s">
        <v>434</v>
      </c>
      <c r="L18">
        <v>1191</v>
      </c>
      <c r="N18">
        <v>1013</v>
      </c>
      <c r="O18" t="s">
        <v>435</v>
      </c>
      <c r="P18" t="s">
        <v>435</v>
      </c>
      <c r="Q18">
        <v>1</v>
      </c>
      <c r="Y18">
        <v>87.5</v>
      </c>
      <c r="AA18">
        <v>0</v>
      </c>
      <c r="AB18">
        <v>0</v>
      </c>
      <c r="AC18">
        <v>0</v>
      </c>
      <c r="AD18">
        <v>0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87.5</v>
      </c>
      <c r="AU18" t="s">
        <v>3</v>
      </c>
      <c r="AV18">
        <v>1</v>
      </c>
      <c r="AW18">
        <v>2</v>
      </c>
      <c r="AX18">
        <v>22530629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</row>
    <row r="19" spans="1:80" x14ac:dyDescent="0.2">
      <c r="A19">
        <f>ROW(Source!A37)</f>
        <v>37</v>
      </c>
      <c r="B19">
        <v>22529510</v>
      </c>
      <c r="C19">
        <v>22530628</v>
      </c>
      <c r="D19">
        <v>7159942</v>
      </c>
      <c r="E19">
        <v>7157832</v>
      </c>
      <c r="F19">
        <v>1</v>
      </c>
      <c r="G19">
        <v>7157832</v>
      </c>
      <c r="H19">
        <v>2</v>
      </c>
      <c r="I19" t="s">
        <v>438</v>
      </c>
      <c r="J19" t="s">
        <v>3</v>
      </c>
      <c r="K19" t="s">
        <v>439</v>
      </c>
      <c r="L19">
        <v>1344</v>
      </c>
      <c r="N19">
        <v>1008</v>
      </c>
      <c r="O19" t="s">
        <v>440</v>
      </c>
      <c r="P19" t="s">
        <v>440</v>
      </c>
      <c r="Q19">
        <v>1</v>
      </c>
      <c r="Y19">
        <v>4.53</v>
      </c>
      <c r="AA19">
        <v>0</v>
      </c>
      <c r="AB19">
        <v>1</v>
      </c>
      <c r="AC19">
        <v>0</v>
      </c>
      <c r="AD19">
        <v>0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4.53</v>
      </c>
      <c r="AU19" t="s">
        <v>3</v>
      </c>
      <c r="AV19">
        <v>0</v>
      </c>
      <c r="AW19">
        <v>2</v>
      </c>
      <c r="AX19">
        <v>22530630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</row>
    <row r="20" spans="1:80" x14ac:dyDescent="0.2">
      <c r="A20">
        <f>ROW(Source!A37)</f>
        <v>37</v>
      </c>
      <c r="B20">
        <v>22529510</v>
      </c>
      <c r="C20">
        <v>22530628</v>
      </c>
      <c r="D20">
        <v>7182702</v>
      </c>
      <c r="E20">
        <v>7157832</v>
      </c>
      <c r="F20">
        <v>1</v>
      </c>
      <c r="G20">
        <v>7157832</v>
      </c>
      <c r="H20">
        <v>3</v>
      </c>
      <c r="I20" t="s">
        <v>436</v>
      </c>
      <c r="J20" t="s">
        <v>3</v>
      </c>
      <c r="K20" t="s">
        <v>437</v>
      </c>
      <c r="L20">
        <v>1348</v>
      </c>
      <c r="N20">
        <v>1009</v>
      </c>
      <c r="O20" t="s">
        <v>137</v>
      </c>
      <c r="P20" t="s">
        <v>137</v>
      </c>
      <c r="Q20">
        <v>1000</v>
      </c>
      <c r="Y20">
        <v>7.1</v>
      </c>
      <c r="AA20">
        <v>0</v>
      </c>
      <c r="AB20">
        <v>0</v>
      </c>
      <c r="AC20">
        <v>0</v>
      </c>
      <c r="AD20">
        <v>0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7.1</v>
      </c>
      <c r="AU20" t="s">
        <v>3</v>
      </c>
      <c r="AV20">
        <v>0</v>
      </c>
      <c r="AW20">
        <v>2</v>
      </c>
      <c r="AX20">
        <v>22530631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</row>
    <row r="21" spans="1:80" x14ac:dyDescent="0.2">
      <c r="A21">
        <f>ROW(Source!A38)</f>
        <v>38</v>
      </c>
      <c r="B21">
        <v>22529512</v>
      </c>
      <c r="C21">
        <v>22529880</v>
      </c>
      <c r="D21">
        <v>7157835</v>
      </c>
      <c r="E21">
        <v>7157832</v>
      </c>
      <c r="F21">
        <v>1</v>
      </c>
      <c r="G21">
        <v>7157832</v>
      </c>
      <c r="H21">
        <v>1</v>
      </c>
      <c r="I21" t="s">
        <v>433</v>
      </c>
      <c r="J21" t="s">
        <v>3</v>
      </c>
      <c r="K21" t="s">
        <v>434</v>
      </c>
      <c r="L21">
        <v>1191</v>
      </c>
      <c r="N21">
        <v>1013</v>
      </c>
      <c r="O21" t="s">
        <v>435</v>
      </c>
      <c r="P21" t="s">
        <v>435</v>
      </c>
      <c r="Q21">
        <v>1</v>
      </c>
      <c r="Y21">
        <v>3.77</v>
      </c>
      <c r="AA21">
        <v>0</v>
      </c>
      <c r="AB21">
        <v>0</v>
      </c>
      <c r="AC21">
        <v>0</v>
      </c>
      <c r="AD21">
        <v>0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3.77</v>
      </c>
      <c r="AU21" t="s">
        <v>3</v>
      </c>
      <c r="AV21">
        <v>1</v>
      </c>
      <c r="AW21">
        <v>2</v>
      </c>
      <c r="AX21">
        <v>22529883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B21">
        <v>0</v>
      </c>
    </row>
    <row r="22" spans="1:80" x14ac:dyDescent="0.2">
      <c r="A22">
        <f>ROW(Source!A38)</f>
        <v>38</v>
      </c>
      <c r="B22">
        <v>22529512</v>
      </c>
      <c r="C22">
        <v>22529880</v>
      </c>
      <c r="D22">
        <v>7182702</v>
      </c>
      <c r="E22">
        <v>7157832</v>
      </c>
      <c r="F22">
        <v>1</v>
      </c>
      <c r="G22">
        <v>7157832</v>
      </c>
      <c r="H22">
        <v>3</v>
      </c>
      <c r="I22" t="s">
        <v>436</v>
      </c>
      <c r="J22" t="s">
        <v>3</v>
      </c>
      <c r="K22" t="s">
        <v>437</v>
      </c>
      <c r="L22">
        <v>1348</v>
      </c>
      <c r="N22">
        <v>1009</v>
      </c>
      <c r="O22" t="s">
        <v>137</v>
      </c>
      <c r="P22" t="s">
        <v>137</v>
      </c>
      <c r="Q22">
        <v>1000</v>
      </c>
      <c r="Y22">
        <v>0.11</v>
      </c>
      <c r="AA22">
        <v>0</v>
      </c>
      <c r="AB22">
        <v>0</v>
      </c>
      <c r="AC22">
        <v>0</v>
      </c>
      <c r="AD22">
        <v>0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0.11</v>
      </c>
      <c r="AU22" t="s">
        <v>3</v>
      </c>
      <c r="AV22">
        <v>0</v>
      </c>
      <c r="AW22">
        <v>2</v>
      </c>
      <c r="AX22">
        <v>22529884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B22">
        <v>0</v>
      </c>
    </row>
    <row r="23" spans="1:80" x14ac:dyDescent="0.2">
      <c r="A23">
        <f>ROW(Source!A39)</f>
        <v>39</v>
      </c>
      <c r="B23">
        <v>22529510</v>
      </c>
      <c r="C23">
        <v>22529880</v>
      </c>
      <c r="D23">
        <v>7157835</v>
      </c>
      <c r="E23">
        <v>7157832</v>
      </c>
      <c r="F23">
        <v>1</v>
      </c>
      <c r="G23">
        <v>7157832</v>
      </c>
      <c r="H23">
        <v>1</v>
      </c>
      <c r="I23" t="s">
        <v>433</v>
      </c>
      <c r="J23" t="s">
        <v>3</v>
      </c>
      <c r="K23" t="s">
        <v>434</v>
      </c>
      <c r="L23">
        <v>1191</v>
      </c>
      <c r="N23">
        <v>1013</v>
      </c>
      <c r="O23" t="s">
        <v>435</v>
      </c>
      <c r="P23" t="s">
        <v>435</v>
      </c>
      <c r="Q23">
        <v>1</v>
      </c>
      <c r="Y23">
        <v>3.77</v>
      </c>
      <c r="AA23">
        <v>0</v>
      </c>
      <c r="AB23">
        <v>0</v>
      </c>
      <c r="AC23">
        <v>0</v>
      </c>
      <c r="AD23">
        <v>0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3.77</v>
      </c>
      <c r="AU23" t="s">
        <v>3</v>
      </c>
      <c r="AV23">
        <v>1</v>
      </c>
      <c r="AW23">
        <v>2</v>
      </c>
      <c r="AX23">
        <v>22529883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</row>
    <row r="24" spans="1:80" x14ac:dyDescent="0.2">
      <c r="A24">
        <f>ROW(Source!A39)</f>
        <v>39</v>
      </c>
      <c r="B24">
        <v>22529510</v>
      </c>
      <c r="C24">
        <v>22529880</v>
      </c>
      <c r="D24">
        <v>7182702</v>
      </c>
      <c r="E24">
        <v>7157832</v>
      </c>
      <c r="F24">
        <v>1</v>
      </c>
      <c r="G24">
        <v>7157832</v>
      </c>
      <c r="H24">
        <v>3</v>
      </c>
      <c r="I24" t="s">
        <v>436</v>
      </c>
      <c r="J24" t="s">
        <v>3</v>
      </c>
      <c r="K24" t="s">
        <v>437</v>
      </c>
      <c r="L24">
        <v>1348</v>
      </c>
      <c r="N24">
        <v>1009</v>
      </c>
      <c r="O24" t="s">
        <v>137</v>
      </c>
      <c r="P24" t="s">
        <v>137</v>
      </c>
      <c r="Q24">
        <v>1000</v>
      </c>
      <c r="Y24">
        <v>0.11</v>
      </c>
      <c r="AA24">
        <v>0</v>
      </c>
      <c r="AB24">
        <v>0</v>
      </c>
      <c r="AC24">
        <v>0</v>
      </c>
      <c r="AD24">
        <v>0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0.11</v>
      </c>
      <c r="AU24" t="s">
        <v>3</v>
      </c>
      <c r="AV24">
        <v>0</v>
      </c>
      <c r="AW24">
        <v>2</v>
      </c>
      <c r="AX24">
        <v>22529884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</row>
    <row r="25" spans="1:80" x14ac:dyDescent="0.2">
      <c r="A25">
        <f>ROW(Source!A40)</f>
        <v>40</v>
      </c>
      <c r="B25">
        <v>22529512</v>
      </c>
      <c r="C25">
        <v>22529885</v>
      </c>
      <c r="D25">
        <v>7157835</v>
      </c>
      <c r="E25">
        <v>7157832</v>
      </c>
      <c r="F25">
        <v>1</v>
      </c>
      <c r="G25">
        <v>7157832</v>
      </c>
      <c r="H25">
        <v>1</v>
      </c>
      <c r="I25" t="s">
        <v>433</v>
      </c>
      <c r="J25" t="s">
        <v>3</v>
      </c>
      <c r="K25" t="s">
        <v>434</v>
      </c>
      <c r="L25">
        <v>1191</v>
      </c>
      <c r="N25">
        <v>1013</v>
      </c>
      <c r="O25" t="s">
        <v>435</v>
      </c>
      <c r="P25" t="s">
        <v>435</v>
      </c>
      <c r="Q25">
        <v>1</v>
      </c>
      <c r="Y25">
        <v>40.549999999999997</v>
      </c>
      <c r="AA25">
        <v>0</v>
      </c>
      <c r="AB25">
        <v>0</v>
      </c>
      <c r="AC25">
        <v>0</v>
      </c>
      <c r="AD25">
        <v>0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40.549999999999997</v>
      </c>
      <c r="AU25" t="s">
        <v>3</v>
      </c>
      <c r="AV25">
        <v>1</v>
      </c>
      <c r="AW25">
        <v>2</v>
      </c>
      <c r="AX25">
        <v>22541964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B25">
        <v>0</v>
      </c>
    </row>
    <row r="26" spans="1:80" x14ac:dyDescent="0.2">
      <c r="A26">
        <f>ROW(Source!A40)</f>
        <v>40</v>
      </c>
      <c r="B26">
        <v>22529512</v>
      </c>
      <c r="C26">
        <v>22529885</v>
      </c>
      <c r="D26">
        <v>7182702</v>
      </c>
      <c r="E26">
        <v>7157832</v>
      </c>
      <c r="F26">
        <v>1</v>
      </c>
      <c r="G26">
        <v>7157832</v>
      </c>
      <c r="H26">
        <v>3</v>
      </c>
      <c r="I26" t="s">
        <v>436</v>
      </c>
      <c r="J26" t="s">
        <v>3</v>
      </c>
      <c r="K26" t="s">
        <v>437</v>
      </c>
      <c r="L26">
        <v>1348</v>
      </c>
      <c r="N26">
        <v>1009</v>
      </c>
      <c r="O26" t="s">
        <v>137</v>
      </c>
      <c r="P26" t="s">
        <v>137</v>
      </c>
      <c r="Q26">
        <v>1000</v>
      </c>
      <c r="Y26">
        <v>2.9</v>
      </c>
      <c r="AA26">
        <v>0</v>
      </c>
      <c r="AB26">
        <v>0</v>
      </c>
      <c r="AC26">
        <v>0</v>
      </c>
      <c r="AD26">
        <v>0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2.9</v>
      </c>
      <c r="AU26" t="s">
        <v>3</v>
      </c>
      <c r="AV26">
        <v>0</v>
      </c>
      <c r="AW26">
        <v>2</v>
      </c>
      <c r="AX26">
        <v>22541965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B26">
        <v>0</v>
      </c>
    </row>
    <row r="27" spans="1:80" x14ac:dyDescent="0.2">
      <c r="A27">
        <f>ROW(Source!A41)</f>
        <v>41</v>
      </c>
      <c r="B27">
        <v>22529510</v>
      </c>
      <c r="C27">
        <v>22529885</v>
      </c>
      <c r="D27">
        <v>7157835</v>
      </c>
      <c r="E27">
        <v>7157832</v>
      </c>
      <c r="F27">
        <v>1</v>
      </c>
      <c r="G27">
        <v>7157832</v>
      </c>
      <c r="H27">
        <v>1</v>
      </c>
      <c r="I27" t="s">
        <v>433</v>
      </c>
      <c r="J27" t="s">
        <v>3</v>
      </c>
      <c r="K27" t="s">
        <v>434</v>
      </c>
      <c r="L27">
        <v>1191</v>
      </c>
      <c r="N27">
        <v>1013</v>
      </c>
      <c r="O27" t="s">
        <v>435</v>
      </c>
      <c r="P27" t="s">
        <v>435</v>
      </c>
      <c r="Q27">
        <v>1</v>
      </c>
      <c r="Y27">
        <v>40.549999999999997</v>
      </c>
      <c r="AA27">
        <v>0</v>
      </c>
      <c r="AB27">
        <v>0</v>
      </c>
      <c r="AC27">
        <v>0</v>
      </c>
      <c r="AD27">
        <v>0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40.549999999999997</v>
      </c>
      <c r="AU27" t="s">
        <v>3</v>
      </c>
      <c r="AV27">
        <v>1</v>
      </c>
      <c r="AW27">
        <v>2</v>
      </c>
      <c r="AX27">
        <v>22541964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</row>
    <row r="28" spans="1:80" x14ac:dyDescent="0.2">
      <c r="A28">
        <f>ROW(Source!A41)</f>
        <v>41</v>
      </c>
      <c r="B28">
        <v>22529510</v>
      </c>
      <c r="C28">
        <v>22529885</v>
      </c>
      <c r="D28">
        <v>7182702</v>
      </c>
      <c r="E28">
        <v>7157832</v>
      </c>
      <c r="F28">
        <v>1</v>
      </c>
      <c r="G28">
        <v>7157832</v>
      </c>
      <c r="H28">
        <v>3</v>
      </c>
      <c r="I28" t="s">
        <v>436</v>
      </c>
      <c r="J28" t="s">
        <v>3</v>
      </c>
      <c r="K28" t="s">
        <v>437</v>
      </c>
      <c r="L28">
        <v>1348</v>
      </c>
      <c r="N28">
        <v>1009</v>
      </c>
      <c r="O28" t="s">
        <v>137</v>
      </c>
      <c r="P28" t="s">
        <v>137</v>
      </c>
      <c r="Q28">
        <v>1000</v>
      </c>
      <c r="Y28">
        <v>2.9</v>
      </c>
      <c r="AA28">
        <v>0</v>
      </c>
      <c r="AB28">
        <v>0</v>
      </c>
      <c r="AC28">
        <v>0</v>
      </c>
      <c r="AD28">
        <v>0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2.9</v>
      </c>
      <c r="AU28" t="s">
        <v>3</v>
      </c>
      <c r="AV28">
        <v>0</v>
      </c>
      <c r="AW28">
        <v>2</v>
      </c>
      <c r="AX28">
        <v>22541965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</row>
    <row r="29" spans="1:80" x14ac:dyDescent="0.2">
      <c r="A29">
        <f>ROW(Source!A42)</f>
        <v>42</v>
      </c>
      <c r="B29">
        <v>22529512</v>
      </c>
      <c r="C29">
        <v>22529901</v>
      </c>
      <c r="D29">
        <v>7157835</v>
      </c>
      <c r="E29">
        <v>7157832</v>
      </c>
      <c r="F29">
        <v>1</v>
      </c>
      <c r="G29">
        <v>7157832</v>
      </c>
      <c r="H29">
        <v>1</v>
      </c>
      <c r="I29" t="s">
        <v>433</v>
      </c>
      <c r="J29" t="s">
        <v>3</v>
      </c>
      <c r="K29" t="s">
        <v>434</v>
      </c>
      <c r="L29">
        <v>1191</v>
      </c>
      <c r="N29">
        <v>1013</v>
      </c>
      <c r="O29" t="s">
        <v>435</v>
      </c>
      <c r="P29" t="s">
        <v>435</v>
      </c>
      <c r="Q29">
        <v>1</v>
      </c>
      <c r="Y29">
        <v>58.6</v>
      </c>
      <c r="AA29">
        <v>0</v>
      </c>
      <c r="AB29">
        <v>0</v>
      </c>
      <c r="AC29">
        <v>0</v>
      </c>
      <c r="AD29">
        <v>0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58.6</v>
      </c>
      <c r="AU29" t="s">
        <v>3</v>
      </c>
      <c r="AV29">
        <v>1</v>
      </c>
      <c r="AW29">
        <v>2</v>
      </c>
      <c r="AX29">
        <v>22541966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B29">
        <v>0</v>
      </c>
    </row>
    <row r="30" spans="1:80" x14ac:dyDescent="0.2">
      <c r="A30">
        <f>ROW(Source!A42)</f>
        <v>42</v>
      </c>
      <c r="B30">
        <v>22529512</v>
      </c>
      <c r="C30">
        <v>22529901</v>
      </c>
      <c r="D30">
        <v>7159942</v>
      </c>
      <c r="E30">
        <v>7157832</v>
      </c>
      <c r="F30">
        <v>1</v>
      </c>
      <c r="G30">
        <v>7157832</v>
      </c>
      <c r="H30">
        <v>2</v>
      </c>
      <c r="I30" t="s">
        <v>438</v>
      </c>
      <c r="J30" t="s">
        <v>3</v>
      </c>
      <c r="K30" t="s">
        <v>439</v>
      </c>
      <c r="L30">
        <v>1344</v>
      </c>
      <c r="N30">
        <v>1008</v>
      </c>
      <c r="O30" t="s">
        <v>440</v>
      </c>
      <c r="P30" t="s">
        <v>440</v>
      </c>
      <c r="Q30">
        <v>1</v>
      </c>
      <c r="Y30">
        <v>2.5</v>
      </c>
      <c r="AA30">
        <v>0</v>
      </c>
      <c r="AB30">
        <v>1</v>
      </c>
      <c r="AC30">
        <v>0</v>
      </c>
      <c r="AD30">
        <v>0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2.5</v>
      </c>
      <c r="AU30" t="s">
        <v>3</v>
      </c>
      <c r="AV30">
        <v>0</v>
      </c>
      <c r="AW30">
        <v>2</v>
      </c>
      <c r="AX30">
        <v>22541967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B30">
        <v>0</v>
      </c>
    </row>
    <row r="31" spans="1:80" x14ac:dyDescent="0.2">
      <c r="A31">
        <f>ROW(Source!A43)</f>
        <v>43</v>
      </c>
      <c r="B31">
        <v>22529510</v>
      </c>
      <c r="C31">
        <v>22529901</v>
      </c>
      <c r="D31">
        <v>7157835</v>
      </c>
      <c r="E31">
        <v>7157832</v>
      </c>
      <c r="F31">
        <v>1</v>
      </c>
      <c r="G31">
        <v>7157832</v>
      </c>
      <c r="H31">
        <v>1</v>
      </c>
      <c r="I31" t="s">
        <v>433</v>
      </c>
      <c r="J31" t="s">
        <v>3</v>
      </c>
      <c r="K31" t="s">
        <v>434</v>
      </c>
      <c r="L31">
        <v>1191</v>
      </c>
      <c r="N31">
        <v>1013</v>
      </c>
      <c r="O31" t="s">
        <v>435</v>
      </c>
      <c r="P31" t="s">
        <v>435</v>
      </c>
      <c r="Q31">
        <v>1</v>
      </c>
      <c r="Y31">
        <v>58.6</v>
      </c>
      <c r="AA31">
        <v>0</v>
      </c>
      <c r="AB31">
        <v>0</v>
      </c>
      <c r="AC31">
        <v>0</v>
      </c>
      <c r="AD31">
        <v>0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58.6</v>
      </c>
      <c r="AU31" t="s">
        <v>3</v>
      </c>
      <c r="AV31">
        <v>1</v>
      </c>
      <c r="AW31">
        <v>2</v>
      </c>
      <c r="AX31">
        <v>22541966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</row>
    <row r="32" spans="1:80" x14ac:dyDescent="0.2">
      <c r="A32">
        <f>ROW(Source!A43)</f>
        <v>43</v>
      </c>
      <c r="B32">
        <v>22529510</v>
      </c>
      <c r="C32">
        <v>22529901</v>
      </c>
      <c r="D32">
        <v>7159942</v>
      </c>
      <c r="E32">
        <v>7157832</v>
      </c>
      <c r="F32">
        <v>1</v>
      </c>
      <c r="G32">
        <v>7157832</v>
      </c>
      <c r="H32">
        <v>2</v>
      </c>
      <c r="I32" t="s">
        <v>438</v>
      </c>
      <c r="J32" t="s">
        <v>3</v>
      </c>
      <c r="K32" t="s">
        <v>439</v>
      </c>
      <c r="L32">
        <v>1344</v>
      </c>
      <c r="N32">
        <v>1008</v>
      </c>
      <c r="O32" t="s">
        <v>440</v>
      </c>
      <c r="P32" t="s">
        <v>440</v>
      </c>
      <c r="Q32">
        <v>1</v>
      </c>
      <c r="Y32">
        <v>2.5</v>
      </c>
      <c r="AA32">
        <v>0</v>
      </c>
      <c r="AB32">
        <v>1</v>
      </c>
      <c r="AC32">
        <v>0</v>
      </c>
      <c r="AD32">
        <v>0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2.5</v>
      </c>
      <c r="AU32" t="s">
        <v>3</v>
      </c>
      <c r="AV32">
        <v>0</v>
      </c>
      <c r="AW32">
        <v>2</v>
      </c>
      <c r="AX32">
        <v>22541967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</row>
    <row r="33" spans="1:80" x14ac:dyDescent="0.2">
      <c r="A33">
        <f>ROW(Source!A44)</f>
        <v>44</v>
      </c>
      <c r="B33">
        <v>22529512</v>
      </c>
      <c r="C33">
        <v>22529912</v>
      </c>
      <c r="D33">
        <v>7157835</v>
      </c>
      <c r="E33">
        <v>7157832</v>
      </c>
      <c r="F33">
        <v>1</v>
      </c>
      <c r="G33">
        <v>7157832</v>
      </c>
      <c r="H33">
        <v>1</v>
      </c>
      <c r="I33" t="s">
        <v>433</v>
      </c>
      <c r="J33" t="s">
        <v>3</v>
      </c>
      <c r="K33" t="s">
        <v>434</v>
      </c>
      <c r="L33">
        <v>1191</v>
      </c>
      <c r="N33">
        <v>1013</v>
      </c>
      <c r="O33" t="s">
        <v>435</v>
      </c>
      <c r="P33" t="s">
        <v>435</v>
      </c>
      <c r="Q33">
        <v>1</v>
      </c>
      <c r="Y33">
        <v>17.89</v>
      </c>
      <c r="AA33">
        <v>0</v>
      </c>
      <c r="AB33">
        <v>0</v>
      </c>
      <c r="AC33">
        <v>0</v>
      </c>
      <c r="AD33">
        <v>0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17.89</v>
      </c>
      <c r="AU33" t="s">
        <v>3</v>
      </c>
      <c r="AV33">
        <v>1</v>
      </c>
      <c r="AW33">
        <v>2</v>
      </c>
      <c r="AX33">
        <v>22529914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B33">
        <v>0</v>
      </c>
    </row>
    <row r="34" spans="1:80" x14ac:dyDescent="0.2">
      <c r="A34">
        <f>ROW(Source!A45)</f>
        <v>45</v>
      </c>
      <c r="B34">
        <v>22529510</v>
      </c>
      <c r="C34">
        <v>22529912</v>
      </c>
      <c r="D34">
        <v>7157835</v>
      </c>
      <c r="E34">
        <v>7157832</v>
      </c>
      <c r="F34">
        <v>1</v>
      </c>
      <c r="G34">
        <v>7157832</v>
      </c>
      <c r="H34">
        <v>1</v>
      </c>
      <c r="I34" t="s">
        <v>433</v>
      </c>
      <c r="J34" t="s">
        <v>3</v>
      </c>
      <c r="K34" t="s">
        <v>434</v>
      </c>
      <c r="L34">
        <v>1191</v>
      </c>
      <c r="N34">
        <v>1013</v>
      </c>
      <c r="O34" t="s">
        <v>435</v>
      </c>
      <c r="P34" t="s">
        <v>435</v>
      </c>
      <c r="Q34">
        <v>1</v>
      </c>
      <c r="Y34">
        <v>17.89</v>
      </c>
      <c r="AA34">
        <v>0</v>
      </c>
      <c r="AB34">
        <v>0</v>
      </c>
      <c r="AC34">
        <v>0</v>
      </c>
      <c r="AD34">
        <v>0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3</v>
      </c>
      <c r="AT34">
        <v>17.89</v>
      </c>
      <c r="AU34" t="s">
        <v>3</v>
      </c>
      <c r="AV34">
        <v>1</v>
      </c>
      <c r="AW34">
        <v>2</v>
      </c>
      <c r="AX34">
        <v>22529914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</row>
    <row r="35" spans="1:80" x14ac:dyDescent="0.2">
      <c r="A35">
        <f>ROW(Source!A46)</f>
        <v>46</v>
      </c>
      <c r="B35">
        <v>22529512</v>
      </c>
      <c r="C35">
        <v>22529915</v>
      </c>
      <c r="D35">
        <v>7157835</v>
      </c>
      <c r="E35">
        <v>7157832</v>
      </c>
      <c r="F35">
        <v>1</v>
      </c>
      <c r="G35">
        <v>7157832</v>
      </c>
      <c r="H35">
        <v>1</v>
      </c>
      <c r="I35" t="s">
        <v>433</v>
      </c>
      <c r="J35" t="s">
        <v>3</v>
      </c>
      <c r="K35" t="s">
        <v>434</v>
      </c>
      <c r="L35">
        <v>1191</v>
      </c>
      <c r="N35">
        <v>1013</v>
      </c>
      <c r="O35" t="s">
        <v>435</v>
      </c>
      <c r="P35" t="s">
        <v>435</v>
      </c>
      <c r="Q35">
        <v>1</v>
      </c>
      <c r="Y35">
        <v>5.84</v>
      </c>
      <c r="AA35">
        <v>0</v>
      </c>
      <c r="AB35">
        <v>0</v>
      </c>
      <c r="AC35">
        <v>0</v>
      </c>
      <c r="AD35">
        <v>0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5.84</v>
      </c>
      <c r="AU35" t="s">
        <v>3</v>
      </c>
      <c r="AV35">
        <v>1</v>
      </c>
      <c r="AW35">
        <v>2</v>
      </c>
      <c r="AX35">
        <v>22529917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B35">
        <v>0</v>
      </c>
    </row>
    <row r="36" spans="1:80" x14ac:dyDescent="0.2">
      <c r="A36">
        <f>ROW(Source!A47)</f>
        <v>47</v>
      </c>
      <c r="B36">
        <v>22529510</v>
      </c>
      <c r="C36">
        <v>22529915</v>
      </c>
      <c r="D36">
        <v>7157835</v>
      </c>
      <c r="E36">
        <v>7157832</v>
      </c>
      <c r="F36">
        <v>1</v>
      </c>
      <c r="G36">
        <v>7157832</v>
      </c>
      <c r="H36">
        <v>1</v>
      </c>
      <c r="I36" t="s">
        <v>433</v>
      </c>
      <c r="J36" t="s">
        <v>3</v>
      </c>
      <c r="K36" t="s">
        <v>434</v>
      </c>
      <c r="L36">
        <v>1191</v>
      </c>
      <c r="N36">
        <v>1013</v>
      </c>
      <c r="O36" t="s">
        <v>435</v>
      </c>
      <c r="P36" t="s">
        <v>435</v>
      </c>
      <c r="Q36">
        <v>1</v>
      </c>
      <c r="Y36">
        <v>5.84</v>
      </c>
      <c r="AA36">
        <v>0</v>
      </c>
      <c r="AB36">
        <v>0</v>
      </c>
      <c r="AC36">
        <v>0</v>
      </c>
      <c r="AD36">
        <v>0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5.84</v>
      </c>
      <c r="AU36" t="s">
        <v>3</v>
      </c>
      <c r="AV36">
        <v>1</v>
      </c>
      <c r="AW36">
        <v>2</v>
      </c>
      <c r="AX36">
        <v>22529917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</row>
    <row r="37" spans="1:80" x14ac:dyDescent="0.2">
      <c r="A37">
        <f>ROW(Source!A75)</f>
        <v>75</v>
      </c>
      <c r="B37">
        <v>22529512</v>
      </c>
      <c r="C37">
        <v>22613928</v>
      </c>
      <c r="D37">
        <v>7157835</v>
      </c>
      <c r="E37">
        <v>7157832</v>
      </c>
      <c r="F37">
        <v>1</v>
      </c>
      <c r="G37">
        <v>7157832</v>
      </c>
      <c r="H37">
        <v>1</v>
      </c>
      <c r="I37" t="s">
        <v>433</v>
      </c>
      <c r="J37" t="s">
        <v>3</v>
      </c>
      <c r="K37" t="s">
        <v>434</v>
      </c>
      <c r="L37">
        <v>1191</v>
      </c>
      <c r="N37">
        <v>1013</v>
      </c>
      <c r="O37" t="s">
        <v>435</v>
      </c>
      <c r="P37" t="s">
        <v>435</v>
      </c>
      <c r="Q37">
        <v>1</v>
      </c>
      <c r="Y37">
        <v>29.669999999999998</v>
      </c>
      <c r="AA37">
        <v>0</v>
      </c>
      <c r="AB37">
        <v>0</v>
      </c>
      <c r="AC37">
        <v>0</v>
      </c>
      <c r="AD37">
        <v>0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25.8</v>
      </c>
      <c r="AU37" t="s">
        <v>118</v>
      </c>
      <c r="AV37">
        <v>1</v>
      </c>
      <c r="AW37">
        <v>2</v>
      </c>
      <c r="AX37">
        <v>22613931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B37">
        <v>0</v>
      </c>
    </row>
    <row r="38" spans="1:80" x14ac:dyDescent="0.2">
      <c r="A38">
        <f>ROW(Source!A75)</f>
        <v>75</v>
      </c>
      <c r="B38">
        <v>22529512</v>
      </c>
      <c r="C38">
        <v>22613928</v>
      </c>
      <c r="D38">
        <v>7231421</v>
      </c>
      <c r="E38">
        <v>1</v>
      </c>
      <c r="F38">
        <v>1</v>
      </c>
      <c r="G38">
        <v>7157832</v>
      </c>
      <c r="H38">
        <v>2</v>
      </c>
      <c r="I38" t="s">
        <v>441</v>
      </c>
      <c r="J38" t="s">
        <v>442</v>
      </c>
      <c r="K38" t="s">
        <v>443</v>
      </c>
      <c r="L38">
        <v>1368</v>
      </c>
      <c r="N38">
        <v>1011</v>
      </c>
      <c r="O38" t="s">
        <v>444</v>
      </c>
      <c r="P38" t="s">
        <v>444</v>
      </c>
      <c r="Q38">
        <v>1</v>
      </c>
      <c r="Y38">
        <v>1.125</v>
      </c>
      <c r="AA38">
        <v>0</v>
      </c>
      <c r="AB38">
        <v>74.44</v>
      </c>
      <c r="AC38">
        <v>17.59</v>
      </c>
      <c r="AD38">
        <v>0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0.9</v>
      </c>
      <c r="AU38" t="s">
        <v>117</v>
      </c>
      <c r="AV38">
        <v>0</v>
      </c>
      <c r="AW38">
        <v>2</v>
      </c>
      <c r="AX38">
        <v>22613932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B38">
        <v>0</v>
      </c>
    </row>
    <row r="39" spans="1:80" x14ac:dyDescent="0.2">
      <c r="A39">
        <f>ROW(Source!A75)</f>
        <v>75</v>
      </c>
      <c r="B39">
        <v>22529512</v>
      </c>
      <c r="C39">
        <v>22613928</v>
      </c>
      <c r="D39">
        <v>0</v>
      </c>
      <c r="E39">
        <v>0</v>
      </c>
      <c r="F39">
        <v>1</v>
      </c>
      <c r="G39">
        <v>7157832</v>
      </c>
      <c r="H39">
        <v>3</v>
      </c>
      <c r="I39" t="s">
        <v>123</v>
      </c>
      <c r="J39" t="s">
        <v>3</v>
      </c>
      <c r="K39" t="s">
        <v>124</v>
      </c>
      <c r="L39">
        <v>1327</v>
      </c>
      <c r="N39">
        <v>1005</v>
      </c>
      <c r="O39" t="s">
        <v>125</v>
      </c>
      <c r="P39" t="s">
        <v>125</v>
      </c>
      <c r="Q39">
        <v>1</v>
      </c>
      <c r="Y39">
        <v>100</v>
      </c>
      <c r="AA39">
        <v>195</v>
      </c>
      <c r="AB39">
        <v>0</v>
      </c>
      <c r="AC39">
        <v>0</v>
      </c>
      <c r="AD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3</v>
      </c>
      <c r="AT39">
        <v>100</v>
      </c>
      <c r="AU39" t="s">
        <v>3</v>
      </c>
      <c r="AV39">
        <v>0</v>
      </c>
      <c r="AW39">
        <v>1</v>
      </c>
      <c r="AX39">
        <v>-1</v>
      </c>
      <c r="AY39">
        <v>0</v>
      </c>
      <c r="AZ39">
        <v>0</v>
      </c>
      <c r="BA39" t="s">
        <v>3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B39">
        <v>0</v>
      </c>
    </row>
    <row r="40" spans="1:80" x14ac:dyDescent="0.2">
      <c r="A40">
        <f>ROW(Source!A76)</f>
        <v>76</v>
      </c>
      <c r="B40">
        <v>22529510</v>
      </c>
      <c r="C40">
        <v>22613928</v>
      </c>
      <c r="D40">
        <v>7157835</v>
      </c>
      <c r="E40">
        <v>7157832</v>
      </c>
      <c r="F40">
        <v>1</v>
      </c>
      <c r="G40">
        <v>7157832</v>
      </c>
      <c r="H40">
        <v>1</v>
      </c>
      <c r="I40" t="s">
        <v>433</v>
      </c>
      <c r="J40" t="s">
        <v>3</v>
      </c>
      <c r="K40" t="s">
        <v>434</v>
      </c>
      <c r="L40">
        <v>1191</v>
      </c>
      <c r="N40">
        <v>1013</v>
      </c>
      <c r="O40" t="s">
        <v>435</v>
      </c>
      <c r="P40" t="s">
        <v>435</v>
      </c>
      <c r="Q40">
        <v>1</v>
      </c>
      <c r="Y40">
        <v>29.669999999999998</v>
      </c>
      <c r="AA40">
        <v>0</v>
      </c>
      <c r="AB40">
        <v>0</v>
      </c>
      <c r="AC40">
        <v>0</v>
      </c>
      <c r="AD40">
        <v>0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3</v>
      </c>
      <c r="AT40">
        <v>25.8</v>
      </c>
      <c r="AU40" t="s">
        <v>118</v>
      </c>
      <c r="AV40">
        <v>1</v>
      </c>
      <c r="AW40">
        <v>2</v>
      </c>
      <c r="AX40">
        <v>22613931</v>
      </c>
      <c r="AY40">
        <v>1</v>
      </c>
      <c r="AZ40">
        <v>0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</row>
    <row r="41" spans="1:80" x14ac:dyDescent="0.2">
      <c r="A41">
        <f>ROW(Source!A76)</f>
        <v>76</v>
      </c>
      <c r="B41">
        <v>22529510</v>
      </c>
      <c r="C41">
        <v>22613928</v>
      </c>
      <c r="D41">
        <v>7231421</v>
      </c>
      <c r="E41">
        <v>1</v>
      </c>
      <c r="F41">
        <v>1</v>
      </c>
      <c r="G41">
        <v>7157832</v>
      </c>
      <c r="H41">
        <v>2</v>
      </c>
      <c r="I41" t="s">
        <v>441</v>
      </c>
      <c r="J41" t="s">
        <v>442</v>
      </c>
      <c r="K41" t="s">
        <v>443</v>
      </c>
      <c r="L41">
        <v>1368</v>
      </c>
      <c r="N41">
        <v>1011</v>
      </c>
      <c r="O41" t="s">
        <v>444</v>
      </c>
      <c r="P41" t="s">
        <v>444</v>
      </c>
      <c r="Q41">
        <v>1</v>
      </c>
      <c r="Y41">
        <v>1.125</v>
      </c>
      <c r="AA41">
        <v>0</v>
      </c>
      <c r="AB41">
        <v>74.44</v>
      </c>
      <c r="AC41">
        <v>17.59</v>
      </c>
      <c r="AD41">
        <v>0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0.9</v>
      </c>
      <c r="AU41" t="s">
        <v>117</v>
      </c>
      <c r="AV41">
        <v>0</v>
      </c>
      <c r="AW41">
        <v>2</v>
      </c>
      <c r="AX41">
        <v>22613932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</row>
    <row r="42" spans="1:80" x14ac:dyDescent="0.2">
      <c r="A42">
        <f>ROW(Source!A76)</f>
        <v>76</v>
      </c>
      <c r="B42">
        <v>22529510</v>
      </c>
      <c r="C42">
        <v>22613928</v>
      </c>
      <c r="D42">
        <v>0</v>
      </c>
      <c r="E42">
        <v>0</v>
      </c>
      <c r="F42">
        <v>1</v>
      </c>
      <c r="G42">
        <v>7157832</v>
      </c>
      <c r="H42">
        <v>3</v>
      </c>
      <c r="I42" t="s">
        <v>123</v>
      </c>
      <c r="J42" t="s">
        <v>3</v>
      </c>
      <c r="K42" t="s">
        <v>124</v>
      </c>
      <c r="L42">
        <v>1327</v>
      </c>
      <c r="N42">
        <v>1005</v>
      </c>
      <c r="O42" t="s">
        <v>125</v>
      </c>
      <c r="P42" t="s">
        <v>125</v>
      </c>
      <c r="Q42">
        <v>1</v>
      </c>
      <c r="Y42">
        <v>100</v>
      </c>
      <c r="AA42">
        <v>195</v>
      </c>
      <c r="AB42">
        <v>0</v>
      </c>
      <c r="AC42">
        <v>0</v>
      </c>
      <c r="AD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100</v>
      </c>
      <c r="AU42" t="s">
        <v>3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</row>
    <row r="43" spans="1:80" x14ac:dyDescent="0.2">
      <c r="A43">
        <f>ROW(Source!A79)</f>
        <v>79</v>
      </c>
      <c r="B43">
        <v>22529512</v>
      </c>
      <c r="C43">
        <v>22529946</v>
      </c>
      <c r="D43">
        <v>7157835</v>
      </c>
      <c r="E43">
        <v>7157832</v>
      </c>
      <c r="F43">
        <v>1</v>
      </c>
      <c r="G43">
        <v>7157832</v>
      </c>
      <c r="H43">
        <v>1</v>
      </c>
      <c r="I43" t="s">
        <v>433</v>
      </c>
      <c r="J43" t="s">
        <v>3</v>
      </c>
      <c r="K43" t="s">
        <v>434</v>
      </c>
      <c r="L43">
        <v>1191</v>
      </c>
      <c r="N43">
        <v>1013</v>
      </c>
      <c r="O43" t="s">
        <v>435</v>
      </c>
      <c r="P43" t="s">
        <v>435</v>
      </c>
      <c r="Q43">
        <v>1</v>
      </c>
      <c r="Y43">
        <v>218.49999999999997</v>
      </c>
      <c r="AA43">
        <v>0</v>
      </c>
      <c r="AB43">
        <v>0</v>
      </c>
      <c r="AC43">
        <v>0</v>
      </c>
      <c r="AD43">
        <v>0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190</v>
      </c>
      <c r="AU43" t="s">
        <v>118</v>
      </c>
      <c r="AV43">
        <v>1</v>
      </c>
      <c r="AW43">
        <v>2</v>
      </c>
      <c r="AX43">
        <v>22542022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B43">
        <v>0</v>
      </c>
    </row>
    <row r="44" spans="1:80" x14ac:dyDescent="0.2">
      <c r="A44">
        <f>ROW(Source!A79)</f>
        <v>79</v>
      </c>
      <c r="B44">
        <v>22529512</v>
      </c>
      <c r="C44">
        <v>22529946</v>
      </c>
      <c r="D44">
        <v>7159942</v>
      </c>
      <c r="E44">
        <v>7157832</v>
      </c>
      <c r="F44">
        <v>1</v>
      </c>
      <c r="G44">
        <v>7157832</v>
      </c>
      <c r="H44">
        <v>2</v>
      </c>
      <c r="I44" t="s">
        <v>438</v>
      </c>
      <c r="J44" t="s">
        <v>3</v>
      </c>
      <c r="K44" t="s">
        <v>439</v>
      </c>
      <c r="L44">
        <v>1344</v>
      </c>
      <c r="N44">
        <v>1008</v>
      </c>
      <c r="O44" t="s">
        <v>440</v>
      </c>
      <c r="P44" t="s">
        <v>440</v>
      </c>
      <c r="Q44">
        <v>1</v>
      </c>
      <c r="Y44">
        <v>75.75</v>
      </c>
      <c r="AA44">
        <v>0</v>
      </c>
      <c r="AB44">
        <v>1</v>
      </c>
      <c r="AC44">
        <v>0</v>
      </c>
      <c r="AD44">
        <v>0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3</v>
      </c>
      <c r="AT44">
        <v>60.6</v>
      </c>
      <c r="AU44" t="s">
        <v>117</v>
      </c>
      <c r="AV44">
        <v>0</v>
      </c>
      <c r="AW44">
        <v>2</v>
      </c>
      <c r="AX44">
        <v>22542023</v>
      </c>
      <c r="AY44">
        <v>1</v>
      </c>
      <c r="AZ44">
        <v>0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B44">
        <v>0</v>
      </c>
    </row>
    <row r="45" spans="1:80" x14ac:dyDescent="0.2">
      <c r="A45">
        <f>ROW(Source!A79)</f>
        <v>79</v>
      </c>
      <c r="B45">
        <v>22529512</v>
      </c>
      <c r="C45">
        <v>22529946</v>
      </c>
      <c r="D45">
        <v>7232679</v>
      </c>
      <c r="E45">
        <v>1</v>
      </c>
      <c r="F45">
        <v>1</v>
      </c>
      <c r="G45">
        <v>7157832</v>
      </c>
      <c r="H45">
        <v>3</v>
      </c>
      <c r="I45" t="s">
        <v>445</v>
      </c>
      <c r="J45" t="s">
        <v>446</v>
      </c>
      <c r="K45" t="s">
        <v>447</v>
      </c>
      <c r="L45">
        <v>1348</v>
      </c>
      <c r="N45">
        <v>1009</v>
      </c>
      <c r="O45" t="s">
        <v>137</v>
      </c>
      <c r="P45" t="s">
        <v>137</v>
      </c>
      <c r="Q45">
        <v>1000</v>
      </c>
      <c r="Y45">
        <v>1.005E-2</v>
      </c>
      <c r="AA45">
        <v>23120.53</v>
      </c>
      <c r="AB45">
        <v>0</v>
      </c>
      <c r="AC45">
        <v>0</v>
      </c>
      <c r="AD45">
        <v>0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1.005E-2</v>
      </c>
      <c r="AU45" t="s">
        <v>3</v>
      </c>
      <c r="AV45">
        <v>0</v>
      </c>
      <c r="AW45">
        <v>2</v>
      </c>
      <c r="AX45">
        <v>22542024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B45">
        <v>0</v>
      </c>
    </row>
    <row r="46" spans="1:80" x14ac:dyDescent="0.2">
      <c r="A46">
        <f>ROW(Source!A79)</f>
        <v>79</v>
      </c>
      <c r="B46">
        <v>22529512</v>
      </c>
      <c r="C46">
        <v>22529946</v>
      </c>
      <c r="D46">
        <v>7232761</v>
      </c>
      <c r="E46">
        <v>1</v>
      </c>
      <c r="F46">
        <v>1</v>
      </c>
      <c r="G46">
        <v>7157832</v>
      </c>
      <c r="H46">
        <v>3</v>
      </c>
      <c r="I46" t="s">
        <v>448</v>
      </c>
      <c r="J46" t="s">
        <v>449</v>
      </c>
      <c r="K46" t="s">
        <v>450</v>
      </c>
      <c r="L46">
        <v>1348</v>
      </c>
      <c r="N46">
        <v>1009</v>
      </c>
      <c r="O46" t="s">
        <v>137</v>
      </c>
      <c r="P46" t="s">
        <v>137</v>
      </c>
      <c r="Q46">
        <v>1000</v>
      </c>
      <c r="Y46">
        <v>5.4799999999999996E-3</v>
      </c>
      <c r="AA46">
        <v>7254.88</v>
      </c>
      <c r="AB46">
        <v>0</v>
      </c>
      <c r="AC46">
        <v>0</v>
      </c>
      <c r="AD46">
        <v>0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3</v>
      </c>
      <c r="AT46">
        <v>5.4799999999999996E-3</v>
      </c>
      <c r="AU46" t="s">
        <v>3</v>
      </c>
      <c r="AV46">
        <v>0</v>
      </c>
      <c r="AW46">
        <v>2</v>
      </c>
      <c r="AX46">
        <v>22542025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B46">
        <v>0</v>
      </c>
    </row>
    <row r="47" spans="1:80" x14ac:dyDescent="0.2">
      <c r="A47">
        <f>ROW(Source!A79)</f>
        <v>79</v>
      </c>
      <c r="B47">
        <v>22529512</v>
      </c>
      <c r="C47">
        <v>22529946</v>
      </c>
      <c r="D47">
        <v>7171107</v>
      </c>
      <c r="E47">
        <v>7157832</v>
      </c>
      <c r="F47">
        <v>1</v>
      </c>
      <c r="G47">
        <v>7157832</v>
      </c>
      <c r="H47">
        <v>3</v>
      </c>
      <c r="I47" t="s">
        <v>451</v>
      </c>
      <c r="J47" t="s">
        <v>3</v>
      </c>
      <c r="K47" t="s">
        <v>452</v>
      </c>
      <c r="L47">
        <v>1348</v>
      </c>
      <c r="N47">
        <v>1009</v>
      </c>
      <c r="O47" t="s">
        <v>137</v>
      </c>
      <c r="P47" t="s">
        <v>137</v>
      </c>
      <c r="Q47">
        <v>1000</v>
      </c>
      <c r="Y47">
        <v>6.0000000000000001E-3</v>
      </c>
      <c r="AA47">
        <v>63880.001100000001</v>
      </c>
      <c r="AB47">
        <v>0</v>
      </c>
      <c r="AC47">
        <v>0</v>
      </c>
      <c r="AD47">
        <v>0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6.0000000000000001E-3</v>
      </c>
      <c r="AU47" t="s">
        <v>3</v>
      </c>
      <c r="AV47">
        <v>0</v>
      </c>
      <c r="AW47">
        <v>2</v>
      </c>
      <c r="AX47">
        <v>22542029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B47">
        <v>0</v>
      </c>
    </row>
    <row r="48" spans="1:80" x14ac:dyDescent="0.2">
      <c r="A48">
        <f>ROW(Source!A79)</f>
        <v>79</v>
      </c>
      <c r="B48">
        <v>22529512</v>
      </c>
      <c r="C48">
        <v>22529946</v>
      </c>
      <c r="D48">
        <v>7231889</v>
      </c>
      <c r="E48">
        <v>1</v>
      </c>
      <c r="F48">
        <v>1</v>
      </c>
      <c r="G48">
        <v>7157832</v>
      </c>
      <c r="H48">
        <v>3</v>
      </c>
      <c r="I48" t="s">
        <v>453</v>
      </c>
      <c r="J48" t="s">
        <v>454</v>
      </c>
      <c r="K48" t="s">
        <v>455</v>
      </c>
      <c r="L48">
        <v>1348</v>
      </c>
      <c r="N48">
        <v>1009</v>
      </c>
      <c r="O48" t="s">
        <v>137</v>
      </c>
      <c r="P48" t="s">
        <v>137</v>
      </c>
      <c r="Q48">
        <v>1000</v>
      </c>
      <c r="Y48">
        <v>0.01</v>
      </c>
      <c r="AA48">
        <v>39052.85</v>
      </c>
      <c r="AB48">
        <v>0</v>
      </c>
      <c r="AC48">
        <v>0</v>
      </c>
      <c r="AD48">
        <v>0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0.01</v>
      </c>
      <c r="AU48" t="s">
        <v>3</v>
      </c>
      <c r="AV48">
        <v>0</v>
      </c>
      <c r="AW48">
        <v>2</v>
      </c>
      <c r="AX48">
        <v>22542026</v>
      </c>
      <c r="AY48">
        <v>1</v>
      </c>
      <c r="AZ48">
        <v>0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B48">
        <v>0</v>
      </c>
    </row>
    <row r="49" spans="1:80" x14ac:dyDescent="0.2">
      <c r="A49">
        <f>ROW(Source!A79)</f>
        <v>79</v>
      </c>
      <c r="B49">
        <v>22529512</v>
      </c>
      <c r="C49">
        <v>22529946</v>
      </c>
      <c r="D49">
        <v>7231947</v>
      </c>
      <c r="E49">
        <v>1</v>
      </c>
      <c r="F49">
        <v>1</v>
      </c>
      <c r="G49">
        <v>7157832</v>
      </c>
      <c r="H49">
        <v>3</v>
      </c>
      <c r="I49" t="s">
        <v>456</v>
      </c>
      <c r="J49" t="s">
        <v>457</v>
      </c>
      <c r="K49" t="s">
        <v>458</v>
      </c>
      <c r="L49">
        <v>1354</v>
      </c>
      <c r="N49">
        <v>1010</v>
      </c>
      <c r="O49" t="s">
        <v>235</v>
      </c>
      <c r="P49" t="s">
        <v>235</v>
      </c>
      <c r="Q49">
        <v>1</v>
      </c>
      <c r="Y49">
        <v>418</v>
      </c>
      <c r="AA49">
        <v>3.86</v>
      </c>
      <c r="AB49">
        <v>0</v>
      </c>
      <c r="AC49">
        <v>0</v>
      </c>
      <c r="AD49">
        <v>0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418</v>
      </c>
      <c r="AU49" t="s">
        <v>3</v>
      </c>
      <c r="AV49">
        <v>0</v>
      </c>
      <c r="AW49">
        <v>2</v>
      </c>
      <c r="AX49">
        <v>22542027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B49">
        <v>0</v>
      </c>
    </row>
    <row r="50" spans="1:80" x14ac:dyDescent="0.2">
      <c r="A50">
        <f>ROW(Source!A79)</f>
        <v>79</v>
      </c>
      <c r="B50">
        <v>22529512</v>
      </c>
      <c r="C50">
        <v>22529946</v>
      </c>
      <c r="D50">
        <v>7164478</v>
      </c>
      <c r="E50">
        <v>7157832</v>
      </c>
      <c r="F50">
        <v>1</v>
      </c>
      <c r="G50">
        <v>7157832</v>
      </c>
      <c r="H50">
        <v>3</v>
      </c>
      <c r="I50" t="s">
        <v>459</v>
      </c>
      <c r="J50" t="s">
        <v>3</v>
      </c>
      <c r="K50" t="s">
        <v>460</v>
      </c>
      <c r="L50">
        <v>1346</v>
      </c>
      <c r="N50">
        <v>1009</v>
      </c>
      <c r="O50" t="s">
        <v>163</v>
      </c>
      <c r="P50" t="s">
        <v>163</v>
      </c>
      <c r="Q50">
        <v>1</v>
      </c>
      <c r="Y50">
        <v>10.199999999999999</v>
      </c>
      <c r="AA50">
        <v>11.3736</v>
      </c>
      <c r="AB50">
        <v>0</v>
      </c>
      <c r="AC50">
        <v>0</v>
      </c>
      <c r="AD50">
        <v>0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3</v>
      </c>
      <c r="AT50">
        <v>10.199999999999999</v>
      </c>
      <c r="AU50" t="s">
        <v>3</v>
      </c>
      <c r="AV50">
        <v>0</v>
      </c>
      <c r="AW50">
        <v>2</v>
      </c>
      <c r="AX50">
        <v>22542028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B50">
        <v>0</v>
      </c>
    </row>
    <row r="51" spans="1:80" x14ac:dyDescent="0.2">
      <c r="A51">
        <f>ROW(Source!A79)</f>
        <v>79</v>
      </c>
      <c r="B51">
        <v>22529512</v>
      </c>
      <c r="C51">
        <v>22529946</v>
      </c>
      <c r="D51">
        <v>7238368</v>
      </c>
      <c r="E51">
        <v>1</v>
      </c>
      <c r="F51">
        <v>1</v>
      </c>
      <c r="G51">
        <v>7157832</v>
      </c>
      <c r="H51">
        <v>3</v>
      </c>
      <c r="I51" t="s">
        <v>144</v>
      </c>
      <c r="J51" t="s">
        <v>146</v>
      </c>
      <c r="K51" t="s">
        <v>145</v>
      </c>
      <c r="L51">
        <v>1348</v>
      </c>
      <c r="N51">
        <v>1009</v>
      </c>
      <c r="O51" t="s">
        <v>137</v>
      </c>
      <c r="P51" t="s">
        <v>137</v>
      </c>
      <c r="Q51">
        <v>1000</v>
      </c>
      <c r="Y51">
        <v>1.9E-2</v>
      </c>
      <c r="AA51">
        <v>29325.93</v>
      </c>
      <c r="AB51">
        <v>0</v>
      </c>
      <c r="AC51">
        <v>0</v>
      </c>
      <c r="AD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 t="s">
        <v>3</v>
      </c>
      <c r="AT51">
        <v>1.9E-2</v>
      </c>
      <c r="AU51" t="s">
        <v>3</v>
      </c>
      <c r="AV51">
        <v>0</v>
      </c>
      <c r="AW51">
        <v>1</v>
      </c>
      <c r="AX51">
        <v>-1</v>
      </c>
      <c r="AY51">
        <v>0</v>
      </c>
      <c r="AZ51">
        <v>0</v>
      </c>
      <c r="BA51" t="s">
        <v>3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B51">
        <v>0</v>
      </c>
    </row>
    <row r="52" spans="1:80" x14ac:dyDescent="0.2">
      <c r="A52">
        <f>ROW(Source!A79)</f>
        <v>79</v>
      </c>
      <c r="B52">
        <v>22529512</v>
      </c>
      <c r="C52">
        <v>22529946</v>
      </c>
      <c r="D52">
        <v>7238377</v>
      </c>
      <c r="E52">
        <v>1</v>
      </c>
      <c r="F52">
        <v>1</v>
      </c>
      <c r="G52">
        <v>7157832</v>
      </c>
      <c r="H52">
        <v>3</v>
      </c>
      <c r="I52" t="s">
        <v>135</v>
      </c>
      <c r="J52" t="s">
        <v>138</v>
      </c>
      <c r="K52" t="s">
        <v>136</v>
      </c>
      <c r="L52">
        <v>1348</v>
      </c>
      <c r="N52">
        <v>1009</v>
      </c>
      <c r="O52" t="s">
        <v>137</v>
      </c>
      <c r="P52" t="s">
        <v>137</v>
      </c>
      <c r="Q52">
        <v>1000</v>
      </c>
      <c r="Y52">
        <v>5.8000000000000003E-2</v>
      </c>
      <c r="AA52">
        <v>60883.49</v>
      </c>
      <c r="AB52">
        <v>0</v>
      </c>
      <c r="AC52">
        <v>0</v>
      </c>
      <c r="AD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3</v>
      </c>
      <c r="AT52">
        <v>5.8000000000000003E-2</v>
      </c>
      <c r="AU52" t="s">
        <v>3</v>
      </c>
      <c r="AV52">
        <v>0</v>
      </c>
      <c r="AW52">
        <v>1</v>
      </c>
      <c r="AX52">
        <v>-1</v>
      </c>
      <c r="AY52">
        <v>0</v>
      </c>
      <c r="AZ52">
        <v>0</v>
      </c>
      <c r="BA52" t="s">
        <v>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B52">
        <v>0</v>
      </c>
    </row>
    <row r="53" spans="1:80" x14ac:dyDescent="0.2">
      <c r="A53">
        <f>ROW(Source!A79)</f>
        <v>79</v>
      </c>
      <c r="B53">
        <v>22529512</v>
      </c>
      <c r="C53">
        <v>22529946</v>
      </c>
      <c r="D53">
        <v>7238358</v>
      </c>
      <c r="E53">
        <v>1</v>
      </c>
      <c r="F53">
        <v>1</v>
      </c>
      <c r="G53">
        <v>7157832</v>
      </c>
      <c r="H53">
        <v>3</v>
      </c>
      <c r="I53" t="s">
        <v>140</v>
      </c>
      <c r="J53" t="s">
        <v>142</v>
      </c>
      <c r="K53" t="s">
        <v>141</v>
      </c>
      <c r="L53">
        <v>1348</v>
      </c>
      <c r="N53">
        <v>1009</v>
      </c>
      <c r="O53" t="s">
        <v>137</v>
      </c>
      <c r="P53" t="s">
        <v>137</v>
      </c>
      <c r="Q53">
        <v>1000</v>
      </c>
      <c r="Y53">
        <v>0.23300000000000001</v>
      </c>
      <c r="AA53">
        <v>27726.65</v>
      </c>
      <c r="AB53">
        <v>0</v>
      </c>
      <c r="AC53">
        <v>0</v>
      </c>
      <c r="AD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3</v>
      </c>
      <c r="AT53">
        <v>0.23300000000000001</v>
      </c>
      <c r="AU53" t="s">
        <v>3</v>
      </c>
      <c r="AV53">
        <v>0</v>
      </c>
      <c r="AW53">
        <v>1</v>
      </c>
      <c r="AX53">
        <v>-1</v>
      </c>
      <c r="AY53">
        <v>0</v>
      </c>
      <c r="AZ53">
        <v>0</v>
      </c>
      <c r="BA53" t="s">
        <v>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B53">
        <v>0</v>
      </c>
    </row>
    <row r="54" spans="1:80" x14ac:dyDescent="0.2">
      <c r="A54">
        <f>ROW(Source!A79)</f>
        <v>79</v>
      </c>
      <c r="B54">
        <v>22529512</v>
      </c>
      <c r="C54">
        <v>22529946</v>
      </c>
      <c r="D54">
        <v>0</v>
      </c>
      <c r="E54">
        <v>0</v>
      </c>
      <c r="F54">
        <v>1</v>
      </c>
      <c r="G54">
        <v>7157832</v>
      </c>
      <c r="H54">
        <v>3</v>
      </c>
      <c r="I54" t="s">
        <v>123</v>
      </c>
      <c r="J54" t="s">
        <v>3</v>
      </c>
      <c r="K54" t="s">
        <v>148</v>
      </c>
      <c r="L54">
        <v>1327</v>
      </c>
      <c r="N54">
        <v>1005</v>
      </c>
      <c r="O54" t="s">
        <v>125</v>
      </c>
      <c r="P54" t="s">
        <v>125</v>
      </c>
      <c r="Q54">
        <v>1</v>
      </c>
      <c r="Y54">
        <v>121.299595</v>
      </c>
      <c r="AA54">
        <v>142</v>
      </c>
      <c r="AB54">
        <v>0</v>
      </c>
      <c r="AC54">
        <v>0</v>
      </c>
      <c r="AD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3</v>
      </c>
      <c r="AT54">
        <v>121.299595</v>
      </c>
      <c r="AU54" t="s">
        <v>3</v>
      </c>
      <c r="AV54">
        <v>0</v>
      </c>
      <c r="AW54">
        <v>1</v>
      </c>
      <c r="AX54">
        <v>-1</v>
      </c>
      <c r="AY54">
        <v>0</v>
      </c>
      <c r="AZ54">
        <v>0</v>
      </c>
      <c r="BA54" t="s">
        <v>3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B54">
        <v>0</v>
      </c>
    </row>
    <row r="55" spans="1:80" x14ac:dyDescent="0.2">
      <c r="A55">
        <f>ROW(Source!A80)</f>
        <v>80</v>
      </c>
      <c r="B55">
        <v>22529510</v>
      </c>
      <c r="C55">
        <v>22529946</v>
      </c>
      <c r="D55">
        <v>7157835</v>
      </c>
      <c r="E55">
        <v>7157832</v>
      </c>
      <c r="F55">
        <v>1</v>
      </c>
      <c r="G55">
        <v>7157832</v>
      </c>
      <c r="H55">
        <v>1</v>
      </c>
      <c r="I55" t="s">
        <v>433</v>
      </c>
      <c r="J55" t="s">
        <v>3</v>
      </c>
      <c r="K55" t="s">
        <v>434</v>
      </c>
      <c r="L55">
        <v>1191</v>
      </c>
      <c r="N55">
        <v>1013</v>
      </c>
      <c r="O55" t="s">
        <v>435</v>
      </c>
      <c r="P55" t="s">
        <v>435</v>
      </c>
      <c r="Q55">
        <v>1</v>
      </c>
      <c r="Y55">
        <v>218.49999999999997</v>
      </c>
      <c r="AA55">
        <v>0</v>
      </c>
      <c r="AB55">
        <v>0</v>
      </c>
      <c r="AC55">
        <v>0</v>
      </c>
      <c r="AD55">
        <v>0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190</v>
      </c>
      <c r="AU55" t="s">
        <v>118</v>
      </c>
      <c r="AV55">
        <v>1</v>
      </c>
      <c r="AW55">
        <v>2</v>
      </c>
      <c r="AX55">
        <v>22542022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</row>
    <row r="56" spans="1:80" x14ac:dyDescent="0.2">
      <c r="A56">
        <f>ROW(Source!A80)</f>
        <v>80</v>
      </c>
      <c r="B56">
        <v>22529510</v>
      </c>
      <c r="C56">
        <v>22529946</v>
      </c>
      <c r="D56">
        <v>7159942</v>
      </c>
      <c r="E56">
        <v>7157832</v>
      </c>
      <c r="F56">
        <v>1</v>
      </c>
      <c r="G56">
        <v>7157832</v>
      </c>
      <c r="H56">
        <v>2</v>
      </c>
      <c r="I56" t="s">
        <v>438</v>
      </c>
      <c r="J56" t="s">
        <v>3</v>
      </c>
      <c r="K56" t="s">
        <v>439</v>
      </c>
      <c r="L56">
        <v>1344</v>
      </c>
      <c r="N56">
        <v>1008</v>
      </c>
      <c r="O56" t="s">
        <v>440</v>
      </c>
      <c r="P56" t="s">
        <v>440</v>
      </c>
      <c r="Q56">
        <v>1</v>
      </c>
      <c r="Y56">
        <v>75.75</v>
      </c>
      <c r="AA56">
        <v>0</v>
      </c>
      <c r="AB56">
        <v>1</v>
      </c>
      <c r="AC56">
        <v>0</v>
      </c>
      <c r="AD56">
        <v>0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60.6</v>
      </c>
      <c r="AU56" t="s">
        <v>117</v>
      </c>
      <c r="AV56">
        <v>0</v>
      </c>
      <c r="AW56">
        <v>2</v>
      </c>
      <c r="AX56">
        <v>22542023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</row>
    <row r="57" spans="1:80" x14ac:dyDescent="0.2">
      <c r="A57">
        <f>ROW(Source!A80)</f>
        <v>80</v>
      </c>
      <c r="B57">
        <v>22529510</v>
      </c>
      <c r="C57">
        <v>22529946</v>
      </c>
      <c r="D57">
        <v>7232679</v>
      </c>
      <c r="E57">
        <v>1</v>
      </c>
      <c r="F57">
        <v>1</v>
      </c>
      <c r="G57">
        <v>7157832</v>
      </c>
      <c r="H57">
        <v>3</v>
      </c>
      <c r="I57" t="s">
        <v>445</v>
      </c>
      <c r="J57" t="s">
        <v>446</v>
      </c>
      <c r="K57" t="s">
        <v>447</v>
      </c>
      <c r="L57">
        <v>1348</v>
      </c>
      <c r="N57">
        <v>1009</v>
      </c>
      <c r="O57" t="s">
        <v>137</v>
      </c>
      <c r="P57" t="s">
        <v>137</v>
      </c>
      <c r="Q57">
        <v>1000</v>
      </c>
      <c r="Y57">
        <v>1.005E-2</v>
      </c>
      <c r="AA57">
        <v>23120.53</v>
      </c>
      <c r="AB57">
        <v>0</v>
      </c>
      <c r="AC57">
        <v>0</v>
      </c>
      <c r="AD57">
        <v>0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3</v>
      </c>
      <c r="AT57">
        <v>1.005E-2</v>
      </c>
      <c r="AU57" t="s">
        <v>3</v>
      </c>
      <c r="AV57">
        <v>0</v>
      </c>
      <c r="AW57">
        <v>2</v>
      </c>
      <c r="AX57">
        <v>22542024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</row>
    <row r="58" spans="1:80" x14ac:dyDescent="0.2">
      <c r="A58">
        <f>ROW(Source!A80)</f>
        <v>80</v>
      </c>
      <c r="B58">
        <v>22529510</v>
      </c>
      <c r="C58">
        <v>22529946</v>
      </c>
      <c r="D58">
        <v>7232761</v>
      </c>
      <c r="E58">
        <v>1</v>
      </c>
      <c r="F58">
        <v>1</v>
      </c>
      <c r="G58">
        <v>7157832</v>
      </c>
      <c r="H58">
        <v>3</v>
      </c>
      <c r="I58" t="s">
        <v>448</v>
      </c>
      <c r="J58" t="s">
        <v>449</v>
      </c>
      <c r="K58" t="s">
        <v>450</v>
      </c>
      <c r="L58">
        <v>1348</v>
      </c>
      <c r="N58">
        <v>1009</v>
      </c>
      <c r="O58" t="s">
        <v>137</v>
      </c>
      <c r="P58" t="s">
        <v>137</v>
      </c>
      <c r="Q58">
        <v>1000</v>
      </c>
      <c r="Y58">
        <v>5.4799999999999996E-3</v>
      </c>
      <c r="AA58">
        <v>7254.88</v>
      </c>
      <c r="AB58">
        <v>0</v>
      </c>
      <c r="AC58">
        <v>0</v>
      </c>
      <c r="AD58">
        <v>0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5.4799999999999996E-3</v>
      </c>
      <c r="AU58" t="s">
        <v>3</v>
      </c>
      <c r="AV58">
        <v>0</v>
      </c>
      <c r="AW58">
        <v>2</v>
      </c>
      <c r="AX58">
        <v>22542025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</row>
    <row r="59" spans="1:80" x14ac:dyDescent="0.2">
      <c r="A59">
        <f>ROW(Source!A80)</f>
        <v>80</v>
      </c>
      <c r="B59">
        <v>22529510</v>
      </c>
      <c r="C59">
        <v>22529946</v>
      </c>
      <c r="D59">
        <v>7171107</v>
      </c>
      <c r="E59">
        <v>7157832</v>
      </c>
      <c r="F59">
        <v>1</v>
      </c>
      <c r="G59">
        <v>7157832</v>
      </c>
      <c r="H59">
        <v>3</v>
      </c>
      <c r="I59" t="s">
        <v>451</v>
      </c>
      <c r="J59" t="s">
        <v>3</v>
      </c>
      <c r="K59" t="s">
        <v>452</v>
      </c>
      <c r="L59">
        <v>1348</v>
      </c>
      <c r="N59">
        <v>1009</v>
      </c>
      <c r="O59" t="s">
        <v>137</v>
      </c>
      <c r="P59" t="s">
        <v>137</v>
      </c>
      <c r="Q59">
        <v>1000</v>
      </c>
      <c r="Y59">
        <v>6.0000000000000001E-3</v>
      </c>
      <c r="AA59">
        <v>63880.001100000001</v>
      </c>
      <c r="AB59">
        <v>0</v>
      </c>
      <c r="AC59">
        <v>0</v>
      </c>
      <c r="AD59">
        <v>0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6.0000000000000001E-3</v>
      </c>
      <c r="AU59" t="s">
        <v>3</v>
      </c>
      <c r="AV59">
        <v>0</v>
      </c>
      <c r="AW59">
        <v>2</v>
      </c>
      <c r="AX59">
        <v>22542029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</row>
    <row r="60" spans="1:80" x14ac:dyDescent="0.2">
      <c r="A60">
        <f>ROW(Source!A80)</f>
        <v>80</v>
      </c>
      <c r="B60">
        <v>22529510</v>
      </c>
      <c r="C60">
        <v>22529946</v>
      </c>
      <c r="D60">
        <v>7231889</v>
      </c>
      <c r="E60">
        <v>1</v>
      </c>
      <c r="F60">
        <v>1</v>
      </c>
      <c r="G60">
        <v>7157832</v>
      </c>
      <c r="H60">
        <v>3</v>
      </c>
      <c r="I60" t="s">
        <v>453</v>
      </c>
      <c r="J60" t="s">
        <v>454</v>
      </c>
      <c r="K60" t="s">
        <v>455</v>
      </c>
      <c r="L60">
        <v>1348</v>
      </c>
      <c r="N60">
        <v>1009</v>
      </c>
      <c r="O60" t="s">
        <v>137</v>
      </c>
      <c r="P60" t="s">
        <v>137</v>
      </c>
      <c r="Q60">
        <v>1000</v>
      </c>
      <c r="Y60">
        <v>0.01</v>
      </c>
      <c r="AA60">
        <v>39052.85</v>
      </c>
      <c r="AB60">
        <v>0</v>
      </c>
      <c r="AC60">
        <v>0</v>
      </c>
      <c r="AD60">
        <v>0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0.01</v>
      </c>
      <c r="AU60" t="s">
        <v>3</v>
      </c>
      <c r="AV60">
        <v>0</v>
      </c>
      <c r="AW60">
        <v>2</v>
      </c>
      <c r="AX60">
        <v>22542026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</row>
    <row r="61" spans="1:80" x14ac:dyDescent="0.2">
      <c r="A61">
        <f>ROW(Source!A80)</f>
        <v>80</v>
      </c>
      <c r="B61">
        <v>22529510</v>
      </c>
      <c r="C61">
        <v>22529946</v>
      </c>
      <c r="D61">
        <v>7231947</v>
      </c>
      <c r="E61">
        <v>1</v>
      </c>
      <c r="F61">
        <v>1</v>
      </c>
      <c r="G61">
        <v>7157832</v>
      </c>
      <c r="H61">
        <v>3</v>
      </c>
      <c r="I61" t="s">
        <v>456</v>
      </c>
      <c r="J61" t="s">
        <v>457</v>
      </c>
      <c r="K61" t="s">
        <v>458</v>
      </c>
      <c r="L61">
        <v>1354</v>
      </c>
      <c r="N61">
        <v>1010</v>
      </c>
      <c r="O61" t="s">
        <v>235</v>
      </c>
      <c r="P61" t="s">
        <v>235</v>
      </c>
      <c r="Q61">
        <v>1</v>
      </c>
      <c r="Y61">
        <v>418</v>
      </c>
      <c r="AA61">
        <v>3.86</v>
      </c>
      <c r="AB61">
        <v>0</v>
      </c>
      <c r="AC61">
        <v>0</v>
      </c>
      <c r="AD61">
        <v>0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418</v>
      </c>
      <c r="AU61" t="s">
        <v>3</v>
      </c>
      <c r="AV61">
        <v>0</v>
      </c>
      <c r="AW61">
        <v>2</v>
      </c>
      <c r="AX61">
        <v>22542027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</row>
    <row r="62" spans="1:80" x14ac:dyDescent="0.2">
      <c r="A62">
        <f>ROW(Source!A80)</f>
        <v>80</v>
      </c>
      <c r="B62">
        <v>22529510</v>
      </c>
      <c r="C62">
        <v>22529946</v>
      </c>
      <c r="D62">
        <v>7164478</v>
      </c>
      <c r="E62">
        <v>7157832</v>
      </c>
      <c r="F62">
        <v>1</v>
      </c>
      <c r="G62">
        <v>7157832</v>
      </c>
      <c r="H62">
        <v>3</v>
      </c>
      <c r="I62" t="s">
        <v>459</v>
      </c>
      <c r="J62" t="s">
        <v>3</v>
      </c>
      <c r="K62" t="s">
        <v>460</v>
      </c>
      <c r="L62">
        <v>1346</v>
      </c>
      <c r="N62">
        <v>1009</v>
      </c>
      <c r="O62" t="s">
        <v>163</v>
      </c>
      <c r="P62" t="s">
        <v>163</v>
      </c>
      <c r="Q62">
        <v>1</v>
      </c>
      <c r="Y62">
        <v>10.199999999999999</v>
      </c>
      <c r="AA62">
        <v>11.3736</v>
      </c>
      <c r="AB62">
        <v>0</v>
      </c>
      <c r="AC62">
        <v>0</v>
      </c>
      <c r="AD62">
        <v>0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10.199999999999999</v>
      </c>
      <c r="AU62" t="s">
        <v>3</v>
      </c>
      <c r="AV62">
        <v>0</v>
      </c>
      <c r="AW62">
        <v>2</v>
      </c>
      <c r="AX62">
        <v>22542028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</row>
    <row r="63" spans="1:80" x14ac:dyDescent="0.2">
      <c r="A63">
        <f>ROW(Source!A80)</f>
        <v>80</v>
      </c>
      <c r="B63">
        <v>22529510</v>
      </c>
      <c r="C63">
        <v>22529946</v>
      </c>
      <c r="D63">
        <v>7238368</v>
      </c>
      <c r="E63">
        <v>1</v>
      </c>
      <c r="F63">
        <v>1</v>
      </c>
      <c r="G63">
        <v>7157832</v>
      </c>
      <c r="H63">
        <v>3</v>
      </c>
      <c r="I63" t="s">
        <v>144</v>
      </c>
      <c r="J63" t="s">
        <v>146</v>
      </c>
      <c r="K63" t="s">
        <v>145</v>
      </c>
      <c r="L63">
        <v>1348</v>
      </c>
      <c r="N63">
        <v>1009</v>
      </c>
      <c r="O63" t="s">
        <v>137</v>
      </c>
      <c r="P63" t="s">
        <v>137</v>
      </c>
      <c r="Q63">
        <v>1000</v>
      </c>
      <c r="Y63">
        <v>1.9E-2</v>
      </c>
      <c r="AA63">
        <v>29325.93</v>
      </c>
      <c r="AB63">
        <v>0</v>
      </c>
      <c r="AC63">
        <v>0</v>
      </c>
      <c r="AD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3</v>
      </c>
      <c r="AT63">
        <v>1.9E-2</v>
      </c>
      <c r="AU63" t="s">
        <v>3</v>
      </c>
      <c r="AV63">
        <v>0</v>
      </c>
      <c r="AW63">
        <v>1</v>
      </c>
      <c r="AX63">
        <v>-1</v>
      </c>
      <c r="AY63">
        <v>0</v>
      </c>
      <c r="AZ63">
        <v>0</v>
      </c>
      <c r="BA63" t="s">
        <v>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</row>
    <row r="64" spans="1:80" x14ac:dyDescent="0.2">
      <c r="A64">
        <f>ROW(Source!A80)</f>
        <v>80</v>
      </c>
      <c r="B64">
        <v>22529510</v>
      </c>
      <c r="C64">
        <v>22529946</v>
      </c>
      <c r="D64">
        <v>7238377</v>
      </c>
      <c r="E64">
        <v>1</v>
      </c>
      <c r="F64">
        <v>1</v>
      </c>
      <c r="G64">
        <v>7157832</v>
      </c>
      <c r="H64">
        <v>3</v>
      </c>
      <c r="I64" t="s">
        <v>135</v>
      </c>
      <c r="J64" t="s">
        <v>138</v>
      </c>
      <c r="K64" t="s">
        <v>136</v>
      </c>
      <c r="L64">
        <v>1348</v>
      </c>
      <c r="N64">
        <v>1009</v>
      </c>
      <c r="O64" t="s">
        <v>137</v>
      </c>
      <c r="P64" t="s">
        <v>137</v>
      </c>
      <c r="Q64">
        <v>1000</v>
      </c>
      <c r="Y64">
        <v>5.8000000000000003E-2</v>
      </c>
      <c r="AA64">
        <v>60883.49</v>
      </c>
      <c r="AB64">
        <v>0</v>
      </c>
      <c r="AC64">
        <v>0</v>
      </c>
      <c r="AD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3</v>
      </c>
      <c r="AT64">
        <v>5.8000000000000003E-2</v>
      </c>
      <c r="AU64" t="s">
        <v>3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</row>
    <row r="65" spans="1:80" x14ac:dyDescent="0.2">
      <c r="A65">
        <f>ROW(Source!A80)</f>
        <v>80</v>
      </c>
      <c r="B65">
        <v>22529510</v>
      </c>
      <c r="C65">
        <v>22529946</v>
      </c>
      <c r="D65">
        <v>7238358</v>
      </c>
      <c r="E65">
        <v>1</v>
      </c>
      <c r="F65">
        <v>1</v>
      </c>
      <c r="G65">
        <v>7157832</v>
      </c>
      <c r="H65">
        <v>3</v>
      </c>
      <c r="I65" t="s">
        <v>140</v>
      </c>
      <c r="J65" t="s">
        <v>142</v>
      </c>
      <c r="K65" t="s">
        <v>141</v>
      </c>
      <c r="L65">
        <v>1348</v>
      </c>
      <c r="N65">
        <v>1009</v>
      </c>
      <c r="O65" t="s">
        <v>137</v>
      </c>
      <c r="P65" t="s">
        <v>137</v>
      </c>
      <c r="Q65">
        <v>1000</v>
      </c>
      <c r="Y65">
        <v>0.23300000000000001</v>
      </c>
      <c r="AA65">
        <v>27726.65</v>
      </c>
      <c r="AB65">
        <v>0</v>
      </c>
      <c r="AC65">
        <v>0</v>
      </c>
      <c r="AD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 t="s">
        <v>3</v>
      </c>
      <c r="AT65">
        <v>0.23300000000000001</v>
      </c>
      <c r="AU65" t="s">
        <v>3</v>
      </c>
      <c r="AV65">
        <v>0</v>
      </c>
      <c r="AW65">
        <v>1</v>
      </c>
      <c r="AX65">
        <v>-1</v>
      </c>
      <c r="AY65">
        <v>0</v>
      </c>
      <c r="AZ65">
        <v>0</v>
      </c>
      <c r="BA65" t="s">
        <v>3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</row>
    <row r="66" spans="1:80" x14ac:dyDescent="0.2">
      <c r="A66">
        <f>ROW(Source!A80)</f>
        <v>80</v>
      </c>
      <c r="B66">
        <v>22529510</v>
      </c>
      <c r="C66">
        <v>22529946</v>
      </c>
      <c r="D66">
        <v>0</v>
      </c>
      <c r="E66">
        <v>0</v>
      </c>
      <c r="F66">
        <v>1</v>
      </c>
      <c r="G66">
        <v>7157832</v>
      </c>
      <c r="H66">
        <v>3</v>
      </c>
      <c r="I66" t="s">
        <v>123</v>
      </c>
      <c r="J66" t="s">
        <v>3</v>
      </c>
      <c r="K66" t="s">
        <v>148</v>
      </c>
      <c r="L66">
        <v>1327</v>
      </c>
      <c r="N66">
        <v>1005</v>
      </c>
      <c r="O66" t="s">
        <v>125</v>
      </c>
      <c r="P66" t="s">
        <v>125</v>
      </c>
      <c r="Q66">
        <v>1</v>
      </c>
      <c r="Y66">
        <v>121.299595</v>
      </c>
      <c r="AA66">
        <v>142</v>
      </c>
      <c r="AB66">
        <v>0</v>
      </c>
      <c r="AC66">
        <v>0</v>
      </c>
      <c r="AD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 t="s">
        <v>3</v>
      </c>
      <c r="AT66">
        <v>121.299595</v>
      </c>
      <c r="AU66" t="s">
        <v>3</v>
      </c>
      <c r="AV66">
        <v>0</v>
      </c>
      <c r="AW66">
        <v>1</v>
      </c>
      <c r="AX66">
        <v>-1</v>
      </c>
      <c r="AY66">
        <v>0</v>
      </c>
      <c r="AZ66">
        <v>0</v>
      </c>
      <c r="BA66" t="s">
        <v>3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</row>
    <row r="67" spans="1:80" x14ac:dyDescent="0.2">
      <c r="A67">
        <f>ROW(Source!A89)</f>
        <v>89</v>
      </c>
      <c r="B67">
        <v>22529512</v>
      </c>
      <c r="C67">
        <v>22529947</v>
      </c>
      <c r="D67">
        <v>7157835</v>
      </c>
      <c r="E67">
        <v>7157832</v>
      </c>
      <c r="F67">
        <v>1</v>
      </c>
      <c r="G67">
        <v>7157832</v>
      </c>
      <c r="H67">
        <v>1</v>
      </c>
      <c r="I67" t="s">
        <v>433</v>
      </c>
      <c r="J67" t="s">
        <v>3</v>
      </c>
      <c r="K67" t="s">
        <v>434</v>
      </c>
      <c r="L67">
        <v>1191</v>
      </c>
      <c r="N67">
        <v>1013</v>
      </c>
      <c r="O67" t="s">
        <v>435</v>
      </c>
      <c r="P67" t="s">
        <v>435</v>
      </c>
      <c r="Q67">
        <v>1</v>
      </c>
      <c r="Y67">
        <v>75.899999999999991</v>
      </c>
      <c r="AA67">
        <v>0</v>
      </c>
      <c r="AB67">
        <v>0</v>
      </c>
      <c r="AC67">
        <v>0</v>
      </c>
      <c r="AD67">
        <v>0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3</v>
      </c>
      <c r="AT67">
        <v>66</v>
      </c>
      <c r="AU67" t="s">
        <v>118</v>
      </c>
      <c r="AV67">
        <v>1</v>
      </c>
      <c r="AW67">
        <v>2</v>
      </c>
      <c r="AX67">
        <v>22542038</v>
      </c>
      <c r="AY67">
        <v>1</v>
      </c>
      <c r="AZ67">
        <v>0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B67">
        <v>0</v>
      </c>
    </row>
    <row r="68" spans="1:80" x14ac:dyDescent="0.2">
      <c r="A68">
        <f>ROW(Source!A89)</f>
        <v>89</v>
      </c>
      <c r="B68">
        <v>22529512</v>
      </c>
      <c r="C68">
        <v>22529947</v>
      </c>
      <c r="D68">
        <v>7159942</v>
      </c>
      <c r="E68">
        <v>7157832</v>
      </c>
      <c r="F68">
        <v>1</v>
      </c>
      <c r="G68">
        <v>7157832</v>
      </c>
      <c r="H68">
        <v>2</v>
      </c>
      <c r="I68" t="s">
        <v>438</v>
      </c>
      <c r="J68" t="s">
        <v>3</v>
      </c>
      <c r="K68" t="s">
        <v>439</v>
      </c>
      <c r="L68">
        <v>1344</v>
      </c>
      <c r="N68">
        <v>1008</v>
      </c>
      <c r="O68" t="s">
        <v>440</v>
      </c>
      <c r="P68" t="s">
        <v>440</v>
      </c>
      <c r="Q68">
        <v>1</v>
      </c>
      <c r="Y68">
        <v>10.4</v>
      </c>
      <c r="AA68">
        <v>0</v>
      </c>
      <c r="AB68">
        <v>1</v>
      </c>
      <c r="AC68">
        <v>0</v>
      </c>
      <c r="AD68">
        <v>0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3</v>
      </c>
      <c r="AT68">
        <v>8.32</v>
      </c>
      <c r="AU68" t="s">
        <v>117</v>
      </c>
      <c r="AV68">
        <v>0</v>
      </c>
      <c r="AW68">
        <v>2</v>
      </c>
      <c r="AX68">
        <v>22542039</v>
      </c>
      <c r="AY68">
        <v>1</v>
      </c>
      <c r="AZ68">
        <v>0</v>
      </c>
      <c r="BA68">
        <v>68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B68">
        <v>0</v>
      </c>
    </row>
    <row r="69" spans="1:80" x14ac:dyDescent="0.2">
      <c r="A69">
        <f>ROW(Source!A89)</f>
        <v>89</v>
      </c>
      <c r="B69">
        <v>22529512</v>
      </c>
      <c r="C69">
        <v>22529947</v>
      </c>
      <c r="D69">
        <v>7171107</v>
      </c>
      <c r="E69">
        <v>7157832</v>
      </c>
      <c r="F69">
        <v>1</v>
      </c>
      <c r="G69">
        <v>7157832</v>
      </c>
      <c r="H69">
        <v>3</v>
      </c>
      <c r="I69" t="s">
        <v>451</v>
      </c>
      <c r="J69" t="s">
        <v>3</v>
      </c>
      <c r="K69" t="s">
        <v>452</v>
      </c>
      <c r="L69">
        <v>1348</v>
      </c>
      <c r="N69">
        <v>1009</v>
      </c>
      <c r="O69" t="s">
        <v>137</v>
      </c>
      <c r="P69" t="s">
        <v>137</v>
      </c>
      <c r="Q69">
        <v>1000</v>
      </c>
      <c r="Y69">
        <v>4.4999999999999997E-3</v>
      </c>
      <c r="AA69">
        <v>63880.001100000001</v>
      </c>
      <c r="AB69">
        <v>0</v>
      </c>
      <c r="AC69">
        <v>0</v>
      </c>
      <c r="AD69">
        <v>0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4.4999999999999997E-3</v>
      </c>
      <c r="AU69" t="s">
        <v>3</v>
      </c>
      <c r="AV69">
        <v>0</v>
      </c>
      <c r="AW69">
        <v>2</v>
      </c>
      <c r="AX69">
        <v>22542040</v>
      </c>
      <c r="AY69">
        <v>1</v>
      </c>
      <c r="AZ69">
        <v>0</v>
      </c>
      <c r="BA69">
        <v>69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B69">
        <v>0</v>
      </c>
    </row>
    <row r="70" spans="1:80" x14ac:dyDescent="0.2">
      <c r="A70">
        <f>ROW(Source!A89)</f>
        <v>89</v>
      </c>
      <c r="B70">
        <v>22529512</v>
      </c>
      <c r="C70">
        <v>22529947</v>
      </c>
      <c r="D70">
        <v>0</v>
      </c>
      <c r="E70">
        <v>0</v>
      </c>
      <c r="F70">
        <v>1</v>
      </c>
      <c r="G70">
        <v>7157832</v>
      </c>
      <c r="H70">
        <v>3</v>
      </c>
      <c r="I70" t="s">
        <v>123</v>
      </c>
      <c r="J70" t="s">
        <v>3</v>
      </c>
      <c r="K70" t="s">
        <v>148</v>
      </c>
      <c r="L70">
        <v>1327</v>
      </c>
      <c r="N70">
        <v>1005</v>
      </c>
      <c r="O70" t="s">
        <v>125</v>
      </c>
      <c r="P70" t="s">
        <v>125</v>
      </c>
      <c r="Q70">
        <v>1</v>
      </c>
      <c r="Y70">
        <v>121.299595</v>
      </c>
      <c r="AA70">
        <v>142</v>
      </c>
      <c r="AB70">
        <v>0</v>
      </c>
      <c r="AC70">
        <v>0</v>
      </c>
      <c r="AD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3</v>
      </c>
      <c r="AT70">
        <v>121.299595</v>
      </c>
      <c r="AU70" t="s">
        <v>3</v>
      </c>
      <c r="AV70">
        <v>0</v>
      </c>
      <c r="AW70">
        <v>1</v>
      </c>
      <c r="AX70">
        <v>-1</v>
      </c>
      <c r="AY70">
        <v>0</v>
      </c>
      <c r="AZ70">
        <v>0</v>
      </c>
      <c r="BA70" t="s">
        <v>3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B70">
        <v>0</v>
      </c>
    </row>
    <row r="71" spans="1:80" x14ac:dyDescent="0.2">
      <c r="A71">
        <f>ROW(Source!A90)</f>
        <v>90</v>
      </c>
      <c r="B71">
        <v>22529510</v>
      </c>
      <c r="C71">
        <v>22529947</v>
      </c>
      <c r="D71">
        <v>7157835</v>
      </c>
      <c r="E71">
        <v>7157832</v>
      </c>
      <c r="F71">
        <v>1</v>
      </c>
      <c r="G71">
        <v>7157832</v>
      </c>
      <c r="H71">
        <v>1</v>
      </c>
      <c r="I71" t="s">
        <v>433</v>
      </c>
      <c r="J71" t="s">
        <v>3</v>
      </c>
      <c r="K71" t="s">
        <v>434</v>
      </c>
      <c r="L71">
        <v>1191</v>
      </c>
      <c r="N71">
        <v>1013</v>
      </c>
      <c r="O71" t="s">
        <v>435</v>
      </c>
      <c r="P71" t="s">
        <v>435</v>
      </c>
      <c r="Q71">
        <v>1</v>
      </c>
      <c r="Y71">
        <v>75.899999999999991</v>
      </c>
      <c r="AA71">
        <v>0</v>
      </c>
      <c r="AB71">
        <v>0</v>
      </c>
      <c r="AC71">
        <v>0</v>
      </c>
      <c r="AD71">
        <v>0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3</v>
      </c>
      <c r="AT71">
        <v>66</v>
      </c>
      <c r="AU71" t="s">
        <v>118</v>
      </c>
      <c r="AV71">
        <v>1</v>
      </c>
      <c r="AW71">
        <v>2</v>
      </c>
      <c r="AX71">
        <v>22542038</v>
      </c>
      <c r="AY71">
        <v>1</v>
      </c>
      <c r="AZ71">
        <v>0</v>
      </c>
      <c r="BA71">
        <v>71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</row>
    <row r="72" spans="1:80" x14ac:dyDescent="0.2">
      <c r="A72">
        <f>ROW(Source!A90)</f>
        <v>90</v>
      </c>
      <c r="B72">
        <v>22529510</v>
      </c>
      <c r="C72">
        <v>22529947</v>
      </c>
      <c r="D72">
        <v>7159942</v>
      </c>
      <c r="E72">
        <v>7157832</v>
      </c>
      <c r="F72">
        <v>1</v>
      </c>
      <c r="G72">
        <v>7157832</v>
      </c>
      <c r="H72">
        <v>2</v>
      </c>
      <c r="I72" t="s">
        <v>438</v>
      </c>
      <c r="J72" t="s">
        <v>3</v>
      </c>
      <c r="K72" t="s">
        <v>439</v>
      </c>
      <c r="L72">
        <v>1344</v>
      </c>
      <c r="N72">
        <v>1008</v>
      </c>
      <c r="O72" t="s">
        <v>440</v>
      </c>
      <c r="P72" t="s">
        <v>440</v>
      </c>
      <c r="Q72">
        <v>1</v>
      </c>
      <c r="Y72">
        <v>10.4</v>
      </c>
      <c r="AA72">
        <v>0</v>
      </c>
      <c r="AB72">
        <v>1</v>
      </c>
      <c r="AC72">
        <v>0</v>
      </c>
      <c r="AD72">
        <v>0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3</v>
      </c>
      <c r="AT72">
        <v>8.32</v>
      </c>
      <c r="AU72" t="s">
        <v>117</v>
      </c>
      <c r="AV72">
        <v>0</v>
      </c>
      <c r="AW72">
        <v>2</v>
      </c>
      <c r="AX72">
        <v>22542039</v>
      </c>
      <c r="AY72">
        <v>1</v>
      </c>
      <c r="AZ72">
        <v>0</v>
      </c>
      <c r="BA72">
        <v>72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</row>
    <row r="73" spans="1:80" x14ac:dyDescent="0.2">
      <c r="A73">
        <f>ROW(Source!A90)</f>
        <v>90</v>
      </c>
      <c r="B73">
        <v>22529510</v>
      </c>
      <c r="C73">
        <v>22529947</v>
      </c>
      <c r="D73">
        <v>7171107</v>
      </c>
      <c r="E73">
        <v>7157832</v>
      </c>
      <c r="F73">
        <v>1</v>
      </c>
      <c r="G73">
        <v>7157832</v>
      </c>
      <c r="H73">
        <v>3</v>
      </c>
      <c r="I73" t="s">
        <v>451</v>
      </c>
      <c r="J73" t="s">
        <v>3</v>
      </c>
      <c r="K73" t="s">
        <v>452</v>
      </c>
      <c r="L73">
        <v>1348</v>
      </c>
      <c r="N73">
        <v>1009</v>
      </c>
      <c r="O73" t="s">
        <v>137</v>
      </c>
      <c r="P73" t="s">
        <v>137</v>
      </c>
      <c r="Q73">
        <v>1000</v>
      </c>
      <c r="Y73">
        <v>4.4999999999999997E-3</v>
      </c>
      <c r="AA73">
        <v>63880.001100000001</v>
      </c>
      <c r="AB73">
        <v>0</v>
      </c>
      <c r="AC73">
        <v>0</v>
      </c>
      <c r="AD73">
        <v>0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4.4999999999999997E-3</v>
      </c>
      <c r="AU73" t="s">
        <v>3</v>
      </c>
      <c r="AV73">
        <v>0</v>
      </c>
      <c r="AW73">
        <v>2</v>
      </c>
      <c r="AX73">
        <v>22542040</v>
      </c>
      <c r="AY73">
        <v>1</v>
      </c>
      <c r="AZ73">
        <v>0</v>
      </c>
      <c r="BA73">
        <v>73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</row>
    <row r="74" spans="1:80" x14ac:dyDescent="0.2">
      <c r="A74">
        <f>ROW(Source!A90)</f>
        <v>90</v>
      </c>
      <c r="B74">
        <v>22529510</v>
      </c>
      <c r="C74">
        <v>22529947</v>
      </c>
      <c r="D74">
        <v>0</v>
      </c>
      <c r="E74">
        <v>0</v>
      </c>
      <c r="F74">
        <v>1</v>
      </c>
      <c r="G74">
        <v>7157832</v>
      </c>
      <c r="H74">
        <v>3</v>
      </c>
      <c r="I74" t="s">
        <v>123</v>
      </c>
      <c r="J74" t="s">
        <v>3</v>
      </c>
      <c r="K74" t="s">
        <v>148</v>
      </c>
      <c r="L74">
        <v>1327</v>
      </c>
      <c r="N74">
        <v>1005</v>
      </c>
      <c r="O74" t="s">
        <v>125</v>
      </c>
      <c r="P74" t="s">
        <v>125</v>
      </c>
      <c r="Q74">
        <v>1</v>
      </c>
      <c r="Y74">
        <v>121.299595</v>
      </c>
      <c r="AA74">
        <v>142</v>
      </c>
      <c r="AB74">
        <v>0</v>
      </c>
      <c r="AC74">
        <v>0</v>
      </c>
      <c r="AD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3</v>
      </c>
      <c r="AT74">
        <v>121.299595</v>
      </c>
      <c r="AU74" t="s">
        <v>3</v>
      </c>
      <c r="AV74">
        <v>0</v>
      </c>
      <c r="AW74">
        <v>1</v>
      </c>
      <c r="AX74">
        <v>-1</v>
      </c>
      <c r="AY74">
        <v>0</v>
      </c>
      <c r="AZ74">
        <v>0</v>
      </c>
      <c r="BA74" t="s">
        <v>3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</row>
    <row r="75" spans="1:80" x14ac:dyDescent="0.2">
      <c r="A75">
        <f>ROW(Source!A93)</f>
        <v>93</v>
      </c>
      <c r="B75">
        <v>22529512</v>
      </c>
      <c r="C75">
        <v>22611859</v>
      </c>
      <c r="D75">
        <v>7157835</v>
      </c>
      <c r="E75">
        <v>7157832</v>
      </c>
      <c r="F75">
        <v>1</v>
      </c>
      <c r="G75">
        <v>7157832</v>
      </c>
      <c r="H75">
        <v>1</v>
      </c>
      <c r="I75" t="s">
        <v>433</v>
      </c>
      <c r="J75" t="s">
        <v>3</v>
      </c>
      <c r="K75" t="s">
        <v>434</v>
      </c>
      <c r="L75">
        <v>1191</v>
      </c>
      <c r="N75">
        <v>1013</v>
      </c>
      <c r="O75" t="s">
        <v>435</v>
      </c>
      <c r="P75" t="s">
        <v>435</v>
      </c>
      <c r="Q75">
        <v>1</v>
      </c>
      <c r="Y75">
        <v>41.4</v>
      </c>
      <c r="AA75">
        <v>0</v>
      </c>
      <c r="AB75">
        <v>0</v>
      </c>
      <c r="AC75">
        <v>0</v>
      </c>
      <c r="AD75">
        <v>0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3</v>
      </c>
      <c r="AT75">
        <v>36</v>
      </c>
      <c r="AU75" t="s">
        <v>118</v>
      </c>
      <c r="AV75">
        <v>1</v>
      </c>
      <c r="AW75">
        <v>2</v>
      </c>
      <c r="AX75">
        <v>22611862</v>
      </c>
      <c r="AY75">
        <v>1</v>
      </c>
      <c r="AZ75">
        <v>0</v>
      </c>
      <c r="BA75">
        <v>75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B75">
        <v>0</v>
      </c>
    </row>
    <row r="76" spans="1:80" x14ac:dyDescent="0.2">
      <c r="A76">
        <f>ROW(Source!A93)</f>
        <v>93</v>
      </c>
      <c r="B76">
        <v>22529512</v>
      </c>
      <c r="C76">
        <v>22611859</v>
      </c>
      <c r="D76">
        <v>7232364</v>
      </c>
      <c r="E76">
        <v>1</v>
      </c>
      <c r="F76">
        <v>1</v>
      </c>
      <c r="G76">
        <v>7157832</v>
      </c>
      <c r="H76">
        <v>3</v>
      </c>
      <c r="I76" t="s">
        <v>461</v>
      </c>
      <c r="J76" t="s">
        <v>462</v>
      </c>
      <c r="K76" t="s">
        <v>463</v>
      </c>
      <c r="L76">
        <v>1327</v>
      </c>
      <c r="N76">
        <v>1005</v>
      </c>
      <c r="O76" t="s">
        <v>125</v>
      </c>
      <c r="P76" t="s">
        <v>125</v>
      </c>
      <c r="Q76">
        <v>1</v>
      </c>
      <c r="Y76">
        <v>41</v>
      </c>
      <c r="AA76">
        <v>6.32</v>
      </c>
      <c r="AB76">
        <v>0</v>
      </c>
      <c r="AC76">
        <v>0</v>
      </c>
      <c r="AD76">
        <v>0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41</v>
      </c>
      <c r="AU76" t="s">
        <v>3</v>
      </c>
      <c r="AV76">
        <v>0</v>
      </c>
      <c r="AW76">
        <v>2</v>
      </c>
      <c r="AX76">
        <v>22611863</v>
      </c>
      <c r="AY76">
        <v>1</v>
      </c>
      <c r="AZ76">
        <v>0</v>
      </c>
      <c r="BA76">
        <v>76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B76">
        <v>0</v>
      </c>
    </row>
    <row r="77" spans="1:80" x14ac:dyDescent="0.2">
      <c r="A77">
        <f>ROW(Source!A93)</f>
        <v>93</v>
      </c>
      <c r="B77">
        <v>22529512</v>
      </c>
      <c r="C77">
        <v>22611859</v>
      </c>
      <c r="D77">
        <v>0</v>
      </c>
      <c r="E77">
        <v>0</v>
      </c>
      <c r="F77">
        <v>1</v>
      </c>
      <c r="G77">
        <v>7157832</v>
      </c>
      <c r="H77">
        <v>3</v>
      </c>
      <c r="I77" t="s">
        <v>123</v>
      </c>
      <c r="J77" t="s">
        <v>3</v>
      </c>
      <c r="K77" t="s">
        <v>162</v>
      </c>
      <c r="L77">
        <v>1346</v>
      </c>
      <c r="N77">
        <v>1009</v>
      </c>
      <c r="O77" t="s">
        <v>163</v>
      </c>
      <c r="P77" t="s">
        <v>163</v>
      </c>
      <c r="Q77">
        <v>1</v>
      </c>
      <c r="Y77">
        <v>5</v>
      </c>
      <c r="AA77">
        <v>67</v>
      </c>
      <c r="AB77">
        <v>0</v>
      </c>
      <c r="AC77">
        <v>0</v>
      </c>
      <c r="AD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3</v>
      </c>
      <c r="AT77">
        <v>5</v>
      </c>
      <c r="AU77" t="s">
        <v>3</v>
      </c>
      <c r="AV77">
        <v>0</v>
      </c>
      <c r="AW77">
        <v>1</v>
      </c>
      <c r="AX77">
        <v>-1</v>
      </c>
      <c r="AY77">
        <v>0</v>
      </c>
      <c r="AZ77">
        <v>0</v>
      </c>
      <c r="BA77" t="s">
        <v>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B77">
        <v>0</v>
      </c>
    </row>
    <row r="78" spans="1:80" x14ac:dyDescent="0.2">
      <c r="A78">
        <f>ROW(Source!A94)</f>
        <v>94</v>
      </c>
      <c r="B78">
        <v>22529510</v>
      </c>
      <c r="C78">
        <v>22611859</v>
      </c>
      <c r="D78">
        <v>7157835</v>
      </c>
      <c r="E78">
        <v>7157832</v>
      </c>
      <c r="F78">
        <v>1</v>
      </c>
      <c r="G78">
        <v>7157832</v>
      </c>
      <c r="H78">
        <v>1</v>
      </c>
      <c r="I78" t="s">
        <v>433</v>
      </c>
      <c r="J78" t="s">
        <v>3</v>
      </c>
      <c r="K78" t="s">
        <v>434</v>
      </c>
      <c r="L78">
        <v>1191</v>
      </c>
      <c r="N78">
        <v>1013</v>
      </c>
      <c r="O78" t="s">
        <v>435</v>
      </c>
      <c r="P78" t="s">
        <v>435</v>
      </c>
      <c r="Q78">
        <v>1</v>
      </c>
      <c r="Y78">
        <v>41.4</v>
      </c>
      <c r="AA78">
        <v>0</v>
      </c>
      <c r="AB78">
        <v>0</v>
      </c>
      <c r="AC78">
        <v>0</v>
      </c>
      <c r="AD78">
        <v>0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36</v>
      </c>
      <c r="AU78" t="s">
        <v>118</v>
      </c>
      <c r="AV78">
        <v>1</v>
      </c>
      <c r="AW78">
        <v>2</v>
      </c>
      <c r="AX78">
        <v>22611862</v>
      </c>
      <c r="AY78">
        <v>1</v>
      </c>
      <c r="AZ78">
        <v>0</v>
      </c>
      <c r="BA78">
        <v>78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</row>
    <row r="79" spans="1:80" x14ac:dyDescent="0.2">
      <c r="A79">
        <f>ROW(Source!A94)</f>
        <v>94</v>
      </c>
      <c r="B79">
        <v>22529510</v>
      </c>
      <c r="C79">
        <v>22611859</v>
      </c>
      <c r="D79">
        <v>7232364</v>
      </c>
      <c r="E79">
        <v>1</v>
      </c>
      <c r="F79">
        <v>1</v>
      </c>
      <c r="G79">
        <v>7157832</v>
      </c>
      <c r="H79">
        <v>3</v>
      </c>
      <c r="I79" t="s">
        <v>461</v>
      </c>
      <c r="J79" t="s">
        <v>462</v>
      </c>
      <c r="K79" t="s">
        <v>463</v>
      </c>
      <c r="L79">
        <v>1327</v>
      </c>
      <c r="N79">
        <v>1005</v>
      </c>
      <c r="O79" t="s">
        <v>125</v>
      </c>
      <c r="P79" t="s">
        <v>125</v>
      </c>
      <c r="Q79">
        <v>1</v>
      </c>
      <c r="Y79">
        <v>41</v>
      </c>
      <c r="AA79">
        <v>6.32</v>
      </c>
      <c r="AB79">
        <v>0</v>
      </c>
      <c r="AC79">
        <v>0</v>
      </c>
      <c r="AD79">
        <v>0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41</v>
      </c>
      <c r="AU79" t="s">
        <v>3</v>
      </c>
      <c r="AV79">
        <v>0</v>
      </c>
      <c r="AW79">
        <v>2</v>
      </c>
      <c r="AX79">
        <v>22611863</v>
      </c>
      <c r="AY79">
        <v>1</v>
      </c>
      <c r="AZ79">
        <v>0</v>
      </c>
      <c r="BA79">
        <v>79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</row>
    <row r="80" spans="1:80" x14ac:dyDescent="0.2">
      <c r="A80">
        <f>ROW(Source!A94)</f>
        <v>94</v>
      </c>
      <c r="B80">
        <v>22529510</v>
      </c>
      <c r="C80">
        <v>22611859</v>
      </c>
      <c r="D80">
        <v>0</v>
      </c>
      <c r="E80">
        <v>0</v>
      </c>
      <c r="F80">
        <v>1</v>
      </c>
      <c r="G80">
        <v>7157832</v>
      </c>
      <c r="H80">
        <v>3</v>
      </c>
      <c r="I80" t="s">
        <v>123</v>
      </c>
      <c r="J80" t="s">
        <v>3</v>
      </c>
      <c r="K80" t="s">
        <v>162</v>
      </c>
      <c r="L80">
        <v>1346</v>
      </c>
      <c r="N80">
        <v>1009</v>
      </c>
      <c r="O80" t="s">
        <v>163</v>
      </c>
      <c r="P80" t="s">
        <v>163</v>
      </c>
      <c r="Q80">
        <v>1</v>
      </c>
      <c r="Y80">
        <v>5</v>
      </c>
      <c r="AA80">
        <v>67</v>
      </c>
      <c r="AB80">
        <v>0</v>
      </c>
      <c r="AC80">
        <v>0</v>
      </c>
      <c r="AD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3</v>
      </c>
      <c r="AT80">
        <v>5</v>
      </c>
      <c r="AU80" t="s">
        <v>3</v>
      </c>
      <c r="AV80">
        <v>0</v>
      </c>
      <c r="AW80">
        <v>1</v>
      </c>
      <c r="AX80">
        <v>-1</v>
      </c>
      <c r="AY80">
        <v>0</v>
      </c>
      <c r="AZ80">
        <v>0</v>
      </c>
      <c r="BA80" t="s">
        <v>3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</row>
    <row r="81" spans="1:80" x14ac:dyDescent="0.2">
      <c r="A81">
        <f>ROW(Source!A97)</f>
        <v>97</v>
      </c>
      <c r="B81">
        <v>22529512</v>
      </c>
      <c r="C81">
        <v>22611867</v>
      </c>
      <c r="D81">
        <v>7157835</v>
      </c>
      <c r="E81">
        <v>7157832</v>
      </c>
      <c r="F81">
        <v>1</v>
      </c>
      <c r="G81">
        <v>7157832</v>
      </c>
      <c r="H81">
        <v>1</v>
      </c>
      <c r="I81" t="s">
        <v>433</v>
      </c>
      <c r="J81" t="s">
        <v>3</v>
      </c>
      <c r="K81" t="s">
        <v>434</v>
      </c>
      <c r="L81">
        <v>1191</v>
      </c>
      <c r="N81">
        <v>1013</v>
      </c>
      <c r="O81" t="s">
        <v>435</v>
      </c>
      <c r="P81" t="s">
        <v>435</v>
      </c>
      <c r="Q81">
        <v>1</v>
      </c>
      <c r="Y81">
        <v>5.3475000000000001</v>
      </c>
      <c r="AA81">
        <v>0</v>
      </c>
      <c r="AB81">
        <v>0</v>
      </c>
      <c r="AC81">
        <v>0</v>
      </c>
      <c r="AD81">
        <v>0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3</v>
      </c>
      <c r="AT81">
        <v>4.6500000000000004</v>
      </c>
      <c r="AU81" t="s">
        <v>118</v>
      </c>
      <c r="AV81">
        <v>1</v>
      </c>
      <c r="AW81">
        <v>2</v>
      </c>
      <c r="AX81">
        <v>22611871</v>
      </c>
      <c r="AY81">
        <v>1</v>
      </c>
      <c r="AZ81">
        <v>0</v>
      </c>
      <c r="BA81">
        <v>81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B81">
        <v>0</v>
      </c>
    </row>
    <row r="82" spans="1:80" x14ac:dyDescent="0.2">
      <c r="A82">
        <f>ROW(Source!A97)</f>
        <v>97</v>
      </c>
      <c r="B82">
        <v>22529512</v>
      </c>
      <c r="C82">
        <v>22611867</v>
      </c>
      <c r="D82">
        <v>7231421</v>
      </c>
      <c r="E82">
        <v>1</v>
      </c>
      <c r="F82">
        <v>1</v>
      </c>
      <c r="G82">
        <v>7157832</v>
      </c>
      <c r="H82">
        <v>2</v>
      </c>
      <c r="I82" t="s">
        <v>441</v>
      </c>
      <c r="J82" t="s">
        <v>442</v>
      </c>
      <c r="K82" t="s">
        <v>443</v>
      </c>
      <c r="L82">
        <v>1368</v>
      </c>
      <c r="N82">
        <v>1011</v>
      </c>
      <c r="O82" t="s">
        <v>444</v>
      </c>
      <c r="P82" t="s">
        <v>444</v>
      </c>
      <c r="Q82">
        <v>1</v>
      </c>
      <c r="Y82">
        <v>1.2500000000000001E-2</v>
      </c>
      <c r="AA82">
        <v>0</v>
      </c>
      <c r="AB82">
        <v>74.44</v>
      </c>
      <c r="AC82">
        <v>17.59</v>
      </c>
      <c r="AD82">
        <v>0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3</v>
      </c>
      <c r="AT82">
        <v>0.01</v>
      </c>
      <c r="AU82" t="s">
        <v>117</v>
      </c>
      <c r="AV82">
        <v>0</v>
      </c>
      <c r="AW82">
        <v>2</v>
      </c>
      <c r="AX82">
        <v>22611872</v>
      </c>
      <c r="AY82">
        <v>1</v>
      </c>
      <c r="AZ82">
        <v>0</v>
      </c>
      <c r="BA82">
        <v>82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B82">
        <v>0</v>
      </c>
    </row>
    <row r="83" spans="1:80" x14ac:dyDescent="0.2">
      <c r="A83">
        <f>ROW(Source!A97)</f>
        <v>97</v>
      </c>
      <c r="B83">
        <v>22529512</v>
      </c>
      <c r="C83">
        <v>22611867</v>
      </c>
      <c r="D83">
        <v>9283418</v>
      </c>
      <c r="E83">
        <v>1</v>
      </c>
      <c r="F83">
        <v>1</v>
      </c>
      <c r="G83">
        <v>7157832</v>
      </c>
      <c r="H83">
        <v>2</v>
      </c>
      <c r="I83" t="s">
        <v>464</v>
      </c>
      <c r="J83" t="s">
        <v>465</v>
      </c>
      <c r="K83" t="s">
        <v>466</v>
      </c>
      <c r="L83">
        <v>1368</v>
      </c>
      <c r="N83">
        <v>1011</v>
      </c>
      <c r="O83" t="s">
        <v>444</v>
      </c>
      <c r="P83" t="s">
        <v>444</v>
      </c>
      <c r="Q83">
        <v>1</v>
      </c>
      <c r="Y83">
        <v>3.7499999999999999E-2</v>
      </c>
      <c r="AA83">
        <v>0</v>
      </c>
      <c r="AB83">
        <v>1.76</v>
      </c>
      <c r="AC83">
        <v>0.01</v>
      </c>
      <c r="AD83">
        <v>0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3</v>
      </c>
      <c r="AT83">
        <v>0.03</v>
      </c>
      <c r="AU83" t="s">
        <v>117</v>
      </c>
      <c r="AV83">
        <v>0</v>
      </c>
      <c r="AW83">
        <v>2</v>
      </c>
      <c r="AX83">
        <v>22611873</v>
      </c>
      <c r="AY83">
        <v>1</v>
      </c>
      <c r="AZ83">
        <v>0</v>
      </c>
      <c r="BA83">
        <v>83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B83">
        <v>0</v>
      </c>
    </row>
    <row r="84" spans="1:80" x14ac:dyDescent="0.2">
      <c r="A84">
        <f>ROW(Source!A97)</f>
        <v>97</v>
      </c>
      <c r="B84">
        <v>22529512</v>
      </c>
      <c r="C84">
        <v>22611867</v>
      </c>
      <c r="D84">
        <v>17247440</v>
      </c>
      <c r="E84">
        <v>1</v>
      </c>
      <c r="F84">
        <v>1</v>
      </c>
      <c r="G84">
        <v>7157832</v>
      </c>
      <c r="H84">
        <v>3</v>
      </c>
      <c r="I84" t="s">
        <v>172</v>
      </c>
      <c r="J84" t="s">
        <v>174</v>
      </c>
      <c r="K84" t="s">
        <v>173</v>
      </c>
      <c r="L84">
        <v>1346</v>
      </c>
      <c r="N84">
        <v>1009</v>
      </c>
      <c r="O84" t="s">
        <v>163</v>
      </c>
      <c r="P84" t="s">
        <v>163</v>
      </c>
      <c r="Q84">
        <v>1</v>
      </c>
      <c r="Y84">
        <v>10.3</v>
      </c>
      <c r="AA84">
        <v>40.17</v>
      </c>
      <c r="AB84">
        <v>0</v>
      </c>
      <c r="AC84">
        <v>0</v>
      </c>
      <c r="AD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3</v>
      </c>
      <c r="AT84">
        <v>10.3</v>
      </c>
      <c r="AU84" t="s">
        <v>3</v>
      </c>
      <c r="AV84">
        <v>0</v>
      </c>
      <c r="AW84">
        <v>1</v>
      </c>
      <c r="AX84">
        <v>-1</v>
      </c>
      <c r="AY84">
        <v>0</v>
      </c>
      <c r="AZ84">
        <v>0</v>
      </c>
      <c r="BA84" t="s">
        <v>3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B84">
        <v>0</v>
      </c>
    </row>
    <row r="85" spans="1:80" x14ac:dyDescent="0.2">
      <c r="A85">
        <f>ROW(Source!A98)</f>
        <v>98</v>
      </c>
      <c r="B85">
        <v>22529510</v>
      </c>
      <c r="C85">
        <v>22611867</v>
      </c>
      <c r="D85">
        <v>7157835</v>
      </c>
      <c r="E85">
        <v>7157832</v>
      </c>
      <c r="F85">
        <v>1</v>
      </c>
      <c r="G85">
        <v>7157832</v>
      </c>
      <c r="H85">
        <v>1</v>
      </c>
      <c r="I85" t="s">
        <v>433</v>
      </c>
      <c r="J85" t="s">
        <v>3</v>
      </c>
      <c r="K85" t="s">
        <v>434</v>
      </c>
      <c r="L85">
        <v>1191</v>
      </c>
      <c r="N85">
        <v>1013</v>
      </c>
      <c r="O85" t="s">
        <v>435</v>
      </c>
      <c r="P85" t="s">
        <v>435</v>
      </c>
      <c r="Q85">
        <v>1</v>
      </c>
      <c r="Y85">
        <v>5.3475000000000001</v>
      </c>
      <c r="AA85">
        <v>0</v>
      </c>
      <c r="AB85">
        <v>0</v>
      </c>
      <c r="AC85">
        <v>0</v>
      </c>
      <c r="AD85">
        <v>0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3</v>
      </c>
      <c r="AT85">
        <v>4.6500000000000004</v>
      </c>
      <c r="AU85" t="s">
        <v>118</v>
      </c>
      <c r="AV85">
        <v>1</v>
      </c>
      <c r="AW85">
        <v>2</v>
      </c>
      <c r="AX85">
        <v>22611871</v>
      </c>
      <c r="AY85">
        <v>1</v>
      </c>
      <c r="AZ85">
        <v>0</v>
      </c>
      <c r="BA85">
        <v>85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</row>
    <row r="86" spans="1:80" x14ac:dyDescent="0.2">
      <c r="A86">
        <f>ROW(Source!A98)</f>
        <v>98</v>
      </c>
      <c r="B86">
        <v>22529510</v>
      </c>
      <c r="C86">
        <v>22611867</v>
      </c>
      <c r="D86">
        <v>7231421</v>
      </c>
      <c r="E86">
        <v>1</v>
      </c>
      <c r="F86">
        <v>1</v>
      </c>
      <c r="G86">
        <v>7157832</v>
      </c>
      <c r="H86">
        <v>2</v>
      </c>
      <c r="I86" t="s">
        <v>441</v>
      </c>
      <c r="J86" t="s">
        <v>442</v>
      </c>
      <c r="K86" t="s">
        <v>443</v>
      </c>
      <c r="L86">
        <v>1368</v>
      </c>
      <c r="N86">
        <v>1011</v>
      </c>
      <c r="O86" t="s">
        <v>444</v>
      </c>
      <c r="P86" t="s">
        <v>444</v>
      </c>
      <c r="Q86">
        <v>1</v>
      </c>
      <c r="Y86">
        <v>1.2500000000000001E-2</v>
      </c>
      <c r="AA86">
        <v>0</v>
      </c>
      <c r="AB86">
        <v>74.44</v>
      </c>
      <c r="AC86">
        <v>17.59</v>
      </c>
      <c r="AD86">
        <v>0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3</v>
      </c>
      <c r="AT86">
        <v>0.01</v>
      </c>
      <c r="AU86" t="s">
        <v>117</v>
      </c>
      <c r="AV86">
        <v>0</v>
      </c>
      <c r="AW86">
        <v>2</v>
      </c>
      <c r="AX86">
        <v>22611872</v>
      </c>
      <c r="AY86">
        <v>1</v>
      </c>
      <c r="AZ86">
        <v>0</v>
      </c>
      <c r="BA86">
        <v>86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</row>
    <row r="87" spans="1:80" x14ac:dyDescent="0.2">
      <c r="A87">
        <f>ROW(Source!A98)</f>
        <v>98</v>
      </c>
      <c r="B87">
        <v>22529510</v>
      </c>
      <c r="C87">
        <v>22611867</v>
      </c>
      <c r="D87">
        <v>9283418</v>
      </c>
      <c r="E87">
        <v>1</v>
      </c>
      <c r="F87">
        <v>1</v>
      </c>
      <c r="G87">
        <v>7157832</v>
      </c>
      <c r="H87">
        <v>2</v>
      </c>
      <c r="I87" t="s">
        <v>464</v>
      </c>
      <c r="J87" t="s">
        <v>465</v>
      </c>
      <c r="K87" t="s">
        <v>466</v>
      </c>
      <c r="L87">
        <v>1368</v>
      </c>
      <c r="N87">
        <v>1011</v>
      </c>
      <c r="O87" t="s">
        <v>444</v>
      </c>
      <c r="P87" t="s">
        <v>444</v>
      </c>
      <c r="Q87">
        <v>1</v>
      </c>
      <c r="Y87">
        <v>3.7499999999999999E-2</v>
      </c>
      <c r="AA87">
        <v>0</v>
      </c>
      <c r="AB87">
        <v>1.76</v>
      </c>
      <c r="AC87">
        <v>0.01</v>
      </c>
      <c r="AD87">
        <v>0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0.03</v>
      </c>
      <c r="AU87" t="s">
        <v>117</v>
      </c>
      <c r="AV87">
        <v>0</v>
      </c>
      <c r="AW87">
        <v>2</v>
      </c>
      <c r="AX87">
        <v>22611873</v>
      </c>
      <c r="AY87">
        <v>1</v>
      </c>
      <c r="AZ87">
        <v>0</v>
      </c>
      <c r="BA87">
        <v>87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</row>
    <row r="88" spans="1:80" x14ac:dyDescent="0.2">
      <c r="A88">
        <f>ROW(Source!A98)</f>
        <v>98</v>
      </c>
      <c r="B88">
        <v>22529510</v>
      </c>
      <c r="C88">
        <v>22611867</v>
      </c>
      <c r="D88">
        <v>17247440</v>
      </c>
      <c r="E88">
        <v>1</v>
      </c>
      <c r="F88">
        <v>1</v>
      </c>
      <c r="G88">
        <v>7157832</v>
      </c>
      <c r="H88">
        <v>3</v>
      </c>
      <c r="I88" t="s">
        <v>172</v>
      </c>
      <c r="J88" t="s">
        <v>174</v>
      </c>
      <c r="K88" t="s">
        <v>173</v>
      </c>
      <c r="L88">
        <v>1346</v>
      </c>
      <c r="N88">
        <v>1009</v>
      </c>
      <c r="O88" t="s">
        <v>163</v>
      </c>
      <c r="P88" t="s">
        <v>163</v>
      </c>
      <c r="Q88">
        <v>1</v>
      </c>
      <c r="Y88">
        <v>10.3</v>
      </c>
      <c r="AA88">
        <v>40.17</v>
      </c>
      <c r="AB88">
        <v>0</v>
      </c>
      <c r="AC88">
        <v>0</v>
      </c>
      <c r="AD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3</v>
      </c>
      <c r="AT88">
        <v>10.3</v>
      </c>
      <c r="AU88" t="s">
        <v>3</v>
      </c>
      <c r="AV88">
        <v>0</v>
      </c>
      <c r="AW88">
        <v>1</v>
      </c>
      <c r="AX88">
        <v>-1</v>
      </c>
      <c r="AY88">
        <v>0</v>
      </c>
      <c r="AZ88">
        <v>0</v>
      </c>
      <c r="BA88" t="s">
        <v>3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</row>
    <row r="89" spans="1:80" x14ac:dyDescent="0.2">
      <c r="A89">
        <f>ROW(Source!A101)</f>
        <v>101</v>
      </c>
      <c r="B89">
        <v>22529512</v>
      </c>
      <c r="C89">
        <v>22611877</v>
      </c>
      <c r="D89">
        <v>7157835</v>
      </c>
      <c r="E89">
        <v>7157832</v>
      </c>
      <c r="F89">
        <v>1</v>
      </c>
      <c r="G89">
        <v>7157832</v>
      </c>
      <c r="H89">
        <v>1</v>
      </c>
      <c r="I89" t="s">
        <v>433</v>
      </c>
      <c r="J89" t="s">
        <v>3</v>
      </c>
      <c r="K89" t="s">
        <v>434</v>
      </c>
      <c r="L89">
        <v>1191</v>
      </c>
      <c r="N89">
        <v>1013</v>
      </c>
      <c r="O89" t="s">
        <v>435</v>
      </c>
      <c r="P89" t="s">
        <v>435</v>
      </c>
      <c r="Q89">
        <v>1</v>
      </c>
      <c r="Y89">
        <v>34.844999999999999</v>
      </c>
      <c r="AA89">
        <v>0</v>
      </c>
      <c r="AB89">
        <v>0</v>
      </c>
      <c r="AC89">
        <v>0</v>
      </c>
      <c r="AD89">
        <v>0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3</v>
      </c>
      <c r="AT89">
        <v>30.3</v>
      </c>
      <c r="AU89" t="s">
        <v>118</v>
      </c>
      <c r="AV89">
        <v>1</v>
      </c>
      <c r="AW89">
        <v>2</v>
      </c>
      <c r="AX89">
        <v>22611882</v>
      </c>
      <c r="AY89">
        <v>1</v>
      </c>
      <c r="AZ89">
        <v>0</v>
      </c>
      <c r="BA89">
        <v>89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B89">
        <v>0</v>
      </c>
    </row>
    <row r="90" spans="1:80" x14ac:dyDescent="0.2">
      <c r="A90">
        <f>ROW(Source!A101)</f>
        <v>101</v>
      </c>
      <c r="B90">
        <v>22529512</v>
      </c>
      <c r="C90">
        <v>22611877</v>
      </c>
      <c r="D90">
        <v>7159942</v>
      </c>
      <c r="E90">
        <v>7157832</v>
      </c>
      <c r="F90">
        <v>1</v>
      </c>
      <c r="G90">
        <v>7157832</v>
      </c>
      <c r="H90">
        <v>2</v>
      </c>
      <c r="I90" t="s">
        <v>438</v>
      </c>
      <c r="J90" t="s">
        <v>3</v>
      </c>
      <c r="K90" t="s">
        <v>439</v>
      </c>
      <c r="L90">
        <v>1344</v>
      </c>
      <c r="N90">
        <v>1008</v>
      </c>
      <c r="O90" t="s">
        <v>440</v>
      </c>
      <c r="P90" t="s">
        <v>440</v>
      </c>
      <c r="Q90">
        <v>1</v>
      </c>
      <c r="Y90">
        <v>28.900000000000002</v>
      </c>
      <c r="AA90">
        <v>0</v>
      </c>
      <c r="AB90">
        <v>1</v>
      </c>
      <c r="AC90">
        <v>0</v>
      </c>
      <c r="AD90">
        <v>0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3</v>
      </c>
      <c r="AT90">
        <v>23.12</v>
      </c>
      <c r="AU90" t="s">
        <v>117</v>
      </c>
      <c r="AV90">
        <v>0</v>
      </c>
      <c r="AW90">
        <v>2</v>
      </c>
      <c r="AX90">
        <v>22611883</v>
      </c>
      <c r="AY90">
        <v>1</v>
      </c>
      <c r="AZ90">
        <v>0</v>
      </c>
      <c r="BA90">
        <v>90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B90">
        <v>0</v>
      </c>
    </row>
    <row r="91" spans="1:80" x14ac:dyDescent="0.2">
      <c r="A91">
        <f>ROW(Source!A101)</f>
        <v>101</v>
      </c>
      <c r="B91">
        <v>22529512</v>
      </c>
      <c r="C91">
        <v>22611877</v>
      </c>
      <c r="D91">
        <v>7182707</v>
      </c>
      <c r="E91">
        <v>7157832</v>
      </c>
      <c r="F91">
        <v>1</v>
      </c>
      <c r="G91">
        <v>7157832</v>
      </c>
      <c r="H91">
        <v>3</v>
      </c>
      <c r="I91" t="s">
        <v>436</v>
      </c>
      <c r="J91" t="s">
        <v>3</v>
      </c>
      <c r="K91" t="s">
        <v>467</v>
      </c>
      <c r="L91">
        <v>1344</v>
      </c>
      <c r="N91">
        <v>1008</v>
      </c>
      <c r="O91" t="s">
        <v>440</v>
      </c>
      <c r="P91" t="s">
        <v>440</v>
      </c>
      <c r="Q91">
        <v>1</v>
      </c>
      <c r="Y91">
        <v>3.5</v>
      </c>
      <c r="AA91">
        <v>1</v>
      </c>
      <c r="AB91">
        <v>0</v>
      </c>
      <c r="AC91">
        <v>0</v>
      </c>
      <c r="AD91">
        <v>0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3.5</v>
      </c>
      <c r="AU91" t="s">
        <v>3</v>
      </c>
      <c r="AV91">
        <v>0</v>
      </c>
      <c r="AW91">
        <v>2</v>
      </c>
      <c r="AX91">
        <v>22611887</v>
      </c>
      <c r="AY91">
        <v>1</v>
      </c>
      <c r="AZ91">
        <v>0</v>
      </c>
      <c r="BA91">
        <v>91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B91">
        <v>0</v>
      </c>
    </row>
    <row r="92" spans="1:80" x14ac:dyDescent="0.2">
      <c r="A92">
        <f>ROW(Source!A101)</f>
        <v>101</v>
      </c>
      <c r="B92">
        <v>22529512</v>
      </c>
      <c r="C92">
        <v>22611877</v>
      </c>
      <c r="D92">
        <v>7233149</v>
      </c>
      <c r="E92">
        <v>1</v>
      </c>
      <c r="F92">
        <v>1</v>
      </c>
      <c r="G92">
        <v>7157832</v>
      </c>
      <c r="H92">
        <v>3</v>
      </c>
      <c r="I92" t="s">
        <v>182</v>
      </c>
      <c r="J92" t="s">
        <v>184</v>
      </c>
      <c r="K92" t="s">
        <v>183</v>
      </c>
      <c r="L92">
        <v>1348</v>
      </c>
      <c r="N92">
        <v>1009</v>
      </c>
      <c r="O92" t="s">
        <v>137</v>
      </c>
      <c r="P92" t="s">
        <v>137</v>
      </c>
      <c r="Q92">
        <v>1000</v>
      </c>
      <c r="Y92">
        <v>-7.0599999999999996E-2</v>
      </c>
      <c r="AA92">
        <v>2278.84</v>
      </c>
      <c r="AB92">
        <v>0</v>
      </c>
      <c r="AC92">
        <v>0</v>
      </c>
      <c r="AD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3</v>
      </c>
      <c r="AT92">
        <v>-7.0599999999999996E-2</v>
      </c>
      <c r="AU92" t="s">
        <v>3</v>
      </c>
      <c r="AV92">
        <v>0</v>
      </c>
      <c r="AW92">
        <v>2</v>
      </c>
      <c r="AX92">
        <v>22611884</v>
      </c>
      <c r="AY92">
        <v>2</v>
      </c>
      <c r="AZ92">
        <v>12288</v>
      </c>
      <c r="BA92">
        <v>92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B92">
        <v>0</v>
      </c>
    </row>
    <row r="93" spans="1:80" x14ac:dyDescent="0.2">
      <c r="A93">
        <f>ROW(Source!A101)</f>
        <v>101</v>
      </c>
      <c r="B93">
        <v>22529512</v>
      </c>
      <c r="C93">
        <v>22611877</v>
      </c>
      <c r="D93">
        <v>7232107</v>
      </c>
      <c r="E93">
        <v>1</v>
      </c>
      <c r="F93">
        <v>1</v>
      </c>
      <c r="G93">
        <v>7157832</v>
      </c>
      <c r="H93">
        <v>3</v>
      </c>
      <c r="I93" t="s">
        <v>468</v>
      </c>
      <c r="J93" t="s">
        <v>469</v>
      </c>
      <c r="K93" t="s">
        <v>470</v>
      </c>
      <c r="L93">
        <v>1348</v>
      </c>
      <c r="N93">
        <v>1009</v>
      </c>
      <c r="O93" t="s">
        <v>137</v>
      </c>
      <c r="P93" t="s">
        <v>137</v>
      </c>
      <c r="Q93">
        <v>1000</v>
      </c>
      <c r="Y93">
        <v>3.5000000000000001E-3</v>
      </c>
      <c r="AA93">
        <v>28549.07</v>
      </c>
      <c r="AB93">
        <v>0</v>
      </c>
      <c r="AC93">
        <v>0</v>
      </c>
      <c r="AD93">
        <v>0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3</v>
      </c>
      <c r="AT93">
        <v>3.5000000000000001E-3</v>
      </c>
      <c r="AU93" t="s">
        <v>3</v>
      </c>
      <c r="AV93">
        <v>0</v>
      </c>
      <c r="AW93">
        <v>2</v>
      </c>
      <c r="AX93">
        <v>22611885</v>
      </c>
      <c r="AY93">
        <v>1</v>
      </c>
      <c r="AZ93">
        <v>0</v>
      </c>
      <c r="BA93">
        <v>93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B93">
        <v>0</v>
      </c>
    </row>
    <row r="94" spans="1:80" x14ac:dyDescent="0.2">
      <c r="A94">
        <f>ROW(Source!A101)</f>
        <v>101</v>
      </c>
      <c r="B94">
        <v>22529512</v>
      </c>
      <c r="C94">
        <v>22611877</v>
      </c>
      <c r="D94">
        <v>0</v>
      </c>
      <c r="E94">
        <v>0</v>
      </c>
      <c r="F94">
        <v>1</v>
      </c>
      <c r="G94">
        <v>7157832</v>
      </c>
      <c r="H94">
        <v>3</v>
      </c>
      <c r="I94" t="s">
        <v>123</v>
      </c>
      <c r="J94" t="s">
        <v>3</v>
      </c>
      <c r="K94" t="s">
        <v>162</v>
      </c>
      <c r="L94">
        <v>1346</v>
      </c>
      <c r="N94">
        <v>1009</v>
      </c>
      <c r="O94" t="s">
        <v>163</v>
      </c>
      <c r="P94" t="s">
        <v>163</v>
      </c>
      <c r="Q94">
        <v>1</v>
      </c>
      <c r="Y94">
        <v>0</v>
      </c>
      <c r="AA94">
        <v>67</v>
      </c>
      <c r="AB94">
        <v>0</v>
      </c>
      <c r="AC94">
        <v>0</v>
      </c>
      <c r="AD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3</v>
      </c>
      <c r="AT94">
        <v>0</v>
      </c>
      <c r="AU94" t="s">
        <v>3</v>
      </c>
      <c r="AV94">
        <v>0</v>
      </c>
      <c r="AW94">
        <v>1</v>
      </c>
      <c r="AX94">
        <v>-1</v>
      </c>
      <c r="AY94">
        <v>0</v>
      </c>
      <c r="AZ94">
        <v>0</v>
      </c>
      <c r="BA94" t="s">
        <v>3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B94">
        <v>0</v>
      </c>
    </row>
    <row r="95" spans="1:80" x14ac:dyDescent="0.2">
      <c r="A95">
        <f>ROW(Source!A101)</f>
        <v>101</v>
      </c>
      <c r="B95">
        <v>22529512</v>
      </c>
      <c r="C95">
        <v>22611877</v>
      </c>
      <c r="D95">
        <v>0</v>
      </c>
      <c r="E95">
        <v>0</v>
      </c>
      <c r="F95">
        <v>1</v>
      </c>
      <c r="G95">
        <v>7157832</v>
      </c>
      <c r="H95">
        <v>3</v>
      </c>
      <c r="I95" t="s">
        <v>123</v>
      </c>
      <c r="J95" t="s">
        <v>3</v>
      </c>
      <c r="K95" t="s">
        <v>187</v>
      </c>
      <c r="L95">
        <v>1327</v>
      </c>
      <c r="N95">
        <v>1005</v>
      </c>
      <c r="O95" t="s">
        <v>125</v>
      </c>
      <c r="P95" t="s">
        <v>125</v>
      </c>
      <c r="Q95">
        <v>1</v>
      </c>
      <c r="Y95">
        <v>117</v>
      </c>
      <c r="AA95">
        <v>116</v>
      </c>
      <c r="AB95">
        <v>0</v>
      </c>
      <c r="AC95">
        <v>0</v>
      </c>
      <c r="AD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3</v>
      </c>
      <c r="AT95">
        <v>117</v>
      </c>
      <c r="AU95" t="s">
        <v>3</v>
      </c>
      <c r="AV95">
        <v>0</v>
      </c>
      <c r="AW95">
        <v>1</v>
      </c>
      <c r="AX95">
        <v>-1</v>
      </c>
      <c r="AY95">
        <v>0</v>
      </c>
      <c r="AZ95">
        <v>0</v>
      </c>
      <c r="BA95" t="s">
        <v>3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B95">
        <v>0</v>
      </c>
    </row>
    <row r="96" spans="1:80" x14ac:dyDescent="0.2">
      <c r="A96">
        <f>ROW(Source!A102)</f>
        <v>102</v>
      </c>
      <c r="B96">
        <v>22529510</v>
      </c>
      <c r="C96">
        <v>22611877</v>
      </c>
      <c r="D96">
        <v>7157835</v>
      </c>
      <c r="E96">
        <v>7157832</v>
      </c>
      <c r="F96">
        <v>1</v>
      </c>
      <c r="G96">
        <v>7157832</v>
      </c>
      <c r="H96">
        <v>1</v>
      </c>
      <c r="I96" t="s">
        <v>433</v>
      </c>
      <c r="J96" t="s">
        <v>3</v>
      </c>
      <c r="K96" t="s">
        <v>434</v>
      </c>
      <c r="L96">
        <v>1191</v>
      </c>
      <c r="N96">
        <v>1013</v>
      </c>
      <c r="O96" t="s">
        <v>435</v>
      </c>
      <c r="P96" t="s">
        <v>435</v>
      </c>
      <c r="Q96">
        <v>1</v>
      </c>
      <c r="Y96">
        <v>34.844999999999999</v>
      </c>
      <c r="AA96">
        <v>0</v>
      </c>
      <c r="AB96">
        <v>0</v>
      </c>
      <c r="AC96">
        <v>0</v>
      </c>
      <c r="AD96">
        <v>0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3</v>
      </c>
      <c r="AT96">
        <v>30.3</v>
      </c>
      <c r="AU96" t="s">
        <v>118</v>
      </c>
      <c r="AV96">
        <v>1</v>
      </c>
      <c r="AW96">
        <v>2</v>
      </c>
      <c r="AX96">
        <v>22611882</v>
      </c>
      <c r="AY96">
        <v>1</v>
      </c>
      <c r="AZ96">
        <v>0</v>
      </c>
      <c r="BA96">
        <v>95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</row>
    <row r="97" spans="1:80" x14ac:dyDescent="0.2">
      <c r="A97">
        <f>ROW(Source!A102)</f>
        <v>102</v>
      </c>
      <c r="B97">
        <v>22529510</v>
      </c>
      <c r="C97">
        <v>22611877</v>
      </c>
      <c r="D97">
        <v>7159942</v>
      </c>
      <c r="E97">
        <v>7157832</v>
      </c>
      <c r="F97">
        <v>1</v>
      </c>
      <c r="G97">
        <v>7157832</v>
      </c>
      <c r="H97">
        <v>2</v>
      </c>
      <c r="I97" t="s">
        <v>438</v>
      </c>
      <c r="J97" t="s">
        <v>3</v>
      </c>
      <c r="K97" t="s">
        <v>439</v>
      </c>
      <c r="L97">
        <v>1344</v>
      </c>
      <c r="N97">
        <v>1008</v>
      </c>
      <c r="O97" t="s">
        <v>440</v>
      </c>
      <c r="P97" t="s">
        <v>440</v>
      </c>
      <c r="Q97">
        <v>1</v>
      </c>
      <c r="Y97">
        <v>28.900000000000002</v>
      </c>
      <c r="AA97">
        <v>0</v>
      </c>
      <c r="AB97">
        <v>1</v>
      </c>
      <c r="AC97">
        <v>0</v>
      </c>
      <c r="AD97">
        <v>0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3</v>
      </c>
      <c r="AT97">
        <v>23.12</v>
      </c>
      <c r="AU97" t="s">
        <v>117</v>
      </c>
      <c r="AV97">
        <v>0</v>
      </c>
      <c r="AW97">
        <v>2</v>
      </c>
      <c r="AX97">
        <v>22611883</v>
      </c>
      <c r="AY97">
        <v>1</v>
      </c>
      <c r="AZ97">
        <v>0</v>
      </c>
      <c r="BA97">
        <v>96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</row>
    <row r="98" spans="1:80" x14ac:dyDescent="0.2">
      <c r="A98">
        <f>ROW(Source!A102)</f>
        <v>102</v>
      </c>
      <c r="B98">
        <v>22529510</v>
      </c>
      <c r="C98">
        <v>22611877</v>
      </c>
      <c r="D98">
        <v>7182707</v>
      </c>
      <c r="E98">
        <v>7157832</v>
      </c>
      <c r="F98">
        <v>1</v>
      </c>
      <c r="G98">
        <v>7157832</v>
      </c>
      <c r="H98">
        <v>3</v>
      </c>
      <c r="I98" t="s">
        <v>436</v>
      </c>
      <c r="J98" t="s">
        <v>3</v>
      </c>
      <c r="K98" t="s">
        <v>467</v>
      </c>
      <c r="L98">
        <v>1344</v>
      </c>
      <c r="N98">
        <v>1008</v>
      </c>
      <c r="O98" t="s">
        <v>440</v>
      </c>
      <c r="P98" t="s">
        <v>440</v>
      </c>
      <c r="Q98">
        <v>1</v>
      </c>
      <c r="Y98">
        <v>3.5</v>
      </c>
      <c r="AA98">
        <v>1</v>
      </c>
      <c r="AB98">
        <v>0</v>
      </c>
      <c r="AC98">
        <v>0</v>
      </c>
      <c r="AD98">
        <v>0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3.5</v>
      </c>
      <c r="AU98" t="s">
        <v>3</v>
      </c>
      <c r="AV98">
        <v>0</v>
      </c>
      <c r="AW98">
        <v>2</v>
      </c>
      <c r="AX98">
        <v>22611887</v>
      </c>
      <c r="AY98">
        <v>1</v>
      </c>
      <c r="AZ98">
        <v>0</v>
      </c>
      <c r="BA98">
        <v>97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</row>
    <row r="99" spans="1:80" x14ac:dyDescent="0.2">
      <c r="A99">
        <f>ROW(Source!A102)</f>
        <v>102</v>
      </c>
      <c r="B99">
        <v>22529510</v>
      </c>
      <c r="C99">
        <v>22611877</v>
      </c>
      <c r="D99">
        <v>7233149</v>
      </c>
      <c r="E99">
        <v>1</v>
      </c>
      <c r="F99">
        <v>1</v>
      </c>
      <c r="G99">
        <v>7157832</v>
      </c>
      <c r="H99">
        <v>3</v>
      </c>
      <c r="I99" t="s">
        <v>182</v>
      </c>
      <c r="J99" t="s">
        <v>184</v>
      </c>
      <c r="K99" t="s">
        <v>183</v>
      </c>
      <c r="L99">
        <v>1348</v>
      </c>
      <c r="N99">
        <v>1009</v>
      </c>
      <c r="O99" t="s">
        <v>137</v>
      </c>
      <c r="P99" t="s">
        <v>137</v>
      </c>
      <c r="Q99">
        <v>1000</v>
      </c>
      <c r="Y99">
        <v>-7.0599999999999996E-2</v>
      </c>
      <c r="AA99">
        <v>2278.84</v>
      </c>
      <c r="AB99">
        <v>0</v>
      </c>
      <c r="AC99">
        <v>0</v>
      </c>
      <c r="AD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3</v>
      </c>
      <c r="AT99">
        <v>-7.0599999999999996E-2</v>
      </c>
      <c r="AU99" t="s">
        <v>3</v>
      </c>
      <c r="AV99">
        <v>0</v>
      </c>
      <c r="AW99">
        <v>2</v>
      </c>
      <c r="AX99">
        <v>22611884</v>
      </c>
      <c r="AY99">
        <v>2</v>
      </c>
      <c r="AZ99">
        <v>12288</v>
      </c>
      <c r="BA99">
        <v>98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</row>
    <row r="100" spans="1:80" x14ac:dyDescent="0.2">
      <c r="A100">
        <f>ROW(Source!A102)</f>
        <v>102</v>
      </c>
      <c r="B100">
        <v>22529510</v>
      </c>
      <c r="C100">
        <v>22611877</v>
      </c>
      <c r="D100">
        <v>7232107</v>
      </c>
      <c r="E100">
        <v>1</v>
      </c>
      <c r="F100">
        <v>1</v>
      </c>
      <c r="G100">
        <v>7157832</v>
      </c>
      <c r="H100">
        <v>3</v>
      </c>
      <c r="I100" t="s">
        <v>468</v>
      </c>
      <c r="J100" t="s">
        <v>469</v>
      </c>
      <c r="K100" t="s">
        <v>470</v>
      </c>
      <c r="L100">
        <v>1348</v>
      </c>
      <c r="N100">
        <v>1009</v>
      </c>
      <c r="O100" t="s">
        <v>137</v>
      </c>
      <c r="P100" t="s">
        <v>137</v>
      </c>
      <c r="Q100">
        <v>1000</v>
      </c>
      <c r="Y100">
        <v>3.5000000000000001E-3</v>
      </c>
      <c r="AA100">
        <v>28549.07</v>
      </c>
      <c r="AB100">
        <v>0</v>
      </c>
      <c r="AC100">
        <v>0</v>
      </c>
      <c r="AD100">
        <v>0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3.5000000000000001E-3</v>
      </c>
      <c r="AU100" t="s">
        <v>3</v>
      </c>
      <c r="AV100">
        <v>0</v>
      </c>
      <c r="AW100">
        <v>2</v>
      </c>
      <c r="AX100">
        <v>22611885</v>
      </c>
      <c r="AY100">
        <v>1</v>
      </c>
      <c r="AZ100">
        <v>0</v>
      </c>
      <c r="BA100">
        <v>99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</row>
    <row r="101" spans="1:80" x14ac:dyDescent="0.2">
      <c r="A101">
        <f>ROW(Source!A102)</f>
        <v>102</v>
      </c>
      <c r="B101">
        <v>22529510</v>
      </c>
      <c r="C101">
        <v>22611877</v>
      </c>
      <c r="D101">
        <v>0</v>
      </c>
      <c r="E101">
        <v>0</v>
      </c>
      <c r="F101">
        <v>1</v>
      </c>
      <c r="G101">
        <v>7157832</v>
      </c>
      <c r="H101">
        <v>3</v>
      </c>
      <c r="I101" t="s">
        <v>123</v>
      </c>
      <c r="J101" t="s">
        <v>3</v>
      </c>
      <c r="K101" t="s">
        <v>162</v>
      </c>
      <c r="L101">
        <v>1346</v>
      </c>
      <c r="N101">
        <v>1009</v>
      </c>
      <c r="O101" t="s">
        <v>163</v>
      </c>
      <c r="P101" t="s">
        <v>163</v>
      </c>
      <c r="Q101">
        <v>1</v>
      </c>
      <c r="Y101">
        <v>0</v>
      </c>
      <c r="AA101">
        <v>67</v>
      </c>
      <c r="AB101">
        <v>0</v>
      </c>
      <c r="AC101">
        <v>0</v>
      </c>
      <c r="AD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 t="s">
        <v>3</v>
      </c>
      <c r="AT101">
        <v>0</v>
      </c>
      <c r="AU101" t="s">
        <v>3</v>
      </c>
      <c r="AV101">
        <v>0</v>
      </c>
      <c r="AW101">
        <v>1</v>
      </c>
      <c r="AX101">
        <v>-1</v>
      </c>
      <c r="AY101">
        <v>0</v>
      </c>
      <c r="AZ101">
        <v>0</v>
      </c>
      <c r="BA101" t="s">
        <v>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</row>
    <row r="102" spans="1:80" x14ac:dyDescent="0.2">
      <c r="A102">
        <f>ROW(Source!A102)</f>
        <v>102</v>
      </c>
      <c r="B102">
        <v>22529510</v>
      </c>
      <c r="C102">
        <v>22611877</v>
      </c>
      <c r="D102">
        <v>0</v>
      </c>
      <c r="E102">
        <v>0</v>
      </c>
      <c r="F102">
        <v>1</v>
      </c>
      <c r="G102">
        <v>7157832</v>
      </c>
      <c r="H102">
        <v>3</v>
      </c>
      <c r="I102" t="s">
        <v>123</v>
      </c>
      <c r="J102" t="s">
        <v>3</v>
      </c>
      <c r="K102" t="s">
        <v>187</v>
      </c>
      <c r="L102">
        <v>1327</v>
      </c>
      <c r="N102">
        <v>1005</v>
      </c>
      <c r="O102" t="s">
        <v>125</v>
      </c>
      <c r="P102" t="s">
        <v>125</v>
      </c>
      <c r="Q102">
        <v>1</v>
      </c>
      <c r="Y102">
        <v>117</v>
      </c>
      <c r="AA102">
        <v>116</v>
      </c>
      <c r="AB102">
        <v>0</v>
      </c>
      <c r="AC102">
        <v>0</v>
      </c>
      <c r="AD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 t="s">
        <v>3</v>
      </c>
      <c r="AT102">
        <v>117</v>
      </c>
      <c r="AU102" t="s">
        <v>3</v>
      </c>
      <c r="AV102">
        <v>0</v>
      </c>
      <c r="AW102">
        <v>1</v>
      </c>
      <c r="AX102">
        <v>-1</v>
      </c>
      <c r="AY102">
        <v>0</v>
      </c>
      <c r="AZ102">
        <v>0</v>
      </c>
      <c r="BA102" t="s">
        <v>3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</row>
    <row r="103" spans="1:80" x14ac:dyDescent="0.2">
      <c r="A103">
        <f>ROW(Source!A109)</f>
        <v>109</v>
      </c>
      <c r="B103">
        <v>22529512</v>
      </c>
      <c r="C103">
        <v>22611894</v>
      </c>
      <c r="D103">
        <v>7157835</v>
      </c>
      <c r="E103">
        <v>7157832</v>
      </c>
      <c r="F103">
        <v>1</v>
      </c>
      <c r="G103">
        <v>7157832</v>
      </c>
      <c r="H103">
        <v>1</v>
      </c>
      <c r="I103" t="s">
        <v>433</v>
      </c>
      <c r="J103" t="s">
        <v>3</v>
      </c>
      <c r="K103" t="s">
        <v>434</v>
      </c>
      <c r="L103">
        <v>1191</v>
      </c>
      <c r="N103">
        <v>1013</v>
      </c>
      <c r="O103" t="s">
        <v>435</v>
      </c>
      <c r="P103" t="s">
        <v>435</v>
      </c>
      <c r="Q103">
        <v>1</v>
      </c>
      <c r="Y103">
        <v>15.87</v>
      </c>
      <c r="AA103">
        <v>0</v>
      </c>
      <c r="AB103">
        <v>0</v>
      </c>
      <c r="AC103">
        <v>0</v>
      </c>
      <c r="AD103">
        <v>0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3</v>
      </c>
      <c r="AT103">
        <v>13.8</v>
      </c>
      <c r="AU103" t="s">
        <v>118</v>
      </c>
      <c r="AV103">
        <v>1</v>
      </c>
      <c r="AW103">
        <v>2</v>
      </c>
      <c r="AX103">
        <v>22611898</v>
      </c>
      <c r="AY103">
        <v>1</v>
      </c>
      <c r="AZ103">
        <v>0</v>
      </c>
      <c r="BA103">
        <v>101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B103">
        <v>0</v>
      </c>
    </row>
    <row r="104" spans="1:80" x14ac:dyDescent="0.2">
      <c r="A104">
        <f>ROW(Source!A109)</f>
        <v>109</v>
      </c>
      <c r="B104">
        <v>22529512</v>
      </c>
      <c r="C104">
        <v>22611894</v>
      </c>
      <c r="D104">
        <v>7159942</v>
      </c>
      <c r="E104">
        <v>7157832</v>
      </c>
      <c r="F104">
        <v>1</v>
      </c>
      <c r="G104">
        <v>7157832</v>
      </c>
      <c r="H104">
        <v>2</v>
      </c>
      <c r="I104" t="s">
        <v>438</v>
      </c>
      <c r="J104" t="s">
        <v>3</v>
      </c>
      <c r="K104" t="s">
        <v>439</v>
      </c>
      <c r="L104">
        <v>1344</v>
      </c>
      <c r="N104">
        <v>1008</v>
      </c>
      <c r="O104" t="s">
        <v>440</v>
      </c>
      <c r="P104" t="s">
        <v>440</v>
      </c>
      <c r="Q104">
        <v>1</v>
      </c>
      <c r="Y104">
        <v>20.474999999999998</v>
      </c>
      <c r="AA104">
        <v>0</v>
      </c>
      <c r="AB104">
        <v>1</v>
      </c>
      <c r="AC104">
        <v>0</v>
      </c>
      <c r="AD104">
        <v>0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3</v>
      </c>
      <c r="AT104">
        <v>16.38</v>
      </c>
      <c r="AU104" t="s">
        <v>117</v>
      </c>
      <c r="AV104">
        <v>0</v>
      </c>
      <c r="AW104">
        <v>2</v>
      </c>
      <c r="AX104">
        <v>22611899</v>
      </c>
      <c r="AY104">
        <v>1</v>
      </c>
      <c r="AZ104">
        <v>0</v>
      </c>
      <c r="BA104">
        <v>102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B104">
        <v>0</v>
      </c>
    </row>
    <row r="105" spans="1:80" x14ac:dyDescent="0.2">
      <c r="A105">
        <f>ROW(Source!A109)</f>
        <v>109</v>
      </c>
      <c r="B105">
        <v>22529512</v>
      </c>
      <c r="C105">
        <v>22611894</v>
      </c>
      <c r="D105">
        <v>7182707</v>
      </c>
      <c r="E105">
        <v>7157832</v>
      </c>
      <c r="F105">
        <v>1</v>
      </c>
      <c r="G105">
        <v>7157832</v>
      </c>
      <c r="H105">
        <v>3</v>
      </c>
      <c r="I105" t="s">
        <v>436</v>
      </c>
      <c r="J105" t="s">
        <v>3</v>
      </c>
      <c r="K105" t="s">
        <v>467</v>
      </c>
      <c r="L105">
        <v>1344</v>
      </c>
      <c r="N105">
        <v>1008</v>
      </c>
      <c r="O105" t="s">
        <v>440</v>
      </c>
      <c r="P105" t="s">
        <v>440</v>
      </c>
      <c r="Q105">
        <v>1</v>
      </c>
      <c r="Y105">
        <v>1.19</v>
      </c>
      <c r="AA105">
        <v>1</v>
      </c>
      <c r="AB105">
        <v>0</v>
      </c>
      <c r="AC105">
        <v>0</v>
      </c>
      <c r="AD105">
        <v>0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1.19</v>
      </c>
      <c r="AU105" t="s">
        <v>3</v>
      </c>
      <c r="AV105">
        <v>0</v>
      </c>
      <c r="AW105">
        <v>2</v>
      </c>
      <c r="AX105">
        <v>22611903</v>
      </c>
      <c r="AY105">
        <v>1</v>
      </c>
      <c r="AZ105">
        <v>0</v>
      </c>
      <c r="BA105">
        <v>103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B105">
        <v>0</v>
      </c>
    </row>
    <row r="106" spans="1:80" x14ac:dyDescent="0.2">
      <c r="A106">
        <f>ROW(Source!A109)</f>
        <v>109</v>
      </c>
      <c r="B106">
        <v>22529512</v>
      </c>
      <c r="C106">
        <v>22611894</v>
      </c>
      <c r="D106">
        <v>0</v>
      </c>
      <c r="E106">
        <v>0</v>
      </c>
      <c r="F106">
        <v>1</v>
      </c>
      <c r="G106">
        <v>7157832</v>
      </c>
      <c r="H106">
        <v>3</v>
      </c>
      <c r="I106" t="s">
        <v>123</v>
      </c>
      <c r="J106" t="s">
        <v>3</v>
      </c>
      <c r="K106" t="s">
        <v>194</v>
      </c>
      <c r="L106">
        <v>1296</v>
      </c>
      <c r="N106">
        <v>1002</v>
      </c>
      <c r="O106" t="s">
        <v>195</v>
      </c>
      <c r="P106" t="s">
        <v>195</v>
      </c>
      <c r="Q106">
        <v>1</v>
      </c>
      <c r="Y106">
        <v>40</v>
      </c>
      <c r="AA106">
        <v>350</v>
      </c>
      <c r="AB106">
        <v>0</v>
      </c>
      <c r="AC106">
        <v>0</v>
      </c>
      <c r="AD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3</v>
      </c>
      <c r="AT106">
        <v>40</v>
      </c>
      <c r="AU106" t="s">
        <v>3</v>
      </c>
      <c r="AV106">
        <v>0</v>
      </c>
      <c r="AW106">
        <v>1</v>
      </c>
      <c r="AX106">
        <v>-1</v>
      </c>
      <c r="AY106">
        <v>0</v>
      </c>
      <c r="AZ106">
        <v>0</v>
      </c>
      <c r="BA106" t="s">
        <v>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B106">
        <v>0</v>
      </c>
    </row>
    <row r="107" spans="1:80" x14ac:dyDescent="0.2">
      <c r="A107">
        <f>ROW(Source!A110)</f>
        <v>110</v>
      </c>
      <c r="B107">
        <v>22529510</v>
      </c>
      <c r="C107">
        <v>22611894</v>
      </c>
      <c r="D107">
        <v>7157835</v>
      </c>
      <c r="E107">
        <v>7157832</v>
      </c>
      <c r="F107">
        <v>1</v>
      </c>
      <c r="G107">
        <v>7157832</v>
      </c>
      <c r="H107">
        <v>1</v>
      </c>
      <c r="I107" t="s">
        <v>433</v>
      </c>
      <c r="J107" t="s">
        <v>3</v>
      </c>
      <c r="K107" t="s">
        <v>434</v>
      </c>
      <c r="L107">
        <v>1191</v>
      </c>
      <c r="N107">
        <v>1013</v>
      </c>
      <c r="O107" t="s">
        <v>435</v>
      </c>
      <c r="P107" t="s">
        <v>435</v>
      </c>
      <c r="Q107">
        <v>1</v>
      </c>
      <c r="Y107">
        <v>15.87</v>
      </c>
      <c r="AA107">
        <v>0</v>
      </c>
      <c r="AB107">
        <v>0</v>
      </c>
      <c r="AC107">
        <v>0</v>
      </c>
      <c r="AD107">
        <v>0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3</v>
      </c>
      <c r="AT107">
        <v>13.8</v>
      </c>
      <c r="AU107" t="s">
        <v>118</v>
      </c>
      <c r="AV107">
        <v>1</v>
      </c>
      <c r="AW107">
        <v>2</v>
      </c>
      <c r="AX107">
        <v>22611898</v>
      </c>
      <c r="AY107">
        <v>1</v>
      </c>
      <c r="AZ107">
        <v>0</v>
      </c>
      <c r="BA107">
        <v>107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</row>
    <row r="108" spans="1:80" x14ac:dyDescent="0.2">
      <c r="A108">
        <f>ROW(Source!A110)</f>
        <v>110</v>
      </c>
      <c r="B108">
        <v>22529510</v>
      </c>
      <c r="C108">
        <v>22611894</v>
      </c>
      <c r="D108">
        <v>7159942</v>
      </c>
      <c r="E108">
        <v>7157832</v>
      </c>
      <c r="F108">
        <v>1</v>
      </c>
      <c r="G108">
        <v>7157832</v>
      </c>
      <c r="H108">
        <v>2</v>
      </c>
      <c r="I108" t="s">
        <v>438</v>
      </c>
      <c r="J108" t="s">
        <v>3</v>
      </c>
      <c r="K108" t="s">
        <v>439</v>
      </c>
      <c r="L108">
        <v>1344</v>
      </c>
      <c r="N108">
        <v>1008</v>
      </c>
      <c r="O108" t="s">
        <v>440</v>
      </c>
      <c r="P108" t="s">
        <v>440</v>
      </c>
      <c r="Q108">
        <v>1</v>
      </c>
      <c r="Y108">
        <v>20.474999999999998</v>
      </c>
      <c r="AA108">
        <v>0</v>
      </c>
      <c r="AB108">
        <v>1</v>
      </c>
      <c r="AC108">
        <v>0</v>
      </c>
      <c r="AD108">
        <v>0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16.38</v>
      </c>
      <c r="AU108" t="s">
        <v>117</v>
      </c>
      <c r="AV108">
        <v>0</v>
      </c>
      <c r="AW108">
        <v>2</v>
      </c>
      <c r="AX108">
        <v>22611899</v>
      </c>
      <c r="AY108">
        <v>1</v>
      </c>
      <c r="AZ108">
        <v>0</v>
      </c>
      <c r="BA108">
        <v>108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</row>
    <row r="109" spans="1:80" x14ac:dyDescent="0.2">
      <c r="A109">
        <f>ROW(Source!A110)</f>
        <v>110</v>
      </c>
      <c r="B109">
        <v>22529510</v>
      </c>
      <c r="C109">
        <v>22611894</v>
      </c>
      <c r="D109">
        <v>7182707</v>
      </c>
      <c r="E109">
        <v>7157832</v>
      </c>
      <c r="F109">
        <v>1</v>
      </c>
      <c r="G109">
        <v>7157832</v>
      </c>
      <c r="H109">
        <v>3</v>
      </c>
      <c r="I109" t="s">
        <v>436</v>
      </c>
      <c r="J109" t="s">
        <v>3</v>
      </c>
      <c r="K109" t="s">
        <v>467</v>
      </c>
      <c r="L109">
        <v>1344</v>
      </c>
      <c r="N109">
        <v>1008</v>
      </c>
      <c r="O109" t="s">
        <v>440</v>
      </c>
      <c r="P109" t="s">
        <v>440</v>
      </c>
      <c r="Q109">
        <v>1</v>
      </c>
      <c r="Y109">
        <v>1.19</v>
      </c>
      <c r="AA109">
        <v>1</v>
      </c>
      <c r="AB109">
        <v>0</v>
      </c>
      <c r="AC109">
        <v>0</v>
      </c>
      <c r="AD109">
        <v>0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1.19</v>
      </c>
      <c r="AU109" t="s">
        <v>3</v>
      </c>
      <c r="AV109">
        <v>0</v>
      </c>
      <c r="AW109">
        <v>2</v>
      </c>
      <c r="AX109">
        <v>22611903</v>
      </c>
      <c r="AY109">
        <v>1</v>
      </c>
      <c r="AZ109">
        <v>0</v>
      </c>
      <c r="BA109">
        <v>109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</row>
    <row r="110" spans="1:80" x14ac:dyDescent="0.2">
      <c r="A110">
        <f>ROW(Source!A110)</f>
        <v>110</v>
      </c>
      <c r="B110">
        <v>22529510</v>
      </c>
      <c r="C110">
        <v>22611894</v>
      </c>
      <c r="D110">
        <v>0</v>
      </c>
      <c r="E110">
        <v>0</v>
      </c>
      <c r="F110">
        <v>1</v>
      </c>
      <c r="G110">
        <v>7157832</v>
      </c>
      <c r="H110">
        <v>3</v>
      </c>
      <c r="I110" t="s">
        <v>123</v>
      </c>
      <c r="J110" t="s">
        <v>3</v>
      </c>
      <c r="K110" t="s">
        <v>194</v>
      </c>
      <c r="L110">
        <v>1296</v>
      </c>
      <c r="N110">
        <v>1002</v>
      </c>
      <c r="O110" t="s">
        <v>195</v>
      </c>
      <c r="P110" t="s">
        <v>195</v>
      </c>
      <c r="Q110">
        <v>1</v>
      </c>
      <c r="Y110">
        <v>40</v>
      </c>
      <c r="AA110">
        <v>350</v>
      </c>
      <c r="AB110">
        <v>0</v>
      </c>
      <c r="AC110">
        <v>0</v>
      </c>
      <c r="AD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3</v>
      </c>
      <c r="AT110">
        <v>40</v>
      </c>
      <c r="AU110" t="s">
        <v>3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3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</row>
    <row r="111" spans="1:80" x14ac:dyDescent="0.2">
      <c r="A111">
        <f>ROW(Source!A140)</f>
        <v>140</v>
      </c>
      <c r="B111">
        <v>22529512</v>
      </c>
      <c r="C111">
        <v>22529984</v>
      </c>
      <c r="D111">
        <v>7157835</v>
      </c>
      <c r="E111">
        <v>7157832</v>
      </c>
      <c r="F111">
        <v>1</v>
      </c>
      <c r="G111">
        <v>7157832</v>
      </c>
      <c r="H111">
        <v>1</v>
      </c>
      <c r="I111" t="s">
        <v>433</v>
      </c>
      <c r="J111" t="s">
        <v>3</v>
      </c>
      <c r="K111" t="s">
        <v>434</v>
      </c>
      <c r="L111">
        <v>1191</v>
      </c>
      <c r="N111">
        <v>1013</v>
      </c>
      <c r="O111" t="s">
        <v>435</v>
      </c>
      <c r="P111" t="s">
        <v>435</v>
      </c>
      <c r="Q111">
        <v>1</v>
      </c>
      <c r="Y111">
        <v>103.38500000000001</v>
      </c>
      <c r="AA111">
        <v>0</v>
      </c>
      <c r="AB111">
        <v>0</v>
      </c>
      <c r="AC111">
        <v>0</v>
      </c>
      <c r="AD111">
        <v>0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89.9</v>
      </c>
      <c r="AU111" t="s">
        <v>118</v>
      </c>
      <c r="AV111">
        <v>1</v>
      </c>
      <c r="AW111">
        <v>2</v>
      </c>
      <c r="AX111">
        <v>22529999</v>
      </c>
      <c r="AY111">
        <v>1</v>
      </c>
      <c r="AZ111">
        <v>0</v>
      </c>
      <c r="BA111">
        <v>113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B111">
        <v>0</v>
      </c>
    </row>
    <row r="112" spans="1:80" x14ac:dyDescent="0.2">
      <c r="A112">
        <f>ROW(Source!A140)</f>
        <v>140</v>
      </c>
      <c r="B112">
        <v>22529512</v>
      </c>
      <c r="C112">
        <v>22529984</v>
      </c>
      <c r="D112">
        <v>7231421</v>
      </c>
      <c r="E112">
        <v>1</v>
      </c>
      <c r="F112">
        <v>1</v>
      </c>
      <c r="G112">
        <v>7157832</v>
      </c>
      <c r="H112">
        <v>2</v>
      </c>
      <c r="I112" t="s">
        <v>441</v>
      </c>
      <c r="J112" t="s">
        <v>442</v>
      </c>
      <c r="K112" t="s">
        <v>443</v>
      </c>
      <c r="L112">
        <v>1368</v>
      </c>
      <c r="N112">
        <v>1011</v>
      </c>
      <c r="O112" t="s">
        <v>444</v>
      </c>
      <c r="P112" t="s">
        <v>444</v>
      </c>
      <c r="Q112">
        <v>1</v>
      </c>
      <c r="Y112">
        <v>2.2875000000000001</v>
      </c>
      <c r="AA112">
        <v>0</v>
      </c>
      <c r="AB112">
        <v>74.44</v>
      </c>
      <c r="AC112">
        <v>17.59</v>
      </c>
      <c r="AD112">
        <v>0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3</v>
      </c>
      <c r="AT112">
        <v>1.83</v>
      </c>
      <c r="AU112" t="s">
        <v>117</v>
      </c>
      <c r="AV112">
        <v>0</v>
      </c>
      <c r="AW112">
        <v>2</v>
      </c>
      <c r="AX112">
        <v>22530000</v>
      </c>
      <c r="AY112">
        <v>1</v>
      </c>
      <c r="AZ112">
        <v>0</v>
      </c>
      <c r="BA112">
        <v>114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B112">
        <v>0</v>
      </c>
    </row>
    <row r="113" spans="1:80" x14ac:dyDescent="0.2">
      <c r="A113">
        <f>ROW(Source!A140)</f>
        <v>140</v>
      </c>
      <c r="B113">
        <v>22529512</v>
      </c>
      <c r="C113">
        <v>22529984</v>
      </c>
      <c r="D113">
        <v>7230811</v>
      </c>
      <c r="E113">
        <v>1</v>
      </c>
      <c r="F113">
        <v>1</v>
      </c>
      <c r="G113">
        <v>7157832</v>
      </c>
      <c r="H113">
        <v>2</v>
      </c>
      <c r="I113" t="s">
        <v>471</v>
      </c>
      <c r="J113" t="s">
        <v>472</v>
      </c>
      <c r="K113" t="s">
        <v>473</v>
      </c>
      <c r="L113">
        <v>1368</v>
      </c>
      <c r="N113">
        <v>1011</v>
      </c>
      <c r="O113" t="s">
        <v>444</v>
      </c>
      <c r="P113" t="s">
        <v>444</v>
      </c>
      <c r="Q113">
        <v>1</v>
      </c>
      <c r="Y113">
        <v>1.9</v>
      </c>
      <c r="AA113">
        <v>0</v>
      </c>
      <c r="AB113">
        <v>102.11</v>
      </c>
      <c r="AC113">
        <v>30.03</v>
      </c>
      <c r="AD113">
        <v>0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1.52</v>
      </c>
      <c r="AU113" t="s">
        <v>117</v>
      </c>
      <c r="AV113">
        <v>0</v>
      </c>
      <c r="AW113">
        <v>2</v>
      </c>
      <c r="AX113">
        <v>22530001</v>
      </c>
      <c r="AY113">
        <v>1</v>
      </c>
      <c r="AZ113">
        <v>0</v>
      </c>
      <c r="BA113">
        <v>115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B113">
        <v>0</v>
      </c>
    </row>
    <row r="114" spans="1:80" x14ac:dyDescent="0.2">
      <c r="A114">
        <f>ROW(Source!A140)</f>
        <v>140</v>
      </c>
      <c r="B114">
        <v>22529512</v>
      </c>
      <c r="C114">
        <v>22529984</v>
      </c>
      <c r="D114">
        <v>7231015</v>
      </c>
      <c r="E114">
        <v>1</v>
      </c>
      <c r="F114">
        <v>1</v>
      </c>
      <c r="G114">
        <v>7157832</v>
      </c>
      <c r="H114">
        <v>2</v>
      </c>
      <c r="I114" t="s">
        <v>474</v>
      </c>
      <c r="J114" t="s">
        <v>475</v>
      </c>
      <c r="K114" t="s">
        <v>476</v>
      </c>
      <c r="L114">
        <v>1368</v>
      </c>
      <c r="N114">
        <v>1011</v>
      </c>
      <c r="O114" t="s">
        <v>444</v>
      </c>
      <c r="P114" t="s">
        <v>444</v>
      </c>
      <c r="Q114">
        <v>1</v>
      </c>
      <c r="Y114">
        <v>2.2374999999999998</v>
      </c>
      <c r="AA114">
        <v>0</v>
      </c>
      <c r="AB114">
        <v>13.3</v>
      </c>
      <c r="AC114">
        <v>0.97</v>
      </c>
      <c r="AD114">
        <v>0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3</v>
      </c>
      <c r="AT114">
        <v>1.79</v>
      </c>
      <c r="AU114" t="s">
        <v>117</v>
      </c>
      <c r="AV114">
        <v>0</v>
      </c>
      <c r="AW114">
        <v>2</v>
      </c>
      <c r="AX114">
        <v>22530002</v>
      </c>
      <c r="AY114">
        <v>1</v>
      </c>
      <c r="AZ114">
        <v>0</v>
      </c>
      <c r="BA114">
        <v>116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B114">
        <v>0</v>
      </c>
    </row>
    <row r="115" spans="1:80" x14ac:dyDescent="0.2">
      <c r="A115">
        <f>ROW(Source!A140)</f>
        <v>140</v>
      </c>
      <c r="B115">
        <v>22529512</v>
      </c>
      <c r="C115">
        <v>22529984</v>
      </c>
      <c r="D115">
        <v>7232717</v>
      </c>
      <c r="E115">
        <v>1</v>
      </c>
      <c r="F115">
        <v>1</v>
      </c>
      <c r="G115">
        <v>7157832</v>
      </c>
      <c r="H115">
        <v>3</v>
      </c>
      <c r="I115" t="s">
        <v>477</v>
      </c>
      <c r="J115" t="s">
        <v>478</v>
      </c>
      <c r="K115" t="s">
        <v>479</v>
      </c>
      <c r="L115">
        <v>1348</v>
      </c>
      <c r="N115">
        <v>1009</v>
      </c>
      <c r="O115" t="s">
        <v>137</v>
      </c>
      <c r="P115" t="s">
        <v>137</v>
      </c>
      <c r="Q115">
        <v>1000</v>
      </c>
      <c r="Y115">
        <v>2.3599999999999999E-2</v>
      </c>
      <c r="AA115">
        <v>1463.45</v>
      </c>
      <c r="AB115">
        <v>0</v>
      </c>
      <c r="AC115">
        <v>0</v>
      </c>
      <c r="AD115">
        <v>0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2.3599999999999999E-2</v>
      </c>
      <c r="AU115" t="s">
        <v>3</v>
      </c>
      <c r="AV115">
        <v>0</v>
      </c>
      <c r="AW115">
        <v>2</v>
      </c>
      <c r="AX115">
        <v>22530003</v>
      </c>
      <c r="AY115">
        <v>1</v>
      </c>
      <c r="AZ115">
        <v>0</v>
      </c>
      <c r="BA115">
        <v>117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B115">
        <v>0</v>
      </c>
    </row>
    <row r="116" spans="1:80" x14ac:dyDescent="0.2">
      <c r="A116">
        <f>ROW(Source!A140)</f>
        <v>140</v>
      </c>
      <c r="B116">
        <v>22529512</v>
      </c>
      <c r="C116">
        <v>22529984</v>
      </c>
      <c r="D116">
        <v>7232930</v>
      </c>
      <c r="E116">
        <v>1</v>
      </c>
      <c r="F116">
        <v>1</v>
      </c>
      <c r="G116">
        <v>7157832</v>
      </c>
      <c r="H116">
        <v>3</v>
      </c>
      <c r="I116" t="s">
        <v>480</v>
      </c>
      <c r="J116" t="s">
        <v>481</v>
      </c>
      <c r="K116" t="s">
        <v>482</v>
      </c>
      <c r="L116">
        <v>1327</v>
      </c>
      <c r="N116">
        <v>1005</v>
      </c>
      <c r="O116" t="s">
        <v>125</v>
      </c>
      <c r="P116" t="s">
        <v>125</v>
      </c>
      <c r="Q116">
        <v>1</v>
      </c>
      <c r="Y116">
        <v>89</v>
      </c>
      <c r="AA116">
        <v>5.76</v>
      </c>
      <c r="AB116">
        <v>0</v>
      </c>
      <c r="AC116">
        <v>0</v>
      </c>
      <c r="AD116">
        <v>0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3</v>
      </c>
      <c r="AT116">
        <v>89</v>
      </c>
      <c r="AU116" t="s">
        <v>3</v>
      </c>
      <c r="AV116">
        <v>0</v>
      </c>
      <c r="AW116">
        <v>2</v>
      </c>
      <c r="AX116">
        <v>22530004</v>
      </c>
      <c r="AY116">
        <v>1</v>
      </c>
      <c r="AZ116">
        <v>0</v>
      </c>
      <c r="BA116">
        <v>118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B116">
        <v>0</v>
      </c>
    </row>
    <row r="117" spans="1:80" x14ac:dyDescent="0.2">
      <c r="A117">
        <f>ROW(Source!A140)</f>
        <v>140</v>
      </c>
      <c r="B117">
        <v>22529512</v>
      </c>
      <c r="C117">
        <v>22529984</v>
      </c>
      <c r="D117">
        <v>7231843</v>
      </c>
      <c r="E117">
        <v>1</v>
      </c>
      <c r="F117">
        <v>1</v>
      </c>
      <c r="G117">
        <v>7157832</v>
      </c>
      <c r="H117">
        <v>3</v>
      </c>
      <c r="I117" t="s">
        <v>483</v>
      </c>
      <c r="J117" t="s">
        <v>484</v>
      </c>
      <c r="K117" t="s">
        <v>485</v>
      </c>
      <c r="L117">
        <v>1348</v>
      </c>
      <c r="N117">
        <v>1009</v>
      </c>
      <c r="O117" t="s">
        <v>137</v>
      </c>
      <c r="P117" t="s">
        <v>137</v>
      </c>
      <c r="Q117">
        <v>1000</v>
      </c>
      <c r="Y117">
        <v>4.13E-3</v>
      </c>
      <c r="AA117">
        <v>6521.42</v>
      </c>
      <c r="AB117">
        <v>0</v>
      </c>
      <c r="AC117">
        <v>0</v>
      </c>
      <c r="AD117">
        <v>0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4.13E-3</v>
      </c>
      <c r="AU117" t="s">
        <v>3</v>
      </c>
      <c r="AV117">
        <v>0</v>
      </c>
      <c r="AW117">
        <v>2</v>
      </c>
      <c r="AX117">
        <v>22530005</v>
      </c>
      <c r="AY117">
        <v>1</v>
      </c>
      <c r="AZ117">
        <v>0</v>
      </c>
      <c r="BA117">
        <v>119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B117">
        <v>0</v>
      </c>
    </row>
    <row r="118" spans="1:80" x14ac:dyDescent="0.2">
      <c r="A118">
        <f>ROW(Source!A140)</f>
        <v>140</v>
      </c>
      <c r="B118">
        <v>22529512</v>
      </c>
      <c r="C118">
        <v>22529984</v>
      </c>
      <c r="D118">
        <v>7231844</v>
      </c>
      <c r="E118">
        <v>1</v>
      </c>
      <c r="F118">
        <v>1</v>
      </c>
      <c r="G118">
        <v>7157832</v>
      </c>
      <c r="H118">
        <v>3</v>
      </c>
      <c r="I118" t="s">
        <v>486</v>
      </c>
      <c r="J118" t="s">
        <v>487</v>
      </c>
      <c r="K118" t="s">
        <v>488</v>
      </c>
      <c r="L118">
        <v>1348</v>
      </c>
      <c r="N118">
        <v>1009</v>
      </c>
      <c r="O118" t="s">
        <v>137</v>
      </c>
      <c r="P118" t="s">
        <v>137</v>
      </c>
      <c r="Q118">
        <v>1000</v>
      </c>
      <c r="Y118">
        <v>2.0999999999999999E-3</v>
      </c>
      <c r="AA118">
        <v>7875.24</v>
      </c>
      <c r="AB118">
        <v>0</v>
      </c>
      <c r="AC118">
        <v>0</v>
      </c>
      <c r="AD118">
        <v>0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3</v>
      </c>
      <c r="AT118">
        <v>2.0999999999999999E-3</v>
      </c>
      <c r="AU118" t="s">
        <v>3</v>
      </c>
      <c r="AV118">
        <v>0</v>
      </c>
      <c r="AW118">
        <v>2</v>
      </c>
      <c r="AX118">
        <v>22530006</v>
      </c>
      <c r="AY118">
        <v>1</v>
      </c>
      <c r="AZ118">
        <v>0</v>
      </c>
      <c r="BA118">
        <v>120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B118">
        <v>0</v>
      </c>
    </row>
    <row r="119" spans="1:80" x14ac:dyDescent="0.2">
      <c r="A119">
        <f>ROW(Source!A140)</f>
        <v>140</v>
      </c>
      <c r="B119">
        <v>22529512</v>
      </c>
      <c r="C119">
        <v>22529984</v>
      </c>
      <c r="D119">
        <v>7231857</v>
      </c>
      <c r="E119">
        <v>1</v>
      </c>
      <c r="F119">
        <v>1</v>
      </c>
      <c r="G119">
        <v>7157832</v>
      </c>
      <c r="H119">
        <v>3</v>
      </c>
      <c r="I119" t="s">
        <v>489</v>
      </c>
      <c r="J119" t="s">
        <v>490</v>
      </c>
      <c r="K119" t="s">
        <v>491</v>
      </c>
      <c r="L119">
        <v>1348</v>
      </c>
      <c r="N119">
        <v>1009</v>
      </c>
      <c r="O119" t="s">
        <v>137</v>
      </c>
      <c r="P119" t="s">
        <v>137</v>
      </c>
      <c r="Q119">
        <v>1000</v>
      </c>
      <c r="Y119">
        <v>1.6E-2</v>
      </c>
      <c r="AA119">
        <v>1227.3800000000001</v>
      </c>
      <c r="AB119">
        <v>0</v>
      </c>
      <c r="AC119">
        <v>0</v>
      </c>
      <c r="AD119">
        <v>0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3</v>
      </c>
      <c r="AT119">
        <v>1.6E-2</v>
      </c>
      <c r="AU119" t="s">
        <v>3</v>
      </c>
      <c r="AV119">
        <v>0</v>
      </c>
      <c r="AW119">
        <v>2</v>
      </c>
      <c r="AX119">
        <v>22530007</v>
      </c>
      <c r="AY119">
        <v>1</v>
      </c>
      <c r="AZ119">
        <v>0</v>
      </c>
      <c r="BA119">
        <v>121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B119">
        <v>0</v>
      </c>
    </row>
    <row r="120" spans="1:80" x14ac:dyDescent="0.2">
      <c r="A120">
        <f>ROW(Source!A140)</f>
        <v>140</v>
      </c>
      <c r="B120">
        <v>22529512</v>
      </c>
      <c r="C120">
        <v>22529984</v>
      </c>
      <c r="D120">
        <v>7231936</v>
      </c>
      <c r="E120">
        <v>1</v>
      </c>
      <c r="F120">
        <v>1</v>
      </c>
      <c r="G120">
        <v>7157832</v>
      </c>
      <c r="H120">
        <v>3</v>
      </c>
      <c r="I120" t="s">
        <v>492</v>
      </c>
      <c r="J120" t="s">
        <v>493</v>
      </c>
      <c r="K120" t="s">
        <v>494</v>
      </c>
      <c r="L120">
        <v>1339</v>
      </c>
      <c r="N120">
        <v>1007</v>
      </c>
      <c r="O120" t="s">
        <v>246</v>
      </c>
      <c r="P120" t="s">
        <v>246</v>
      </c>
      <c r="Q120">
        <v>1</v>
      </c>
      <c r="Y120">
        <v>0.08</v>
      </c>
      <c r="AA120">
        <v>1828.56</v>
      </c>
      <c r="AB120">
        <v>0</v>
      </c>
      <c r="AC120">
        <v>0</v>
      </c>
      <c r="AD120">
        <v>0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3</v>
      </c>
      <c r="AT120">
        <v>0.08</v>
      </c>
      <c r="AU120" t="s">
        <v>3</v>
      </c>
      <c r="AV120">
        <v>0</v>
      </c>
      <c r="AW120">
        <v>2</v>
      </c>
      <c r="AX120">
        <v>22530008</v>
      </c>
      <c r="AY120">
        <v>1</v>
      </c>
      <c r="AZ120">
        <v>0</v>
      </c>
      <c r="BA120">
        <v>122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B120">
        <v>0</v>
      </c>
    </row>
    <row r="121" spans="1:80" x14ac:dyDescent="0.2">
      <c r="A121">
        <f>ROW(Source!A140)</f>
        <v>140</v>
      </c>
      <c r="B121">
        <v>22529512</v>
      </c>
      <c r="C121">
        <v>22529984</v>
      </c>
      <c r="D121">
        <v>7232436</v>
      </c>
      <c r="E121">
        <v>1</v>
      </c>
      <c r="F121">
        <v>1</v>
      </c>
      <c r="G121">
        <v>7157832</v>
      </c>
      <c r="H121">
        <v>3</v>
      </c>
      <c r="I121" t="s">
        <v>495</v>
      </c>
      <c r="J121" t="s">
        <v>496</v>
      </c>
      <c r="K121" t="s">
        <v>497</v>
      </c>
      <c r="L121">
        <v>1346</v>
      </c>
      <c r="N121">
        <v>1009</v>
      </c>
      <c r="O121" t="s">
        <v>163</v>
      </c>
      <c r="P121" t="s">
        <v>163</v>
      </c>
      <c r="Q121">
        <v>1</v>
      </c>
      <c r="Y121">
        <v>108</v>
      </c>
      <c r="AA121">
        <v>9.86</v>
      </c>
      <c r="AB121">
        <v>0</v>
      </c>
      <c r="AC121">
        <v>0</v>
      </c>
      <c r="AD121">
        <v>0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108</v>
      </c>
      <c r="AU121" t="s">
        <v>3</v>
      </c>
      <c r="AV121">
        <v>0</v>
      </c>
      <c r="AW121">
        <v>2</v>
      </c>
      <c r="AX121">
        <v>22530009</v>
      </c>
      <c r="AY121">
        <v>1</v>
      </c>
      <c r="AZ121">
        <v>0</v>
      </c>
      <c r="BA121">
        <v>123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B121">
        <v>0</v>
      </c>
    </row>
    <row r="122" spans="1:80" x14ac:dyDescent="0.2">
      <c r="A122">
        <f>ROW(Source!A140)</f>
        <v>140</v>
      </c>
      <c r="B122">
        <v>22529512</v>
      </c>
      <c r="C122">
        <v>22529984</v>
      </c>
      <c r="D122">
        <v>7234974</v>
      </c>
      <c r="E122">
        <v>1</v>
      </c>
      <c r="F122">
        <v>1</v>
      </c>
      <c r="G122">
        <v>7157832</v>
      </c>
      <c r="H122">
        <v>3</v>
      </c>
      <c r="I122" t="s">
        <v>498</v>
      </c>
      <c r="J122" t="s">
        <v>499</v>
      </c>
      <c r="K122" t="s">
        <v>500</v>
      </c>
      <c r="L122">
        <v>1339</v>
      </c>
      <c r="N122">
        <v>1007</v>
      </c>
      <c r="O122" t="s">
        <v>246</v>
      </c>
      <c r="P122" t="s">
        <v>246</v>
      </c>
      <c r="Q122">
        <v>1</v>
      </c>
      <c r="Y122">
        <v>0.105</v>
      </c>
      <c r="AA122">
        <v>540.41999999999996</v>
      </c>
      <c r="AB122">
        <v>0</v>
      </c>
      <c r="AC122">
        <v>0</v>
      </c>
      <c r="AD122">
        <v>0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0.105</v>
      </c>
      <c r="AU122" t="s">
        <v>3</v>
      </c>
      <c r="AV122">
        <v>0</v>
      </c>
      <c r="AW122">
        <v>2</v>
      </c>
      <c r="AX122">
        <v>22530010</v>
      </c>
      <c r="AY122">
        <v>1</v>
      </c>
      <c r="AZ122">
        <v>0</v>
      </c>
      <c r="BA122">
        <v>124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B122">
        <v>0</v>
      </c>
    </row>
    <row r="123" spans="1:80" x14ac:dyDescent="0.2">
      <c r="A123">
        <f>ROW(Source!A140)</f>
        <v>140</v>
      </c>
      <c r="B123">
        <v>22529512</v>
      </c>
      <c r="C123">
        <v>22529984</v>
      </c>
      <c r="D123">
        <v>7238382</v>
      </c>
      <c r="E123">
        <v>1</v>
      </c>
      <c r="F123">
        <v>1</v>
      </c>
      <c r="G123">
        <v>7157832</v>
      </c>
      <c r="H123">
        <v>3</v>
      </c>
      <c r="I123" t="s">
        <v>501</v>
      </c>
      <c r="J123" t="s">
        <v>502</v>
      </c>
      <c r="K123" t="s">
        <v>503</v>
      </c>
      <c r="L123">
        <v>1346</v>
      </c>
      <c r="N123">
        <v>1009</v>
      </c>
      <c r="O123" t="s">
        <v>163</v>
      </c>
      <c r="P123" t="s">
        <v>163</v>
      </c>
      <c r="Q123">
        <v>1</v>
      </c>
      <c r="Y123">
        <v>37.5</v>
      </c>
      <c r="AA123">
        <v>4.37</v>
      </c>
      <c r="AB123">
        <v>0</v>
      </c>
      <c r="AC123">
        <v>0</v>
      </c>
      <c r="AD123">
        <v>0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37.5</v>
      </c>
      <c r="AU123" t="s">
        <v>3</v>
      </c>
      <c r="AV123">
        <v>0</v>
      </c>
      <c r="AW123">
        <v>2</v>
      </c>
      <c r="AX123">
        <v>22530011</v>
      </c>
      <c r="AY123">
        <v>1</v>
      </c>
      <c r="AZ123">
        <v>0</v>
      </c>
      <c r="BA123">
        <v>125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B123">
        <v>0</v>
      </c>
    </row>
    <row r="124" spans="1:80" x14ac:dyDescent="0.2">
      <c r="A124">
        <f>ROW(Source!A140)</f>
        <v>140</v>
      </c>
      <c r="B124">
        <v>22529512</v>
      </c>
      <c r="C124">
        <v>22529984</v>
      </c>
      <c r="D124">
        <v>0</v>
      </c>
      <c r="E124">
        <v>0</v>
      </c>
      <c r="F124">
        <v>1</v>
      </c>
      <c r="G124">
        <v>7157832</v>
      </c>
      <c r="H124">
        <v>3</v>
      </c>
      <c r="I124" t="s">
        <v>123</v>
      </c>
      <c r="J124" t="s">
        <v>3</v>
      </c>
      <c r="K124" t="s">
        <v>206</v>
      </c>
      <c r="L124">
        <v>1430</v>
      </c>
      <c r="N124">
        <v>1013</v>
      </c>
      <c r="O124" t="s">
        <v>207</v>
      </c>
      <c r="P124" t="s">
        <v>207</v>
      </c>
      <c r="Q124">
        <v>1</v>
      </c>
      <c r="Y124">
        <v>0</v>
      </c>
      <c r="AA124">
        <v>10500</v>
      </c>
      <c r="AB124">
        <v>0</v>
      </c>
      <c r="AC124">
        <v>0</v>
      </c>
      <c r="AD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3</v>
      </c>
      <c r="AT124">
        <v>0</v>
      </c>
      <c r="AU124" t="s">
        <v>3</v>
      </c>
      <c r="AV124">
        <v>0</v>
      </c>
      <c r="AW124">
        <v>1</v>
      </c>
      <c r="AX124">
        <v>-1</v>
      </c>
      <c r="AY124">
        <v>0</v>
      </c>
      <c r="AZ124">
        <v>0</v>
      </c>
      <c r="BA124" t="s">
        <v>3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B124">
        <v>0</v>
      </c>
    </row>
    <row r="125" spans="1:80" x14ac:dyDescent="0.2">
      <c r="A125">
        <f>ROW(Source!A141)</f>
        <v>141</v>
      </c>
      <c r="B125">
        <v>22529510</v>
      </c>
      <c r="C125">
        <v>22529984</v>
      </c>
      <c r="D125">
        <v>7157835</v>
      </c>
      <c r="E125">
        <v>7157832</v>
      </c>
      <c r="F125">
        <v>1</v>
      </c>
      <c r="G125">
        <v>7157832</v>
      </c>
      <c r="H125">
        <v>1</v>
      </c>
      <c r="I125" t="s">
        <v>433</v>
      </c>
      <c r="J125" t="s">
        <v>3</v>
      </c>
      <c r="K125" t="s">
        <v>434</v>
      </c>
      <c r="L125">
        <v>1191</v>
      </c>
      <c r="N125">
        <v>1013</v>
      </c>
      <c r="O125" t="s">
        <v>435</v>
      </c>
      <c r="P125" t="s">
        <v>435</v>
      </c>
      <c r="Q125">
        <v>1</v>
      </c>
      <c r="Y125">
        <v>103.38500000000001</v>
      </c>
      <c r="AA125">
        <v>0</v>
      </c>
      <c r="AB125">
        <v>0</v>
      </c>
      <c r="AC125">
        <v>0</v>
      </c>
      <c r="AD125">
        <v>0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3</v>
      </c>
      <c r="AT125">
        <v>89.9</v>
      </c>
      <c r="AU125" t="s">
        <v>118</v>
      </c>
      <c r="AV125">
        <v>1</v>
      </c>
      <c r="AW125">
        <v>2</v>
      </c>
      <c r="AX125">
        <v>22529999</v>
      </c>
      <c r="AY125">
        <v>1</v>
      </c>
      <c r="AZ125">
        <v>0</v>
      </c>
      <c r="BA125">
        <v>128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</row>
    <row r="126" spans="1:80" x14ac:dyDescent="0.2">
      <c r="A126">
        <f>ROW(Source!A141)</f>
        <v>141</v>
      </c>
      <c r="B126">
        <v>22529510</v>
      </c>
      <c r="C126">
        <v>22529984</v>
      </c>
      <c r="D126">
        <v>7231421</v>
      </c>
      <c r="E126">
        <v>1</v>
      </c>
      <c r="F126">
        <v>1</v>
      </c>
      <c r="G126">
        <v>7157832</v>
      </c>
      <c r="H126">
        <v>2</v>
      </c>
      <c r="I126" t="s">
        <v>441</v>
      </c>
      <c r="J126" t="s">
        <v>442</v>
      </c>
      <c r="K126" t="s">
        <v>443</v>
      </c>
      <c r="L126">
        <v>1368</v>
      </c>
      <c r="N126">
        <v>1011</v>
      </c>
      <c r="O126" t="s">
        <v>444</v>
      </c>
      <c r="P126" t="s">
        <v>444</v>
      </c>
      <c r="Q126">
        <v>1</v>
      </c>
      <c r="Y126">
        <v>2.2875000000000001</v>
      </c>
      <c r="AA126">
        <v>0</v>
      </c>
      <c r="AB126">
        <v>74.44</v>
      </c>
      <c r="AC126">
        <v>17.59</v>
      </c>
      <c r="AD126">
        <v>0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3</v>
      </c>
      <c r="AT126">
        <v>1.83</v>
      </c>
      <c r="AU126" t="s">
        <v>117</v>
      </c>
      <c r="AV126">
        <v>0</v>
      </c>
      <c r="AW126">
        <v>2</v>
      </c>
      <c r="AX126">
        <v>22530000</v>
      </c>
      <c r="AY126">
        <v>1</v>
      </c>
      <c r="AZ126">
        <v>0</v>
      </c>
      <c r="BA126">
        <v>129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</row>
    <row r="127" spans="1:80" x14ac:dyDescent="0.2">
      <c r="A127">
        <f>ROW(Source!A141)</f>
        <v>141</v>
      </c>
      <c r="B127">
        <v>22529510</v>
      </c>
      <c r="C127">
        <v>22529984</v>
      </c>
      <c r="D127">
        <v>7230811</v>
      </c>
      <c r="E127">
        <v>1</v>
      </c>
      <c r="F127">
        <v>1</v>
      </c>
      <c r="G127">
        <v>7157832</v>
      </c>
      <c r="H127">
        <v>2</v>
      </c>
      <c r="I127" t="s">
        <v>471</v>
      </c>
      <c r="J127" t="s">
        <v>472</v>
      </c>
      <c r="K127" t="s">
        <v>473</v>
      </c>
      <c r="L127">
        <v>1368</v>
      </c>
      <c r="N127">
        <v>1011</v>
      </c>
      <c r="O127" t="s">
        <v>444</v>
      </c>
      <c r="P127" t="s">
        <v>444</v>
      </c>
      <c r="Q127">
        <v>1</v>
      </c>
      <c r="Y127">
        <v>1.9</v>
      </c>
      <c r="AA127">
        <v>0</v>
      </c>
      <c r="AB127">
        <v>102.11</v>
      </c>
      <c r="AC127">
        <v>30.03</v>
      </c>
      <c r="AD127">
        <v>0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3</v>
      </c>
      <c r="AT127">
        <v>1.52</v>
      </c>
      <c r="AU127" t="s">
        <v>117</v>
      </c>
      <c r="AV127">
        <v>0</v>
      </c>
      <c r="AW127">
        <v>2</v>
      </c>
      <c r="AX127">
        <v>22530001</v>
      </c>
      <c r="AY127">
        <v>1</v>
      </c>
      <c r="AZ127">
        <v>0</v>
      </c>
      <c r="BA127">
        <v>130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</row>
    <row r="128" spans="1:80" x14ac:dyDescent="0.2">
      <c r="A128">
        <f>ROW(Source!A141)</f>
        <v>141</v>
      </c>
      <c r="B128">
        <v>22529510</v>
      </c>
      <c r="C128">
        <v>22529984</v>
      </c>
      <c r="D128">
        <v>7231015</v>
      </c>
      <c r="E128">
        <v>1</v>
      </c>
      <c r="F128">
        <v>1</v>
      </c>
      <c r="G128">
        <v>7157832</v>
      </c>
      <c r="H128">
        <v>2</v>
      </c>
      <c r="I128" t="s">
        <v>474</v>
      </c>
      <c r="J128" t="s">
        <v>475</v>
      </c>
      <c r="K128" t="s">
        <v>476</v>
      </c>
      <c r="L128">
        <v>1368</v>
      </c>
      <c r="N128">
        <v>1011</v>
      </c>
      <c r="O128" t="s">
        <v>444</v>
      </c>
      <c r="P128" t="s">
        <v>444</v>
      </c>
      <c r="Q128">
        <v>1</v>
      </c>
      <c r="Y128">
        <v>2.2374999999999998</v>
      </c>
      <c r="AA128">
        <v>0</v>
      </c>
      <c r="AB128">
        <v>13.3</v>
      </c>
      <c r="AC128">
        <v>0.97</v>
      </c>
      <c r="AD128">
        <v>0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3</v>
      </c>
      <c r="AT128">
        <v>1.79</v>
      </c>
      <c r="AU128" t="s">
        <v>117</v>
      </c>
      <c r="AV128">
        <v>0</v>
      </c>
      <c r="AW128">
        <v>2</v>
      </c>
      <c r="AX128">
        <v>22530002</v>
      </c>
      <c r="AY128">
        <v>1</v>
      </c>
      <c r="AZ128">
        <v>0</v>
      </c>
      <c r="BA128">
        <v>131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</row>
    <row r="129" spans="1:80" x14ac:dyDescent="0.2">
      <c r="A129">
        <f>ROW(Source!A141)</f>
        <v>141</v>
      </c>
      <c r="B129">
        <v>22529510</v>
      </c>
      <c r="C129">
        <v>22529984</v>
      </c>
      <c r="D129">
        <v>7232717</v>
      </c>
      <c r="E129">
        <v>1</v>
      </c>
      <c r="F129">
        <v>1</v>
      </c>
      <c r="G129">
        <v>7157832</v>
      </c>
      <c r="H129">
        <v>3</v>
      </c>
      <c r="I129" t="s">
        <v>477</v>
      </c>
      <c r="J129" t="s">
        <v>478</v>
      </c>
      <c r="K129" t="s">
        <v>479</v>
      </c>
      <c r="L129">
        <v>1348</v>
      </c>
      <c r="N129">
        <v>1009</v>
      </c>
      <c r="O129" t="s">
        <v>137</v>
      </c>
      <c r="P129" t="s">
        <v>137</v>
      </c>
      <c r="Q129">
        <v>1000</v>
      </c>
      <c r="Y129">
        <v>2.3599999999999999E-2</v>
      </c>
      <c r="AA129">
        <v>1463.45</v>
      </c>
      <c r="AB129">
        <v>0</v>
      </c>
      <c r="AC129">
        <v>0</v>
      </c>
      <c r="AD129">
        <v>0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2.3599999999999999E-2</v>
      </c>
      <c r="AU129" t="s">
        <v>3</v>
      </c>
      <c r="AV129">
        <v>0</v>
      </c>
      <c r="AW129">
        <v>2</v>
      </c>
      <c r="AX129">
        <v>22530003</v>
      </c>
      <c r="AY129">
        <v>1</v>
      </c>
      <c r="AZ129">
        <v>0</v>
      </c>
      <c r="BA129">
        <v>132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</row>
    <row r="130" spans="1:80" x14ac:dyDescent="0.2">
      <c r="A130">
        <f>ROW(Source!A141)</f>
        <v>141</v>
      </c>
      <c r="B130">
        <v>22529510</v>
      </c>
      <c r="C130">
        <v>22529984</v>
      </c>
      <c r="D130">
        <v>7232930</v>
      </c>
      <c r="E130">
        <v>1</v>
      </c>
      <c r="F130">
        <v>1</v>
      </c>
      <c r="G130">
        <v>7157832</v>
      </c>
      <c r="H130">
        <v>3</v>
      </c>
      <c r="I130" t="s">
        <v>480</v>
      </c>
      <c r="J130" t="s">
        <v>481</v>
      </c>
      <c r="K130" t="s">
        <v>482</v>
      </c>
      <c r="L130">
        <v>1327</v>
      </c>
      <c r="N130">
        <v>1005</v>
      </c>
      <c r="O130" t="s">
        <v>125</v>
      </c>
      <c r="P130" t="s">
        <v>125</v>
      </c>
      <c r="Q130">
        <v>1</v>
      </c>
      <c r="Y130">
        <v>89</v>
      </c>
      <c r="AA130">
        <v>5.76</v>
      </c>
      <c r="AB130">
        <v>0</v>
      </c>
      <c r="AC130">
        <v>0</v>
      </c>
      <c r="AD130">
        <v>0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3</v>
      </c>
      <c r="AT130">
        <v>89</v>
      </c>
      <c r="AU130" t="s">
        <v>3</v>
      </c>
      <c r="AV130">
        <v>0</v>
      </c>
      <c r="AW130">
        <v>2</v>
      </c>
      <c r="AX130">
        <v>22530004</v>
      </c>
      <c r="AY130">
        <v>1</v>
      </c>
      <c r="AZ130">
        <v>0</v>
      </c>
      <c r="BA130">
        <v>133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</row>
    <row r="131" spans="1:80" x14ac:dyDescent="0.2">
      <c r="A131">
        <f>ROW(Source!A141)</f>
        <v>141</v>
      </c>
      <c r="B131">
        <v>22529510</v>
      </c>
      <c r="C131">
        <v>22529984</v>
      </c>
      <c r="D131">
        <v>7231843</v>
      </c>
      <c r="E131">
        <v>1</v>
      </c>
      <c r="F131">
        <v>1</v>
      </c>
      <c r="G131">
        <v>7157832</v>
      </c>
      <c r="H131">
        <v>3</v>
      </c>
      <c r="I131" t="s">
        <v>483</v>
      </c>
      <c r="J131" t="s">
        <v>484</v>
      </c>
      <c r="K131" t="s">
        <v>485</v>
      </c>
      <c r="L131">
        <v>1348</v>
      </c>
      <c r="N131">
        <v>1009</v>
      </c>
      <c r="O131" t="s">
        <v>137</v>
      </c>
      <c r="P131" t="s">
        <v>137</v>
      </c>
      <c r="Q131">
        <v>1000</v>
      </c>
      <c r="Y131">
        <v>4.13E-3</v>
      </c>
      <c r="AA131">
        <v>6521.42</v>
      </c>
      <c r="AB131">
        <v>0</v>
      </c>
      <c r="AC131">
        <v>0</v>
      </c>
      <c r="AD131">
        <v>0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3</v>
      </c>
      <c r="AT131">
        <v>4.13E-3</v>
      </c>
      <c r="AU131" t="s">
        <v>3</v>
      </c>
      <c r="AV131">
        <v>0</v>
      </c>
      <c r="AW131">
        <v>2</v>
      </c>
      <c r="AX131">
        <v>22530005</v>
      </c>
      <c r="AY131">
        <v>1</v>
      </c>
      <c r="AZ131">
        <v>0</v>
      </c>
      <c r="BA131">
        <v>134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</row>
    <row r="132" spans="1:80" x14ac:dyDescent="0.2">
      <c r="A132">
        <f>ROW(Source!A141)</f>
        <v>141</v>
      </c>
      <c r="B132">
        <v>22529510</v>
      </c>
      <c r="C132">
        <v>22529984</v>
      </c>
      <c r="D132">
        <v>7231844</v>
      </c>
      <c r="E132">
        <v>1</v>
      </c>
      <c r="F132">
        <v>1</v>
      </c>
      <c r="G132">
        <v>7157832</v>
      </c>
      <c r="H132">
        <v>3</v>
      </c>
      <c r="I132" t="s">
        <v>486</v>
      </c>
      <c r="J132" t="s">
        <v>487</v>
      </c>
      <c r="K132" t="s">
        <v>488</v>
      </c>
      <c r="L132">
        <v>1348</v>
      </c>
      <c r="N132">
        <v>1009</v>
      </c>
      <c r="O132" t="s">
        <v>137</v>
      </c>
      <c r="P132" t="s">
        <v>137</v>
      </c>
      <c r="Q132">
        <v>1000</v>
      </c>
      <c r="Y132">
        <v>2.0999999999999999E-3</v>
      </c>
      <c r="AA132">
        <v>7875.24</v>
      </c>
      <c r="AB132">
        <v>0</v>
      </c>
      <c r="AC132">
        <v>0</v>
      </c>
      <c r="AD132">
        <v>0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2.0999999999999999E-3</v>
      </c>
      <c r="AU132" t="s">
        <v>3</v>
      </c>
      <c r="AV132">
        <v>0</v>
      </c>
      <c r="AW132">
        <v>2</v>
      </c>
      <c r="AX132">
        <v>22530006</v>
      </c>
      <c r="AY132">
        <v>1</v>
      </c>
      <c r="AZ132">
        <v>0</v>
      </c>
      <c r="BA132">
        <v>135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</row>
    <row r="133" spans="1:80" x14ac:dyDescent="0.2">
      <c r="A133">
        <f>ROW(Source!A141)</f>
        <v>141</v>
      </c>
      <c r="B133">
        <v>22529510</v>
      </c>
      <c r="C133">
        <v>22529984</v>
      </c>
      <c r="D133">
        <v>7231857</v>
      </c>
      <c r="E133">
        <v>1</v>
      </c>
      <c r="F133">
        <v>1</v>
      </c>
      <c r="G133">
        <v>7157832</v>
      </c>
      <c r="H133">
        <v>3</v>
      </c>
      <c r="I133" t="s">
        <v>489</v>
      </c>
      <c r="J133" t="s">
        <v>490</v>
      </c>
      <c r="K133" t="s">
        <v>491</v>
      </c>
      <c r="L133">
        <v>1348</v>
      </c>
      <c r="N133">
        <v>1009</v>
      </c>
      <c r="O133" t="s">
        <v>137</v>
      </c>
      <c r="P133" t="s">
        <v>137</v>
      </c>
      <c r="Q133">
        <v>1000</v>
      </c>
      <c r="Y133">
        <v>1.6E-2</v>
      </c>
      <c r="AA133">
        <v>1227.3800000000001</v>
      </c>
      <c r="AB133">
        <v>0</v>
      </c>
      <c r="AC133">
        <v>0</v>
      </c>
      <c r="AD133">
        <v>0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1.6E-2</v>
      </c>
      <c r="AU133" t="s">
        <v>3</v>
      </c>
      <c r="AV133">
        <v>0</v>
      </c>
      <c r="AW133">
        <v>2</v>
      </c>
      <c r="AX133">
        <v>22530007</v>
      </c>
      <c r="AY133">
        <v>1</v>
      </c>
      <c r="AZ133">
        <v>0</v>
      </c>
      <c r="BA133">
        <v>136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</row>
    <row r="134" spans="1:80" x14ac:dyDescent="0.2">
      <c r="A134">
        <f>ROW(Source!A141)</f>
        <v>141</v>
      </c>
      <c r="B134">
        <v>22529510</v>
      </c>
      <c r="C134">
        <v>22529984</v>
      </c>
      <c r="D134">
        <v>7231936</v>
      </c>
      <c r="E134">
        <v>1</v>
      </c>
      <c r="F134">
        <v>1</v>
      </c>
      <c r="G134">
        <v>7157832</v>
      </c>
      <c r="H134">
        <v>3</v>
      </c>
      <c r="I134" t="s">
        <v>492</v>
      </c>
      <c r="J134" t="s">
        <v>493</v>
      </c>
      <c r="K134" t="s">
        <v>494</v>
      </c>
      <c r="L134">
        <v>1339</v>
      </c>
      <c r="N134">
        <v>1007</v>
      </c>
      <c r="O134" t="s">
        <v>246</v>
      </c>
      <c r="P134" t="s">
        <v>246</v>
      </c>
      <c r="Q134">
        <v>1</v>
      </c>
      <c r="Y134">
        <v>0.08</v>
      </c>
      <c r="AA134">
        <v>1828.56</v>
      </c>
      <c r="AB134">
        <v>0</v>
      </c>
      <c r="AC134">
        <v>0</v>
      </c>
      <c r="AD134">
        <v>0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0.08</v>
      </c>
      <c r="AU134" t="s">
        <v>3</v>
      </c>
      <c r="AV134">
        <v>0</v>
      </c>
      <c r="AW134">
        <v>2</v>
      </c>
      <c r="AX134">
        <v>22530008</v>
      </c>
      <c r="AY134">
        <v>1</v>
      </c>
      <c r="AZ134">
        <v>0</v>
      </c>
      <c r="BA134">
        <v>137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</row>
    <row r="135" spans="1:80" x14ac:dyDescent="0.2">
      <c r="A135">
        <f>ROW(Source!A141)</f>
        <v>141</v>
      </c>
      <c r="B135">
        <v>22529510</v>
      </c>
      <c r="C135">
        <v>22529984</v>
      </c>
      <c r="D135">
        <v>7232436</v>
      </c>
      <c r="E135">
        <v>1</v>
      </c>
      <c r="F135">
        <v>1</v>
      </c>
      <c r="G135">
        <v>7157832</v>
      </c>
      <c r="H135">
        <v>3</v>
      </c>
      <c r="I135" t="s">
        <v>495</v>
      </c>
      <c r="J135" t="s">
        <v>496</v>
      </c>
      <c r="K135" t="s">
        <v>497</v>
      </c>
      <c r="L135">
        <v>1346</v>
      </c>
      <c r="N135">
        <v>1009</v>
      </c>
      <c r="O135" t="s">
        <v>163</v>
      </c>
      <c r="P135" t="s">
        <v>163</v>
      </c>
      <c r="Q135">
        <v>1</v>
      </c>
      <c r="Y135">
        <v>108</v>
      </c>
      <c r="AA135">
        <v>9.86</v>
      </c>
      <c r="AB135">
        <v>0</v>
      </c>
      <c r="AC135">
        <v>0</v>
      </c>
      <c r="AD135">
        <v>0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108</v>
      </c>
      <c r="AU135" t="s">
        <v>3</v>
      </c>
      <c r="AV135">
        <v>0</v>
      </c>
      <c r="AW135">
        <v>2</v>
      </c>
      <c r="AX135">
        <v>22530009</v>
      </c>
      <c r="AY135">
        <v>1</v>
      </c>
      <c r="AZ135">
        <v>0</v>
      </c>
      <c r="BA135">
        <v>138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</row>
    <row r="136" spans="1:80" x14ac:dyDescent="0.2">
      <c r="A136">
        <f>ROW(Source!A141)</f>
        <v>141</v>
      </c>
      <c r="B136">
        <v>22529510</v>
      </c>
      <c r="C136">
        <v>22529984</v>
      </c>
      <c r="D136">
        <v>7234974</v>
      </c>
      <c r="E136">
        <v>1</v>
      </c>
      <c r="F136">
        <v>1</v>
      </c>
      <c r="G136">
        <v>7157832</v>
      </c>
      <c r="H136">
        <v>3</v>
      </c>
      <c r="I136" t="s">
        <v>498</v>
      </c>
      <c r="J136" t="s">
        <v>499</v>
      </c>
      <c r="K136" t="s">
        <v>500</v>
      </c>
      <c r="L136">
        <v>1339</v>
      </c>
      <c r="N136">
        <v>1007</v>
      </c>
      <c r="O136" t="s">
        <v>246</v>
      </c>
      <c r="P136" t="s">
        <v>246</v>
      </c>
      <c r="Q136">
        <v>1</v>
      </c>
      <c r="Y136">
        <v>0.105</v>
      </c>
      <c r="AA136">
        <v>540.41999999999996</v>
      </c>
      <c r="AB136">
        <v>0</v>
      </c>
      <c r="AC136">
        <v>0</v>
      </c>
      <c r="AD136">
        <v>0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0.105</v>
      </c>
      <c r="AU136" t="s">
        <v>3</v>
      </c>
      <c r="AV136">
        <v>0</v>
      </c>
      <c r="AW136">
        <v>2</v>
      </c>
      <c r="AX136">
        <v>22530010</v>
      </c>
      <c r="AY136">
        <v>1</v>
      </c>
      <c r="AZ136">
        <v>0</v>
      </c>
      <c r="BA136">
        <v>139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</row>
    <row r="137" spans="1:80" x14ac:dyDescent="0.2">
      <c r="A137">
        <f>ROW(Source!A141)</f>
        <v>141</v>
      </c>
      <c r="B137">
        <v>22529510</v>
      </c>
      <c r="C137">
        <v>22529984</v>
      </c>
      <c r="D137">
        <v>7238382</v>
      </c>
      <c r="E137">
        <v>1</v>
      </c>
      <c r="F137">
        <v>1</v>
      </c>
      <c r="G137">
        <v>7157832</v>
      </c>
      <c r="H137">
        <v>3</v>
      </c>
      <c r="I137" t="s">
        <v>501</v>
      </c>
      <c r="J137" t="s">
        <v>502</v>
      </c>
      <c r="K137" t="s">
        <v>503</v>
      </c>
      <c r="L137">
        <v>1346</v>
      </c>
      <c r="N137">
        <v>1009</v>
      </c>
      <c r="O137" t="s">
        <v>163</v>
      </c>
      <c r="P137" t="s">
        <v>163</v>
      </c>
      <c r="Q137">
        <v>1</v>
      </c>
      <c r="Y137">
        <v>37.5</v>
      </c>
      <c r="AA137">
        <v>4.37</v>
      </c>
      <c r="AB137">
        <v>0</v>
      </c>
      <c r="AC137">
        <v>0</v>
      </c>
      <c r="AD137">
        <v>0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3</v>
      </c>
      <c r="AT137">
        <v>37.5</v>
      </c>
      <c r="AU137" t="s">
        <v>3</v>
      </c>
      <c r="AV137">
        <v>0</v>
      </c>
      <c r="AW137">
        <v>2</v>
      </c>
      <c r="AX137">
        <v>22530011</v>
      </c>
      <c r="AY137">
        <v>1</v>
      </c>
      <c r="AZ137">
        <v>0</v>
      </c>
      <c r="BA137">
        <v>140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</row>
    <row r="138" spans="1:80" x14ac:dyDescent="0.2">
      <c r="A138">
        <f>ROW(Source!A141)</f>
        <v>141</v>
      </c>
      <c r="B138">
        <v>22529510</v>
      </c>
      <c r="C138">
        <v>22529984</v>
      </c>
      <c r="D138">
        <v>0</v>
      </c>
      <c r="E138">
        <v>0</v>
      </c>
      <c r="F138">
        <v>1</v>
      </c>
      <c r="G138">
        <v>7157832</v>
      </c>
      <c r="H138">
        <v>3</v>
      </c>
      <c r="I138" t="s">
        <v>123</v>
      </c>
      <c r="J138" t="s">
        <v>3</v>
      </c>
      <c r="K138" t="s">
        <v>206</v>
      </c>
      <c r="L138">
        <v>1430</v>
      </c>
      <c r="N138">
        <v>1013</v>
      </c>
      <c r="O138" t="s">
        <v>207</v>
      </c>
      <c r="P138" t="s">
        <v>207</v>
      </c>
      <c r="Q138">
        <v>1</v>
      </c>
      <c r="Y138">
        <v>0</v>
      </c>
      <c r="AA138">
        <v>10500</v>
      </c>
      <c r="AB138">
        <v>0</v>
      </c>
      <c r="AC138">
        <v>0</v>
      </c>
      <c r="AD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3</v>
      </c>
      <c r="AT138">
        <v>0</v>
      </c>
      <c r="AU138" t="s">
        <v>3</v>
      </c>
      <c r="AV138">
        <v>0</v>
      </c>
      <c r="AW138">
        <v>1</v>
      </c>
      <c r="AX138">
        <v>-1</v>
      </c>
      <c r="AY138">
        <v>0</v>
      </c>
      <c r="AZ138">
        <v>0</v>
      </c>
      <c r="BA138" t="s">
        <v>3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</row>
    <row r="139" spans="1:80" x14ac:dyDescent="0.2">
      <c r="A139">
        <f>ROW(Source!A171)</f>
        <v>171</v>
      </c>
      <c r="B139">
        <v>22529512</v>
      </c>
      <c r="C139">
        <v>22530015</v>
      </c>
      <c r="D139">
        <v>7157835</v>
      </c>
      <c r="E139">
        <v>7157832</v>
      </c>
      <c r="F139">
        <v>1</v>
      </c>
      <c r="G139">
        <v>7157832</v>
      </c>
      <c r="H139">
        <v>1</v>
      </c>
      <c r="I139" t="s">
        <v>433</v>
      </c>
      <c r="J139" t="s">
        <v>3</v>
      </c>
      <c r="K139" t="s">
        <v>434</v>
      </c>
      <c r="L139">
        <v>1191</v>
      </c>
      <c r="N139">
        <v>1013</v>
      </c>
      <c r="O139" t="s">
        <v>435</v>
      </c>
      <c r="P139" t="s">
        <v>435</v>
      </c>
      <c r="Q139">
        <v>1</v>
      </c>
      <c r="Y139">
        <v>202.39999999999998</v>
      </c>
      <c r="AA139">
        <v>0</v>
      </c>
      <c r="AB139">
        <v>0</v>
      </c>
      <c r="AC139">
        <v>0</v>
      </c>
      <c r="AD139">
        <v>0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3</v>
      </c>
      <c r="AT139">
        <v>176</v>
      </c>
      <c r="AU139" t="s">
        <v>118</v>
      </c>
      <c r="AV139">
        <v>1</v>
      </c>
      <c r="AW139">
        <v>2</v>
      </c>
      <c r="AX139">
        <v>22530022</v>
      </c>
      <c r="AY139">
        <v>1</v>
      </c>
      <c r="AZ139">
        <v>0</v>
      </c>
      <c r="BA139">
        <v>143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B139">
        <v>0</v>
      </c>
    </row>
    <row r="140" spans="1:80" x14ac:dyDescent="0.2">
      <c r="A140">
        <f>ROW(Source!A171)</f>
        <v>171</v>
      </c>
      <c r="B140">
        <v>22529512</v>
      </c>
      <c r="C140">
        <v>22530015</v>
      </c>
      <c r="D140">
        <v>7159942</v>
      </c>
      <c r="E140">
        <v>7157832</v>
      </c>
      <c r="F140">
        <v>1</v>
      </c>
      <c r="G140">
        <v>7157832</v>
      </c>
      <c r="H140">
        <v>2</v>
      </c>
      <c r="I140" t="s">
        <v>438</v>
      </c>
      <c r="J140" t="s">
        <v>3</v>
      </c>
      <c r="K140" t="s">
        <v>439</v>
      </c>
      <c r="L140">
        <v>1344</v>
      </c>
      <c r="N140">
        <v>1008</v>
      </c>
      <c r="O140" t="s">
        <v>440</v>
      </c>
      <c r="P140" t="s">
        <v>440</v>
      </c>
      <c r="Q140">
        <v>1</v>
      </c>
      <c r="Y140">
        <v>24.574999999999999</v>
      </c>
      <c r="AA140">
        <v>0</v>
      </c>
      <c r="AB140">
        <v>1</v>
      </c>
      <c r="AC140">
        <v>0</v>
      </c>
      <c r="AD140">
        <v>0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3</v>
      </c>
      <c r="AT140">
        <v>19.66</v>
      </c>
      <c r="AU140" t="s">
        <v>117</v>
      </c>
      <c r="AV140">
        <v>0</v>
      </c>
      <c r="AW140">
        <v>2</v>
      </c>
      <c r="AX140">
        <v>22530023</v>
      </c>
      <c r="AY140">
        <v>1</v>
      </c>
      <c r="AZ140">
        <v>0</v>
      </c>
      <c r="BA140">
        <v>144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B140">
        <v>0</v>
      </c>
    </row>
    <row r="141" spans="1:80" x14ac:dyDescent="0.2">
      <c r="A141">
        <f>ROW(Source!A171)</f>
        <v>171</v>
      </c>
      <c r="B141">
        <v>22529512</v>
      </c>
      <c r="C141">
        <v>22530015</v>
      </c>
      <c r="D141">
        <v>7182707</v>
      </c>
      <c r="E141">
        <v>7157832</v>
      </c>
      <c r="F141">
        <v>1</v>
      </c>
      <c r="G141">
        <v>7157832</v>
      </c>
      <c r="H141">
        <v>3</v>
      </c>
      <c r="I141" t="s">
        <v>436</v>
      </c>
      <c r="J141" t="s">
        <v>3</v>
      </c>
      <c r="K141" t="s">
        <v>467</v>
      </c>
      <c r="L141">
        <v>1344</v>
      </c>
      <c r="N141">
        <v>1008</v>
      </c>
      <c r="O141" t="s">
        <v>440</v>
      </c>
      <c r="P141" t="s">
        <v>440</v>
      </c>
      <c r="Q141">
        <v>1</v>
      </c>
      <c r="Y141">
        <v>0.87</v>
      </c>
      <c r="AA141">
        <v>1</v>
      </c>
      <c r="AB141">
        <v>0</v>
      </c>
      <c r="AC141">
        <v>0</v>
      </c>
      <c r="AD141">
        <v>0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3</v>
      </c>
      <c r="AT141">
        <v>0.87</v>
      </c>
      <c r="AU141" t="s">
        <v>3</v>
      </c>
      <c r="AV141">
        <v>0</v>
      </c>
      <c r="AW141">
        <v>2</v>
      </c>
      <c r="AX141">
        <v>22530027</v>
      </c>
      <c r="AY141">
        <v>1</v>
      </c>
      <c r="AZ141">
        <v>0</v>
      </c>
      <c r="BA141">
        <v>145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B141">
        <v>0</v>
      </c>
    </row>
    <row r="142" spans="1:80" x14ac:dyDescent="0.2">
      <c r="A142">
        <f>ROW(Source!A171)</f>
        <v>171</v>
      </c>
      <c r="B142">
        <v>22529512</v>
      </c>
      <c r="C142">
        <v>22530015</v>
      </c>
      <c r="D142">
        <v>7233741</v>
      </c>
      <c r="E142">
        <v>1</v>
      </c>
      <c r="F142">
        <v>1</v>
      </c>
      <c r="G142">
        <v>7157832</v>
      </c>
      <c r="H142">
        <v>3</v>
      </c>
      <c r="I142" t="s">
        <v>223</v>
      </c>
      <c r="J142" t="s">
        <v>225</v>
      </c>
      <c r="K142" t="s">
        <v>224</v>
      </c>
      <c r="L142">
        <v>1327</v>
      </c>
      <c r="N142">
        <v>1005</v>
      </c>
      <c r="O142" t="s">
        <v>125</v>
      </c>
      <c r="P142" t="s">
        <v>125</v>
      </c>
      <c r="Q142">
        <v>1</v>
      </c>
      <c r="Y142">
        <v>105</v>
      </c>
      <c r="AA142">
        <v>138.88999999999999</v>
      </c>
      <c r="AB142">
        <v>0</v>
      </c>
      <c r="AC142">
        <v>0</v>
      </c>
      <c r="AD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3</v>
      </c>
      <c r="AT142">
        <v>105</v>
      </c>
      <c r="AU142" t="s">
        <v>3</v>
      </c>
      <c r="AV142">
        <v>0</v>
      </c>
      <c r="AW142">
        <v>1</v>
      </c>
      <c r="AX142">
        <v>-1</v>
      </c>
      <c r="AY142">
        <v>0</v>
      </c>
      <c r="AZ142">
        <v>0</v>
      </c>
      <c r="BA142" t="s">
        <v>3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B142">
        <v>0</v>
      </c>
    </row>
    <row r="143" spans="1:80" x14ac:dyDescent="0.2">
      <c r="A143">
        <f>ROW(Source!A171)</f>
        <v>171</v>
      </c>
      <c r="B143">
        <v>22529512</v>
      </c>
      <c r="C143">
        <v>22530015</v>
      </c>
      <c r="D143">
        <v>7231768</v>
      </c>
      <c r="E143">
        <v>1</v>
      </c>
      <c r="F143">
        <v>1</v>
      </c>
      <c r="G143">
        <v>7157832</v>
      </c>
      <c r="H143">
        <v>3</v>
      </c>
      <c r="I143" t="s">
        <v>504</v>
      </c>
      <c r="J143" t="s">
        <v>505</v>
      </c>
      <c r="K143" t="s">
        <v>506</v>
      </c>
      <c r="L143">
        <v>1348</v>
      </c>
      <c r="N143">
        <v>1009</v>
      </c>
      <c r="O143" t="s">
        <v>137</v>
      </c>
      <c r="P143" t="s">
        <v>137</v>
      </c>
      <c r="Q143">
        <v>1000</v>
      </c>
      <c r="Y143">
        <v>2.8500000000000001E-3</v>
      </c>
      <c r="AA143">
        <v>17876.91</v>
      </c>
      <c r="AB143">
        <v>0</v>
      </c>
      <c r="AC143">
        <v>0</v>
      </c>
      <c r="AD143">
        <v>0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3</v>
      </c>
      <c r="AT143">
        <v>2.8500000000000001E-3</v>
      </c>
      <c r="AU143" t="s">
        <v>3</v>
      </c>
      <c r="AV143">
        <v>0</v>
      </c>
      <c r="AW143">
        <v>2</v>
      </c>
      <c r="AX143">
        <v>22530024</v>
      </c>
      <c r="AY143">
        <v>1</v>
      </c>
      <c r="AZ143">
        <v>0</v>
      </c>
      <c r="BA143">
        <v>146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B143">
        <v>0</v>
      </c>
    </row>
    <row r="144" spans="1:80" x14ac:dyDescent="0.2">
      <c r="A144">
        <f>ROW(Source!A171)</f>
        <v>171</v>
      </c>
      <c r="B144">
        <v>22529512</v>
      </c>
      <c r="C144">
        <v>22530015</v>
      </c>
      <c r="D144">
        <v>7232549</v>
      </c>
      <c r="E144">
        <v>1</v>
      </c>
      <c r="F144">
        <v>1</v>
      </c>
      <c r="G144">
        <v>7157832</v>
      </c>
      <c r="H144">
        <v>3</v>
      </c>
      <c r="I144" t="s">
        <v>218</v>
      </c>
      <c r="J144" t="s">
        <v>221</v>
      </c>
      <c r="K144" t="s">
        <v>219</v>
      </c>
      <c r="L144">
        <v>1035</v>
      </c>
      <c r="N144">
        <v>1013</v>
      </c>
      <c r="O144" t="s">
        <v>220</v>
      </c>
      <c r="P144" t="s">
        <v>220</v>
      </c>
      <c r="Q144">
        <v>1</v>
      </c>
      <c r="Y144">
        <v>100</v>
      </c>
      <c r="AA144">
        <v>21.28</v>
      </c>
      <c r="AB144">
        <v>0</v>
      </c>
      <c r="AC144">
        <v>0</v>
      </c>
      <c r="AD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 t="s">
        <v>3</v>
      </c>
      <c r="AT144">
        <v>100</v>
      </c>
      <c r="AU144" t="s">
        <v>3</v>
      </c>
      <c r="AV144">
        <v>0</v>
      </c>
      <c r="AW144">
        <v>1</v>
      </c>
      <c r="AX144">
        <v>-1</v>
      </c>
      <c r="AY144">
        <v>0</v>
      </c>
      <c r="AZ144">
        <v>0</v>
      </c>
      <c r="BA144" t="s">
        <v>3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B144">
        <v>0</v>
      </c>
    </row>
    <row r="145" spans="1:80" x14ac:dyDescent="0.2">
      <c r="A145">
        <f>ROW(Source!A172)</f>
        <v>172</v>
      </c>
      <c r="B145">
        <v>22529510</v>
      </c>
      <c r="C145">
        <v>22530015</v>
      </c>
      <c r="D145">
        <v>7157835</v>
      </c>
      <c r="E145">
        <v>7157832</v>
      </c>
      <c r="F145">
        <v>1</v>
      </c>
      <c r="G145">
        <v>7157832</v>
      </c>
      <c r="H145">
        <v>1</v>
      </c>
      <c r="I145" t="s">
        <v>433</v>
      </c>
      <c r="J145" t="s">
        <v>3</v>
      </c>
      <c r="K145" t="s">
        <v>434</v>
      </c>
      <c r="L145">
        <v>1191</v>
      </c>
      <c r="N145">
        <v>1013</v>
      </c>
      <c r="O145" t="s">
        <v>435</v>
      </c>
      <c r="P145" t="s">
        <v>435</v>
      </c>
      <c r="Q145">
        <v>1</v>
      </c>
      <c r="Y145">
        <v>202.39999999999998</v>
      </c>
      <c r="AA145">
        <v>0</v>
      </c>
      <c r="AB145">
        <v>0</v>
      </c>
      <c r="AC145">
        <v>0</v>
      </c>
      <c r="AD145">
        <v>0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3</v>
      </c>
      <c r="AT145">
        <v>176</v>
      </c>
      <c r="AU145" t="s">
        <v>118</v>
      </c>
      <c r="AV145">
        <v>1</v>
      </c>
      <c r="AW145">
        <v>2</v>
      </c>
      <c r="AX145">
        <v>22530022</v>
      </c>
      <c r="AY145">
        <v>1</v>
      </c>
      <c r="AZ145">
        <v>0</v>
      </c>
      <c r="BA145">
        <v>149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</row>
    <row r="146" spans="1:80" x14ac:dyDescent="0.2">
      <c r="A146">
        <f>ROW(Source!A172)</f>
        <v>172</v>
      </c>
      <c r="B146">
        <v>22529510</v>
      </c>
      <c r="C146">
        <v>22530015</v>
      </c>
      <c r="D146">
        <v>7159942</v>
      </c>
      <c r="E146">
        <v>7157832</v>
      </c>
      <c r="F146">
        <v>1</v>
      </c>
      <c r="G146">
        <v>7157832</v>
      </c>
      <c r="H146">
        <v>2</v>
      </c>
      <c r="I146" t="s">
        <v>438</v>
      </c>
      <c r="J146" t="s">
        <v>3</v>
      </c>
      <c r="K146" t="s">
        <v>439</v>
      </c>
      <c r="L146">
        <v>1344</v>
      </c>
      <c r="N146">
        <v>1008</v>
      </c>
      <c r="O146" t="s">
        <v>440</v>
      </c>
      <c r="P146" t="s">
        <v>440</v>
      </c>
      <c r="Q146">
        <v>1</v>
      </c>
      <c r="Y146">
        <v>24.574999999999999</v>
      </c>
      <c r="AA146">
        <v>0</v>
      </c>
      <c r="AB146">
        <v>1</v>
      </c>
      <c r="AC146">
        <v>0</v>
      </c>
      <c r="AD146">
        <v>0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3</v>
      </c>
      <c r="AT146">
        <v>19.66</v>
      </c>
      <c r="AU146" t="s">
        <v>117</v>
      </c>
      <c r="AV146">
        <v>0</v>
      </c>
      <c r="AW146">
        <v>2</v>
      </c>
      <c r="AX146">
        <v>22530023</v>
      </c>
      <c r="AY146">
        <v>1</v>
      </c>
      <c r="AZ146">
        <v>0</v>
      </c>
      <c r="BA146">
        <v>150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</row>
    <row r="147" spans="1:80" x14ac:dyDescent="0.2">
      <c r="A147">
        <f>ROW(Source!A172)</f>
        <v>172</v>
      </c>
      <c r="B147">
        <v>22529510</v>
      </c>
      <c r="C147">
        <v>22530015</v>
      </c>
      <c r="D147">
        <v>7182707</v>
      </c>
      <c r="E147">
        <v>7157832</v>
      </c>
      <c r="F147">
        <v>1</v>
      </c>
      <c r="G147">
        <v>7157832</v>
      </c>
      <c r="H147">
        <v>3</v>
      </c>
      <c r="I147" t="s">
        <v>436</v>
      </c>
      <c r="J147" t="s">
        <v>3</v>
      </c>
      <c r="K147" t="s">
        <v>467</v>
      </c>
      <c r="L147">
        <v>1344</v>
      </c>
      <c r="N147">
        <v>1008</v>
      </c>
      <c r="O147" t="s">
        <v>440</v>
      </c>
      <c r="P147" t="s">
        <v>440</v>
      </c>
      <c r="Q147">
        <v>1</v>
      </c>
      <c r="Y147">
        <v>0.87</v>
      </c>
      <c r="AA147">
        <v>1</v>
      </c>
      <c r="AB147">
        <v>0</v>
      </c>
      <c r="AC147">
        <v>0</v>
      </c>
      <c r="AD147">
        <v>0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3</v>
      </c>
      <c r="AT147">
        <v>0.87</v>
      </c>
      <c r="AU147" t="s">
        <v>3</v>
      </c>
      <c r="AV147">
        <v>0</v>
      </c>
      <c r="AW147">
        <v>2</v>
      </c>
      <c r="AX147">
        <v>22530027</v>
      </c>
      <c r="AY147">
        <v>1</v>
      </c>
      <c r="AZ147">
        <v>0</v>
      </c>
      <c r="BA147">
        <v>151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</row>
    <row r="148" spans="1:80" x14ac:dyDescent="0.2">
      <c r="A148">
        <f>ROW(Source!A172)</f>
        <v>172</v>
      </c>
      <c r="B148">
        <v>22529510</v>
      </c>
      <c r="C148">
        <v>22530015</v>
      </c>
      <c r="D148">
        <v>7233741</v>
      </c>
      <c r="E148">
        <v>1</v>
      </c>
      <c r="F148">
        <v>1</v>
      </c>
      <c r="G148">
        <v>7157832</v>
      </c>
      <c r="H148">
        <v>3</v>
      </c>
      <c r="I148" t="s">
        <v>223</v>
      </c>
      <c r="J148" t="s">
        <v>225</v>
      </c>
      <c r="K148" t="s">
        <v>224</v>
      </c>
      <c r="L148">
        <v>1327</v>
      </c>
      <c r="N148">
        <v>1005</v>
      </c>
      <c r="O148" t="s">
        <v>125</v>
      </c>
      <c r="P148" t="s">
        <v>125</v>
      </c>
      <c r="Q148">
        <v>1</v>
      </c>
      <c r="Y148">
        <v>105</v>
      </c>
      <c r="AA148">
        <v>138.88999999999999</v>
      </c>
      <c r="AB148">
        <v>0</v>
      </c>
      <c r="AC148">
        <v>0</v>
      </c>
      <c r="AD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 t="s">
        <v>3</v>
      </c>
      <c r="AT148">
        <v>105</v>
      </c>
      <c r="AU148" t="s">
        <v>3</v>
      </c>
      <c r="AV148">
        <v>0</v>
      </c>
      <c r="AW148">
        <v>1</v>
      </c>
      <c r="AX148">
        <v>-1</v>
      </c>
      <c r="AY148">
        <v>0</v>
      </c>
      <c r="AZ148">
        <v>0</v>
      </c>
      <c r="BA148" t="s">
        <v>3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</row>
    <row r="149" spans="1:80" x14ac:dyDescent="0.2">
      <c r="A149">
        <f>ROW(Source!A172)</f>
        <v>172</v>
      </c>
      <c r="B149">
        <v>22529510</v>
      </c>
      <c r="C149">
        <v>22530015</v>
      </c>
      <c r="D149">
        <v>7231768</v>
      </c>
      <c r="E149">
        <v>1</v>
      </c>
      <c r="F149">
        <v>1</v>
      </c>
      <c r="G149">
        <v>7157832</v>
      </c>
      <c r="H149">
        <v>3</v>
      </c>
      <c r="I149" t="s">
        <v>504</v>
      </c>
      <c r="J149" t="s">
        <v>505</v>
      </c>
      <c r="K149" t="s">
        <v>506</v>
      </c>
      <c r="L149">
        <v>1348</v>
      </c>
      <c r="N149">
        <v>1009</v>
      </c>
      <c r="O149" t="s">
        <v>137</v>
      </c>
      <c r="P149" t="s">
        <v>137</v>
      </c>
      <c r="Q149">
        <v>1000</v>
      </c>
      <c r="Y149">
        <v>2.8500000000000001E-3</v>
      </c>
      <c r="AA149">
        <v>17876.91</v>
      </c>
      <c r="AB149">
        <v>0</v>
      </c>
      <c r="AC149">
        <v>0</v>
      </c>
      <c r="AD149">
        <v>0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2.8500000000000001E-3</v>
      </c>
      <c r="AU149" t="s">
        <v>3</v>
      </c>
      <c r="AV149">
        <v>0</v>
      </c>
      <c r="AW149">
        <v>2</v>
      </c>
      <c r="AX149">
        <v>22530024</v>
      </c>
      <c r="AY149">
        <v>1</v>
      </c>
      <c r="AZ149">
        <v>0</v>
      </c>
      <c r="BA149">
        <v>152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</row>
    <row r="150" spans="1:80" x14ac:dyDescent="0.2">
      <c r="A150">
        <f>ROW(Source!A172)</f>
        <v>172</v>
      </c>
      <c r="B150">
        <v>22529510</v>
      </c>
      <c r="C150">
        <v>22530015</v>
      </c>
      <c r="D150">
        <v>7232549</v>
      </c>
      <c r="E150">
        <v>1</v>
      </c>
      <c r="F150">
        <v>1</v>
      </c>
      <c r="G150">
        <v>7157832</v>
      </c>
      <c r="H150">
        <v>3</v>
      </c>
      <c r="I150" t="s">
        <v>218</v>
      </c>
      <c r="J150" t="s">
        <v>221</v>
      </c>
      <c r="K150" t="s">
        <v>219</v>
      </c>
      <c r="L150">
        <v>1035</v>
      </c>
      <c r="N150">
        <v>1013</v>
      </c>
      <c r="O150" t="s">
        <v>220</v>
      </c>
      <c r="P150" t="s">
        <v>220</v>
      </c>
      <c r="Q150">
        <v>1</v>
      </c>
      <c r="Y150">
        <v>100</v>
      </c>
      <c r="AA150">
        <v>21.28</v>
      </c>
      <c r="AB150">
        <v>0</v>
      </c>
      <c r="AC150">
        <v>0</v>
      </c>
      <c r="AD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 t="s">
        <v>3</v>
      </c>
      <c r="AT150">
        <v>100</v>
      </c>
      <c r="AU150" t="s">
        <v>3</v>
      </c>
      <c r="AV150">
        <v>0</v>
      </c>
      <c r="AW150">
        <v>1</v>
      </c>
      <c r="AX150">
        <v>-1</v>
      </c>
      <c r="AY150">
        <v>0</v>
      </c>
      <c r="AZ150">
        <v>0</v>
      </c>
      <c r="BA150" t="s">
        <v>3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</row>
    <row r="151" spans="1:80" x14ac:dyDescent="0.2">
      <c r="A151">
        <f>ROW(Source!A177)</f>
        <v>177</v>
      </c>
      <c r="B151">
        <v>22529512</v>
      </c>
      <c r="C151">
        <v>22542083</v>
      </c>
      <c r="D151">
        <v>0</v>
      </c>
      <c r="E151">
        <v>0</v>
      </c>
      <c r="F151">
        <v>1</v>
      </c>
      <c r="G151">
        <v>7157832</v>
      </c>
      <c r="H151">
        <v>3</v>
      </c>
      <c r="I151" t="s">
        <v>123</v>
      </c>
      <c r="J151" t="s">
        <v>3</v>
      </c>
      <c r="K151" t="s">
        <v>234</v>
      </c>
      <c r="L151">
        <v>1354</v>
      </c>
      <c r="N151">
        <v>1010</v>
      </c>
      <c r="O151" t="s">
        <v>235</v>
      </c>
      <c r="P151" t="s">
        <v>235</v>
      </c>
      <c r="Q151">
        <v>1</v>
      </c>
      <c r="Y151">
        <v>0</v>
      </c>
      <c r="AA151">
        <v>2700</v>
      </c>
      <c r="AB151">
        <v>0</v>
      </c>
      <c r="AC151">
        <v>0</v>
      </c>
      <c r="AD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 t="s">
        <v>3</v>
      </c>
      <c r="AT151">
        <v>0</v>
      </c>
      <c r="AU151" t="s">
        <v>3</v>
      </c>
      <c r="AV151">
        <v>0</v>
      </c>
      <c r="AW151">
        <v>1</v>
      </c>
      <c r="AX151">
        <v>-1</v>
      </c>
      <c r="AY151">
        <v>0</v>
      </c>
      <c r="AZ151">
        <v>0</v>
      </c>
      <c r="BA151" t="s">
        <v>3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B151">
        <v>0</v>
      </c>
    </row>
    <row r="152" spans="1:80" x14ac:dyDescent="0.2">
      <c r="A152">
        <f>ROW(Source!A178)</f>
        <v>178</v>
      </c>
      <c r="B152">
        <v>22529510</v>
      </c>
      <c r="C152">
        <v>22542083</v>
      </c>
      <c r="D152">
        <v>0</v>
      </c>
      <c r="E152">
        <v>0</v>
      </c>
      <c r="F152">
        <v>1</v>
      </c>
      <c r="G152">
        <v>7157832</v>
      </c>
      <c r="H152">
        <v>3</v>
      </c>
      <c r="I152" t="s">
        <v>123</v>
      </c>
      <c r="J152" t="s">
        <v>3</v>
      </c>
      <c r="K152" t="s">
        <v>234</v>
      </c>
      <c r="L152">
        <v>1354</v>
      </c>
      <c r="N152">
        <v>1010</v>
      </c>
      <c r="O152" t="s">
        <v>235</v>
      </c>
      <c r="P152" t="s">
        <v>235</v>
      </c>
      <c r="Q152">
        <v>1</v>
      </c>
      <c r="Y152">
        <v>0</v>
      </c>
      <c r="AA152">
        <v>2700</v>
      </c>
      <c r="AB152">
        <v>0</v>
      </c>
      <c r="AC152">
        <v>0</v>
      </c>
      <c r="AD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3</v>
      </c>
      <c r="AT152">
        <v>0</v>
      </c>
      <c r="AU152" t="s">
        <v>3</v>
      </c>
      <c r="AV152">
        <v>0</v>
      </c>
      <c r="AW152">
        <v>1</v>
      </c>
      <c r="AX152">
        <v>-1</v>
      </c>
      <c r="AY152">
        <v>0</v>
      </c>
      <c r="AZ152">
        <v>0</v>
      </c>
      <c r="BA152" t="s">
        <v>3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</row>
    <row r="153" spans="1:80" x14ac:dyDescent="0.2">
      <c r="A153">
        <f>ROW(Source!A208)</f>
        <v>208</v>
      </c>
      <c r="B153">
        <v>22529512</v>
      </c>
      <c r="C153">
        <v>22613737</v>
      </c>
      <c r="D153">
        <v>7157835</v>
      </c>
      <c r="E153">
        <v>7157832</v>
      </c>
      <c r="F153">
        <v>1</v>
      </c>
      <c r="G153">
        <v>7157832</v>
      </c>
      <c r="H153">
        <v>1</v>
      </c>
      <c r="I153" t="s">
        <v>433</v>
      </c>
      <c r="J153" t="s">
        <v>3</v>
      </c>
      <c r="K153" t="s">
        <v>434</v>
      </c>
      <c r="L153">
        <v>1191</v>
      </c>
      <c r="N153">
        <v>1013</v>
      </c>
      <c r="O153" t="s">
        <v>435</v>
      </c>
      <c r="P153" t="s">
        <v>435</v>
      </c>
      <c r="Q153">
        <v>1</v>
      </c>
      <c r="Y153">
        <v>26.829499999999996</v>
      </c>
      <c r="AA153">
        <v>0</v>
      </c>
      <c r="AB153">
        <v>0</v>
      </c>
      <c r="AC153">
        <v>0</v>
      </c>
      <c r="AD153">
        <v>0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3</v>
      </c>
      <c r="AT153">
        <v>23.33</v>
      </c>
      <c r="AU153" t="s">
        <v>118</v>
      </c>
      <c r="AV153">
        <v>1</v>
      </c>
      <c r="AW153">
        <v>2</v>
      </c>
      <c r="AX153">
        <v>22613741</v>
      </c>
      <c r="AY153">
        <v>1</v>
      </c>
      <c r="AZ153">
        <v>0</v>
      </c>
      <c r="BA153">
        <v>155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B153">
        <v>0</v>
      </c>
    </row>
    <row r="154" spans="1:80" x14ac:dyDescent="0.2">
      <c r="A154">
        <f>ROW(Source!A208)</f>
        <v>208</v>
      </c>
      <c r="B154">
        <v>22529512</v>
      </c>
      <c r="C154">
        <v>22613737</v>
      </c>
      <c r="D154">
        <v>7231062</v>
      </c>
      <c r="E154">
        <v>1</v>
      </c>
      <c r="F154">
        <v>1</v>
      </c>
      <c r="G154">
        <v>7157832</v>
      </c>
      <c r="H154">
        <v>2</v>
      </c>
      <c r="I154" t="s">
        <v>507</v>
      </c>
      <c r="J154" t="s">
        <v>508</v>
      </c>
      <c r="K154" t="s">
        <v>509</v>
      </c>
      <c r="L154">
        <v>1368</v>
      </c>
      <c r="N154">
        <v>1011</v>
      </c>
      <c r="O154" t="s">
        <v>444</v>
      </c>
      <c r="P154" t="s">
        <v>444</v>
      </c>
      <c r="Q154">
        <v>1</v>
      </c>
      <c r="Y154">
        <v>9.7750000000000004</v>
      </c>
      <c r="AA154">
        <v>0</v>
      </c>
      <c r="AB154">
        <v>1.61</v>
      </c>
      <c r="AC154">
        <v>0.04</v>
      </c>
      <c r="AD154">
        <v>0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3</v>
      </c>
      <c r="AT154">
        <v>7.82</v>
      </c>
      <c r="AU154" t="s">
        <v>117</v>
      </c>
      <c r="AV154">
        <v>0</v>
      </c>
      <c r="AW154">
        <v>2</v>
      </c>
      <c r="AX154">
        <v>22613742</v>
      </c>
      <c r="AY154">
        <v>1</v>
      </c>
      <c r="AZ154">
        <v>0</v>
      </c>
      <c r="BA154">
        <v>156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B154">
        <v>0</v>
      </c>
    </row>
    <row r="155" spans="1:80" x14ac:dyDescent="0.2">
      <c r="A155">
        <f>ROW(Source!A208)</f>
        <v>208</v>
      </c>
      <c r="B155">
        <v>22529512</v>
      </c>
      <c r="C155">
        <v>22613737</v>
      </c>
      <c r="D155">
        <v>7231827</v>
      </c>
      <c r="E155">
        <v>1</v>
      </c>
      <c r="F155">
        <v>1</v>
      </c>
      <c r="G155">
        <v>7157832</v>
      </c>
      <c r="H155">
        <v>3</v>
      </c>
      <c r="I155" t="s">
        <v>510</v>
      </c>
      <c r="J155" t="s">
        <v>511</v>
      </c>
      <c r="K155" t="s">
        <v>512</v>
      </c>
      <c r="L155">
        <v>1339</v>
      </c>
      <c r="N155">
        <v>1007</v>
      </c>
      <c r="O155" t="s">
        <v>246</v>
      </c>
      <c r="P155" t="s">
        <v>246</v>
      </c>
      <c r="Q155">
        <v>1</v>
      </c>
      <c r="Y155">
        <v>3.5</v>
      </c>
      <c r="AA155">
        <v>7.07</v>
      </c>
      <c r="AB155">
        <v>0</v>
      </c>
      <c r="AC155">
        <v>0</v>
      </c>
      <c r="AD155">
        <v>0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3.5</v>
      </c>
      <c r="AU155" t="s">
        <v>3</v>
      </c>
      <c r="AV155">
        <v>0</v>
      </c>
      <c r="AW155">
        <v>2</v>
      </c>
      <c r="AX155">
        <v>22613743</v>
      </c>
      <c r="AY155">
        <v>1</v>
      </c>
      <c r="AZ155">
        <v>0</v>
      </c>
      <c r="BA155">
        <v>157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B155">
        <v>0</v>
      </c>
    </row>
    <row r="156" spans="1:80" x14ac:dyDescent="0.2">
      <c r="A156">
        <f>ROW(Source!A208)</f>
        <v>208</v>
      </c>
      <c r="B156">
        <v>22529512</v>
      </c>
      <c r="C156">
        <v>22613737</v>
      </c>
      <c r="D156">
        <v>7234965</v>
      </c>
      <c r="E156">
        <v>1</v>
      </c>
      <c r="F156">
        <v>1</v>
      </c>
      <c r="G156">
        <v>7157832</v>
      </c>
      <c r="H156">
        <v>3</v>
      </c>
      <c r="I156" t="s">
        <v>244</v>
      </c>
      <c r="J156" t="s">
        <v>247</v>
      </c>
      <c r="K156" t="s">
        <v>245</v>
      </c>
      <c r="L156">
        <v>1339</v>
      </c>
      <c r="N156">
        <v>1007</v>
      </c>
      <c r="O156" t="s">
        <v>246</v>
      </c>
      <c r="P156" t="s">
        <v>246</v>
      </c>
      <c r="Q156">
        <v>1</v>
      </c>
      <c r="Y156">
        <v>2.04</v>
      </c>
      <c r="AA156">
        <v>478.96</v>
      </c>
      <c r="AB156">
        <v>0</v>
      </c>
      <c r="AC156">
        <v>0</v>
      </c>
      <c r="AD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3</v>
      </c>
      <c r="AT156">
        <v>2.04</v>
      </c>
      <c r="AU156" t="s">
        <v>3</v>
      </c>
      <c r="AV156">
        <v>0</v>
      </c>
      <c r="AW156">
        <v>1</v>
      </c>
      <c r="AX156">
        <v>-1</v>
      </c>
      <c r="AY156">
        <v>0</v>
      </c>
      <c r="AZ156">
        <v>0</v>
      </c>
      <c r="BA156" t="s">
        <v>3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B156">
        <v>0</v>
      </c>
    </row>
    <row r="157" spans="1:80" x14ac:dyDescent="0.2">
      <c r="A157">
        <f>ROW(Source!A209)</f>
        <v>209</v>
      </c>
      <c r="B157">
        <v>22529510</v>
      </c>
      <c r="C157">
        <v>22613737</v>
      </c>
      <c r="D157">
        <v>7157835</v>
      </c>
      <c r="E157">
        <v>7157832</v>
      </c>
      <c r="F157">
        <v>1</v>
      </c>
      <c r="G157">
        <v>7157832</v>
      </c>
      <c r="H157">
        <v>1</v>
      </c>
      <c r="I157" t="s">
        <v>433</v>
      </c>
      <c r="J157" t="s">
        <v>3</v>
      </c>
      <c r="K157" t="s">
        <v>434</v>
      </c>
      <c r="L157">
        <v>1191</v>
      </c>
      <c r="N157">
        <v>1013</v>
      </c>
      <c r="O157" t="s">
        <v>435</v>
      </c>
      <c r="P157" t="s">
        <v>435</v>
      </c>
      <c r="Q157">
        <v>1</v>
      </c>
      <c r="Y157">
        <v>26.829499999999996</v>
      </c>
      <c r="AA157">
        <v>0</v>
      </c>
      <c r="AB157">
        <v>0</v>
      </c>
      <c r="AC157">
        <v>0</v>
      </c>
      <c r="AD157">
        <v>0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3</v>
      </c>
      <c r="AT157">
        <v>23.33</v>
      </c>
      <c r="AU157" t="s">
        <v>118</v>
      </c>
      <c r="AV157">
        <v>1</v>
      </c>
      <c r="AW157">
        <v>2</v>
      </c>
      <c r="AX157">
        <v>22613741</v>
      </c>
      <c r="AY157">
        <v>1</v>
      </c>
      <c r="AZ157">
        <v>0</v>
      </c>
      <c r="BA157">
        <v>159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</row>
    <row r="158" spans="1:80" x14ac:dyDescent="0.2">
      <c r="A158">
        <f>ROW(Source!A209)</f>
        <v>209</v>
      </c>
      <c r="B158">
        <v>22529510</v>
      </c>
      <c r="C158">
        <v>22613737</v>
      </c>
      <c r="D158">
        <v>7231062</v>
      </c>
      <c r="E158">
        <v>1</v>
      </c>
      <c r="F158">
        <v>1</v>
      </c>
      <c r="G158">
        <v>7157832</v>
      </c>
      <c r="H158">
        <v>2</v>
      </c>
      <c r="I158" t="s">
        <v>507</v>
      </c>
      <c r="J158" t="s">
        <v>508</v>
      </c>
      <c r="K158" t="s">
        <v>509</v>
      </c>
      <c r="L158">
        <v>1368</v>
      </c>
      <c r="N158">
        <v>1011</v>
      </c>
      <c r="O158" t="s">
        <v>444</v>
      </c>
      <c r="P158" t="s">
        <v>444</v>
      </c>
      <c r="Q158">
        <v>1</v>
      </c>
      <c r="Y158">
        <v>9.7750000000000004</v>
      </c>
      <c r="AA158">
        <v>0</v>
      </c>
      <c r="AB158">
        <v>1.61</v>
      </c>
      <c r="AC158">
        <v>0.04</v>
      </c>
      <c r="AD158">
        <v>0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3</v>
      </c>
      <c r="AT158">
        <v>7.82</v>
      </c>
      <c r="AU158" t="s">
        <v>117</v>
      </c>
      <c r="AV158">
        <v>0</v>
      </c>
      <c r="AW158">
        <v>2</v>
      </c>
      <c r="AX158">
        <v>22613742</v>
      </c>
      <c r="AY158">
        <v>1</v>
      </c>
      <c r="AZ158">
        <v>0</v>
      </c>
      <c r="BA158">
        <v>160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</row>
    <row r="159" spans="1:80" x14ac:dyDescent="0.2">
      <c r="A159">
        <f>ROW(Source!A209)</f>
        <v>209</v>
      </c>
      <c r="B159">
        <v>22529510</v>
      </c>
      <c r="C159">
        <v>22613737</v>
      </c>
      <c r="D159">
        <v>7231827</v>
      </c>
      <c r="E159">
        <v>1</v>
      </c>
      <c r="F159">
        <v>1</v>
      </c>
      <c r="G159">
        <v>7157832</v>
      </c>
      <c r="H159">
        <v>3</v>
      </c>
      <c r="I159" t="s">
        <v>510</v>
      </c>
      <c r="J159" t="s">
        <v>511</v>
      </c>
      <c r="K159" t="s">
        <v>512</v>
      </c>
      <c r="L159">
        <v>1339</v>
      </c>
      <c r="N159">
        <v>1007</v>
      </c>
      <c r="O159" t="s">
        <v>246</v>
      </c>
      <c r="P159" t="s">
        <v>246</v>
      </c>
      <c r="Q159">
        <v>1</v>
      </c>
      <c r="Y159">
        <v>3.5</v>
      </c>
      <c r="AA159">
        <v>7.07</v>
      </c>
      <c r="AB159">
        <v>0</v>
      </c>
      <c r="AC159">
        <v>0</v>
      </c>
      <c r="AD159">
        <v>0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3.5</v>
      </c>
      <c r="AU159" t="s">
        <v>3</v>
      </c>
      <c r="AV159">
        <v>0</v>
      </c>
      <c r="AW159">
        <v>2</v>
      </c>
      <c r="AX159">
        <v>22613743</v>
      </c>
      <c r="AY159">
        <v>1</v>
      </c>
      <c r="AZ159">
        <v>0</v>
      </c>
      <c r="BA159">
        <v>161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</row>
    <row r="160" spans="1:80" x14ac:dyDescent="0.2">
      <c r="A160">
        <f>ROW(Source!A209)</f>
        <v>209</v>
      </c>
      <c r="B160">
        <v>22529510</v>
      </c>
      <c r="C160">
        <v>22613737</v>
      </c>
      <c r="D160">
        <v>7234965</v>
      </c>
      <c r="E160">
        <v>1</v>
      </c>
      <c r="F160">
        <v>1</v>
      </c>
      <c r="G160">
        <v>7157832</v>
      </c>
      <c r="H160">
        <v>3</v>
      </c>
      <c r="I160" t="s">
        <v>244</v>
      </c>
      <c r="J160" t="s">
        <v>247</v>
      </c>
      <c r="K160" t="s">
        <v>245</v>
      </c>
      <c r="L160">
        <v>1339</v>
      </c>
      <c r="N160">
        <v>1007</v>
      </c>
      <c r="O160" t="s">
        <v>246</v>
      </c>
      <c r="P160" t="s">
        <v>246</v>
      </c>
      <c r="Q160">
        <v>1</v>
      </c>
      <c r="Y160">
        <v>2.04</v>
      </c>
      <c r="AA160">
        <v>478.96</v>
      </c>
      <c r="AB160">
        <v>0</v>
      </c>
      <c r="AC160">
        <v>0</v>
      </c>
      <c r="AD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 t="s">
        <v>3</v>
      </c>
      <c r="AT160">
        <v>2.04</v>
      </c>
      <c r="AU160" t="s">
        <v>3</v>
      </c>
      <c r="AV160">
        <v>0</v>
      </c>
      <c r="AW160">
        <v>1</v>
      </c>
      <c r="AX160">
        <v>-1</v>
      </c>
      <c r="AY160">
        <v>0</v>
      </c>
      <c r="AZ160">
        <v>0</v>
      </c>
      <c r="BA160" t="s">
        <v>3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</row>
    <row r="161" spans="1:80" x14ac:dyDescent="0.2">
      <c r="A161">
        <f>ROW(Source!A212)</f>
        <v>212</v>
      </c>
      <c r="B161">
        <v>22529512</v>
      </c>
      <c r="C161">
        <v>22613747</v>
      </c>
      <c r="D161">
        <v>7157835</v>
      </c>
      <c r="E161">
        <v>7157832</v>
      </c>
      <c r="F161">
        <v>1</v>
      </c>
      <c r="G161">
        <v>7157832</v>
      </c>
      <c r="H161">
        <v>1</v>
      </c>
      <c r="I161" t="s">
        <v>433</v>
      </c>
      <c r="J161" t="s">
        <v>3</v>
      </c>
      <c r="K161" t="s">
        <v>434</v>
      </c>
      <c r="L161">
        <v>1191</v>
      </c>
      <c r="N161">
        <v>1013</v>
      </c>
      <c r="O161" t="s">
        <v>435</v>
      </c>
      <c r="P161" t="s">
        <v>435</v>
      </c>
      <c r="Q161">
        <v>1</v>
      </c>
      <c r="Y161">
        <v>13.339999999999998</v>
      </c>
      <c r="AA161">
        <v>0</v>
      </c>
      <c r="AB161">
        <v>0</v>
      </c>
      <c r="AC161">
        <v>0</v>
      </c>
      <c r="AD161">
        <v>0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3</v>
      </c>
      <c r="AT161">
        <v>11.6</v>
      </c>
      <c r="AU161" t="s">
        <v>118</v>
      </c>
      <c r="AV161">
        <v>1</v>
      </c>
      <c r="AW161">
        <v>2</v>
      </c>
      <c r="AX161">
        <v>22613752</v>
      </c>
      <c r="AY161">
        <v>1</v>
      </c>
      <c r="AZ161">
        <v>0</v>
      </c>
      <c r="BA161">
        <v>163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B161">
        <v>0</v>
      </c>
    </row>
    <row r="162" spans="1:80" x14ac:dyDescent="0.2">
      <c r="A162">
        <f>ROW(Source!A212)</f>
        <v>212</v>
      </c>
      <c r="B162">
        <v>22529512</v>
      </c>
      <c r="C162">
        <v>22613747</v>
      </c>
      <c r="D162">
        <v>7231421</v>
      </c>
      <c r="E162">
        <v>1</v>
      </c>
      <c r="F162">
        <v>1</v>
      </c>
      <c r="G162">
        <v>7157832</v>
      </c>
      <c r="H162">
        <v>2</v>
      </c>
      <c r="I162" t="s">
        <v>441</v>
      </c>
      <c r="J162" t="s">
        <v>442</v>
      </c>
      <c r="K162" t="s">
        <v>443</v>
      </c>
      <c r="L162">
        <v>1368</v>
      </c>
      <c r="N162">
        <v>1011</v>
      </c>
      <c r="O162" t="s">
        <v>444</v>
      </c>
      <c r="P162" t="s">
        <v>444</v>
      </c>
      <c r="Q162">
        <v>1</v>
      </c>
      <c r="Y162">
        <v>0.25</v>
      </c>
      <c r="AA162">
        <v>0</v>
      </c>
      <c r="AB162">
        <v>74.44</v>
      </c>
      <c r="AC162">
        <v>17.59</v>
      </c>
      <c r="AD162">
        <v>0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3</v>
      </c>
      <c r="AT162">
        <v>0.2</v>
      </c>
      <c r="AU162" t="s">
        <v>117</v>
      </c>
      <c r="AV162">
        <v>0</v>
      </c>
      <c r="AW162">
        <v>2</v>
      </c>
      <c r="AX162">
        <v>22613753</v>
      </c>
      <c r="AY162">
        <v>1</v>
      </c>
      <c r="AZ162">
        <v>0</v>
      </c>
      <c r="BA162">
        <v>164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B162">
        <v>0</v>
      </c>
    </row>
    <row r="163" spans="1:80" x14ac:dyDescent="0.2">
      <c r="A163">
        <f>ROW(Source!A212)</f>
        <v>212</v>
      </c>
      <c r="B163">
        <v>22529512</v>
      </c>
      <c r="C163">
        <v>22613747</v>
      </c>
      <c r="D163">
        <v>7230811</v>
      </c>
      <c r="E163">
        <v>1</v>
      </c>
      <c r="F163">
        <v>1</v>
      </c>
      <c r="G163">
        <v>7157832</v>
      </c>
      <c r="H163">
        <v>2</v>
      </c>
      <c r="I163" t="s">
        <v>471</v>
      </c>
      <c r="J163" t="s">
        <v>472</v>
      </c>
      <c r="K163" t="s">
        <v>473</v>
      </c>
      <c r="L163">
        <v>1368</v>
      </c>
      <c r="N163">
        <v>1011</v>
      </c>
      <c r="O163" t="s">
        <v>444</v>
      </c>
      <c r="P163" t="s">
        <v>444</v>
      </c>
      <c r="Q163">
        <v>1</v>
      </c>
      <c r="Y163">
        <v>0.1875</v>
      </c>
      <c r="AA163">
        <v>0</v>
      </c>
      <c r="AB163">
        <v>102.11</v>
      </c>
      <c r="AC163">
        <v>30.03</v>
      </c>
      <c r="AD163">
        <v>0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3</v>
      </c>
      <c r="AT163">
        <v>0.15</v>
      </c>
      <c r="AU163" t="s">
        <v>117</v>
      </c>
      <c r="AV163">
        <v>0</v>
      </c>
      <c r="AW163">
        <v>2</v>
      </c>
      <c r="AX163">
        <v>22613754</v>
      </c>
      <c r="AY163">
        <v>1</v>
      </c>
      <c r="AZ163">
        <v>0</v>
      </c>
      <c r="BA163">
        <v>165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B163">
        <v>0</v>
      </c>
    </row>
    <row r="164" spans="1:80" x14ac:dyDescent="0.2">
      <c r="A164">
        <f>ROW(Source!A212)</f>
        <v>212</v>
      </c>
      <c r="B164">
        <v>22529512</v>
      </c>
      <c r="C164">
        <v>22613747</v>
      </c>
      <c r="D164">
        <v>7232639</v>
      </c>
      <c r="E164">
        <v>1</v>
      </c>
      <c r="F164">
        <v>1</v>
      </c>
      <c r="G164">
        <v>7157832</v>
      </c>
      <c r="H164">
        <v>3</v>
      </c>
      <c r="I164" t="s">
        <v>513</v>
      </c>
      <c r="J164" t="s">
        <v>514</v>
      </c>
      <c r="K164" t="s">
        <v>515</v>
      </c>
      <c r="L164">
        <v>1348</v>
      </c>
      <c r="N164">
        <v>1009</v>
      </c>
      <c r="O164" t="s">
        <v>137</v>
      </c>
      <c r="P164" t="s">
        <v>137</v>
      </c>
      <c r="Q164">
        <v>1000</v>
      </c>
      <c r="Y164">
        <v>2.8000000000000001E-2</v>
      </c>
      <c r="AA164">
        <v>9246.9599999999991</v>
      </c>
      <c r="AB164">
        <v>0</v>
      </c>
      <c r="AC164">
        <v>0</v>
      </c>
      <c r="AD164">
        <v>0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2.8000000000000001E-2</v>
      </c>
      <c r="AU164" t="s">
        <v>3</v>
      </c>
      <c r="AV164">
        <v>0</v>
      </c>
      <c r="AW164">
        <v>2</v>
      </c>
      <c r="AX164">
        <v>22613756</v>
      </c>
      <c r="AY164">
        <v>1</v>
      </c>
      <c r="AZ164">
        <v>0</v>
      </c>
      <c r="BA164">
        <v>167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B164">
        <v>0</v>
      </c>
    </row>
    <row r="165" spans="1:80" x14ac:dyDescent="0.2">
      <c r="A165">
        <f>ROW(Source!A212)</f>
        <v>212</v>
      </c>
      <c r="B165">
        <v>22529512</v>
      </c>
      <c r="C165">
        <v>22613747</v>
      </c>
      <c r="D165">
        <v>7235182</v>
      </c>
      <c r="E165">
        <v>1</v>
      </c>
      <c r="F165">
        <v>1</v>
      </c>
      <c r="G165">
        <v>7157832</v>
      </c>
      <c r="H165">
        <v>3</v>
      </c>
      <c r="I165" t="s">
        <v>255</v>
      </c>
      <c r="J165" t="s">
        <v>257</v>
      </c>
      <c r="K165" t="s">
        <v>256</v>
      </c>
      <c r="L165">
        <v>1348</v>
      </c>
      <c r="N165">
        <v>1009</v>
      </c>
      <c r="O165" t="s">
        <v>137</v>
      </c>
      <c r="P165" t="s">
        <v>137</v>
      </c>
      <c r="Q165">
        <v>1000</v>
      </c>
      <c r="Y165">
        <v>1</v>
      </c>
      <c r="AA165">
        <v>9733.52</v>
      </c>
      <c r="AB165">
        <v>0</v>
      </c>
      <c r="AC165">
        <v>0</v>
      </c>
      <c r="AD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3</v>
      </c>
      <c r="AT165">
        <v>1</v>
      </c>
      <c r="AU165" t="s">
        <v>3</v>
      </c>
      <c r="AV165">
        <v>0</v>
      </c>
      <c r="AW165">
        <v>1</v>
      </c>
      <c r="AX165">
        <v>-1</v>
      </c>
      <c r="AY165">
        <v>0</v>
      </c>
      <c r="AZ165">
        <v>0</v>
      </c>
      <c r="BA165" t="s">
        <v>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B165">
        <v>0</v>
      </c>
    </row>
    <row r="166" spans="1:80" x14ac:dyDescent="0.2">
      <c r="A166">
        <f>ROW(Source!A213)</f>
        <v>213</v>
      </c>
      <c r="B166">
        <v>22529510</v>
      </c>
      <c r="C166">
        <v>22613747</v>
      </c>
      <c r="D166">
        <v>7157835</v>
      </c>
      <c r="E166">
        <v>7157832</v>
      </c>
      <c r="F166">
        <v>1</v>
      </c>
      <c r="G166">
        <v>7157832</v>
      </c>
      <c r="H166">
        <v>1</v>
      </c>
      <c r="I166" t="s">
        <v>433</v>
      </c>
      <c r="J166" t="s">
        <v>3</v>
      </c>
      <c r="K166" t="s">
        <v>434</v>
      </c>
      <c r="L166">
        <v>1191</v>
      </c>
      <c r="N166">
        <v>1013</v>
      </c>
      <c r="O166" t="s">
        <v>435</v>
      </c>
      <c r="P166" t="s">
        <v>435</v>
      </c>
      <c r="Q166">
        <v>1</v>
      </c>
      <c r="Y166">
        <v>13.339999999999998</v>
      </c>
      <c r="AA166">
        <v>0</v>
      </c>
      <c r="AB166">
        <v>0</v>
      </c>
      <c r="AC166">
        <v>0</v>
      </c>
      <c r="AD166">
        <v>0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3</v>
      </c>
      <c r="AT166">
        <v>11.6</v>
      </c>
      <c r="AU166" t="s">
        <v>118</v>
      </c>
      <c r="AV166">
        <v>1</v>
      </c>
      <c r="AW166">
        <v>2</v>
      </c>
      <c r="AX166">
        <v>22613752</v>
      </c>
      <c r="AY166">
        <v>1</v>
      </c>
      <c r="AZ166">
        <v>0</v>
      </c>
      <c r="BA166">
        <v>168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</row>
    <row r="167" spans="1:80" x14ac:dyDescent="0.2">
      <c r="A167">
        <f>ROW(Source!A213)</f>
        <v>213</v>
      </c>
      <c r="B167">
        <v>22529510</v>
      </c>
      <c r="C167">
        <v>22613747</v>
      </c>
      <c r="D167">
        <v>7231421</v>
      </c>
      <c r="E167">
        <v>1</v>
      </c>
      <c r="F167">
        <v>1</v>
      </c>
      <c r="G167">
        <v>7157832</v>
      </c>
      <c r="H167">
        <v>2</v>
      </c>
      <c r="I167" t="s">
        <v>441</v>
      </c>
      <c r="J167" t="s">
        <v>442</v>
      </c>
      <c r="K167" t="s">
        <v>443</v>
      </c>
      <c r="L167">
        <v>1368</v>
      </c>
      <c r="N167">
        <v>1011</v>
      </c>
      <c r="O167" t="s">
        <v>444</v>
      </c>
      <c r="P167" t="s">
        <v>444</v>
      </c>
      <c r="Q167">
        <v>1</v>
      </c>
      <c r="Y167">
        <v>0.25</v>
      </c>
      <c r="AA167">
        <v>0</v>
      </c>
      <c r="AB167">
        <v>74.44</v>
      </c>
      <c r="AC167">
        <v>17.59</v>
      </c>
      <c r="AD167">
        <v>0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3</v>
      </c>
      <c r="AT167">
        <v>0.2</v>
      </c>
      <c r="AU167" t="s">
        <v>117</v>
      </c>
      <c r="AV167">
        <v>0</v>
      </c>
      <c r="AW167">
        <v>2</v>
      </c>
      <c r="AX167">
        <v>22613753</v>
      </c>
      <c r="AY167">
        <v>1</v>
      </c>
      <c r="AZ167">
        <v>0</v>
      </c>
      <c r="BA167">
        <v>169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</row>
    <row r="168" spans="1:80" x14ac:dyDescent="0.2">
      <c r="A168">
        <f>ROW(Source!A213)</f>
        <v>213</v>
      </c>
      <c r="B168">
        <v>22529510</v>
      </c>
      <c r="C168">
        <v>22613747</v>
      </c>
      <c r="D168">
        <v>7230811</v>
      </c>
      <c r="E168">
        <v>1</v>
      </c>
      <c r="F168">
        <v>1</v>
      </c>
      <c r="G168">
        <v>7157832</v>
      </c>
      <c r="H168">
        <v>2</v>
      </c>
      <c r="I168" t="s">
        <v>471</v>
      </c>
      <c r="J168" t="s">
        <v>472</v>
      </c>
      <c r="K168" t="s">
        <v>473</v>
      </c>
      <c r="L168">
        <v>1368</v>
      </c>
      <c r="N168">
        <v>1011</v>
      </c>
      <c r="O168" t="s">
        <v>444</v>
      </c>
      <c r="P168" t="s">
        <v>444</v>
      </c>
      <c r="Q168">
        <v>1</v>
      </c>
      <c r="Y168">
        <v>0.1875</v>
      </c>
      <c r="AA168">
        <v>0</v>
      </c>
      <c r="AB168">
        <v>102.11</v>
      </c>
      <c r="AC168">
        <v>30.03</v>
      </c>
      <c r="AD168">
        <v>0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3</v>
      </c>
      <c r="AT168">
        <v>0.15</v>
      </c>
      <c r="AU168" t="s">
        <v>117</v>
      </c>
      <c r="AV168">
        <v>0</v>
      </c>
      <c r="AW168">
        <v>2</v>
      </c>
      <c r="AX168">
        <v>22613754</v>
      </c>
      <c r="AY168">
        <v>1</v>
      </c>
      <c r="AZ168">
        <v>0</v>
      </c>
      <c r="BA168">
        <v>170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</row>
    <row r="169" spans="1:80" x14ac:dyDescent="0.2">
      <c r="A169">
        <f>ROW(Source!A213)</f>
        <v>213</v>
      </c>
      <c r="B169">
        <v>22529510</v>
      </c>
      <c r="C169">
        <v>22613747</v>
      </c>
      <c r="D169">
        <v>7232639</v>
      </c>
      <c r="E169">
        <v>1</v>
      </c>
      <c r="F169">
        <v>1</v>
      </c>
      <c r="G169">
        <v>7157832</v>
      </c>
      <c r="H169">
        <v>3</v>
      </c>
      <c r="I169" t="s">
        <v>513</v>
      </c>
      <c r="J169" t="s">
        <v>514</v>
      </c>
      <c r="K169" t="s">
        <v>515</v>
      </c>
      <c r="L169">
        <v>1348</v>
      </c>
      <c r="N169">
        <v>1009</v>
      </c>
      <c r="O169" t="s">
        <v>137</v>
      </c>
      <c r="P169" t="s">
        <v>137</v>
      </c>
      <c r="Q169">
        <v>1000</v>
      </c>
      <c r="Y169">
        <v>2.8000000000000001E-2</v>
      </c>
      <c r="AA169">
        <v>9246.9599999999991</v>
      </c>
      <c r="AB169">
        <v>0</v>
      </c>
      <c r="AC169">
        <v>0</v>
      </c>
      <c r="AD169">
        <v>0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2.8000000000000001E-2</v>
      </c>
      <c r="AU169" t="s">
        <v>3</v>
      </c>
      <c r="AV169">
        <v>0</v>
      </c>
      <c r="AW169">
        <v>2</v>
      </c>
      <c r="AX169">
        <v>22613756</v>
      </c>
      <c r="AY169">
        <v>1</v>
      </c>
      <c r="AZ169">
        <v>0</v>
      </c>
      <c r="BA169">
        <v>172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</row>
    <row r="170" spans="1:80" x14ac:dyDescent="0.2">
      <c r="A170">
        <f>ROW(Source!A213)</f>
        <v>213</v>
      </c>
      <c r="B170">
        <v>22529510</v>
      </c>
      <c r="C170">
        <v>22613747</v>
      </c>
      <c r="D170">
        <v>7235182</v>
      </c>
      <c r="E170">
        <v>1</v>
      </c>
      <c r="F170">
        <v>1</v>
      </c>
      <c r="G170">
        <v>7157832</v>
      </c>
      <c r="H170">
        <v>3</v>
      </c>
      <c r="I170" t="s">
        <v>255</v>
      </c>
      <c r="J170" t="s">
        <v>257</v>
      </c>
      <c r="K170" t="s">
        <v>256</v>
      </c>
      <c r="L170">
        <v>1348</v>
      </c>
      <c r="N170">
        <v>1009</v>
      </c>
      <c r="O170" t="s">
        <v>137</v>
      </c>
      <c r="P170" t="s">
        <v>137</v>
      </c>
      <c r="Q170">
        <v>1000</v>
      </c>
      <c r="Y170">
        <v>1</v>
      </c>
      <c r="AA170">
        <v>9733.52</v>
      </c>
      <c r="AB170">
        <v>0</v>
      </c>
      <c r="AC170">
        <v>0</v>
      </c>
      <c r="AD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 t="s">
        <v>3</v>
      </c>
      <c r="AT170">
        <v>1</v>
      </c>
      <c r="AU170" t="s">
        <v>3</v>
      </c>
      <c r="AV170">
        <v>0</v>
      </c>
      <c r="AW170">
        <v>1</v>
      </c>
      <c r="AX170">
        <v>-1</v>
      </c>
      <c r="AY170">
        <v>0</v>
      </c>
      <c r="AZ170">
        <v>0</v>
      </c>
      <c r="BA170" t="s">
        <v>3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</row>
    <row r="171" spans="1:80" x14ac:dyDescent="0.2">
      <c r="A171">
        <f>ROW(Source!A216)</f>
        <v>216</v>
      </c>
      <c r="B171">
        <v>22529512</v>
      </c>
      <c r="C171">
        <v>22613759</v>
      </c>
      <c r="D171">
        <v>7157835</v>
      </c>
      <c r="E171">
        <v>7157832</v>
      </c>
      <c r="F171">
        <v>1</v>
      </c>
      <c r="G171">
        <v>7157832</v>
      </c>
      <c r="H171">
        <v>1</v>
      </c>
      <c r="I171" t="s">
        <v>433</v>
      </c>
      <c r="J171" t="s">
        <v>3</v>
      </c>
      <c r="K171" t="s">
        <v>434</v>
      </c>
      <c r="L171">
        <v>1191</v>
      </c>
      <c r="N171">
        <v>1013</v>
      </c>
      <c r="O171" t="s">
        <v>435</v>
      </c>
      <c r="P171" t="s">
        <v>435</v>
      </c>
      <c r="Q171">
        <v>1</v>
      </c>
      <c r="Y171">
        <v>2.024</v>
      </c>
      <c r="AA171">
        <v>0</v>
      </c>
      <c r="AB171">
        <v>0</v>
      </c>
      <c r="AC171">
        <v>0</v>
      </c>
      <c r="AD171">
        <v>0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3</v>
      </c>
      <c r="AT171">
        <v>0.44</v>
      </c>
      <c r="AU171" t="s">
        <v>264</v>
      </c>
      <c r="AV171">
        <v>1</v>
      </c>
      <c r="AW171">
        <v>2</v>
      </c>
      <c r="AX171">
        <v>22613762</v>
      </c>
      <c r="AY171">
        <v>1</v>
      </c>
      <c r="AZ171">
        <v>0</v>
      </c>
      <c r="BA171">
        <v>173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B171">
        <v>0</v>
      </c>
    </row>
    <row r="172" spans="1:80" x14ac:dyDescent="0.2">
      <c r="A172">
        <f>ROW(Source!A216)</f>
        <v>216</v>
      </c>
      <c r="B172">
        <v>22529512</v>
      </c>
      <c r="C172">
        <v>22613759</v>
      </c>
      <c r="D172">
        <v>7231062</v>
      </c>
      <c r="E172">
        <v>1</v>
      </c>
      <c r="F172">
        <v>1</v>
      </c>
      <c r="G172">
        <v>7157832</v>
      </c>
      <c r="H172">
        <v>2</v>
      </c>
      <c r="I172" t="s">
        <v>507</v>
      </c>
      <c r="J172" t="s">
        <v>508</v>
      </c>
      <c r="K172" t="s">
        <v>509</v>
      </c>
      <c r="L172">
        <v>1368</v>
      </c>
      <c r="N172">
        <v>1011</v>
      </c>
      <c r="O172" t="s">
        <v>444</v>
      </c>
      <c r="P172" t="s">
        <v>444</v>
      </c>
      <c r="Q172">
        <v>1</v>
      </c>
      <c r="Y172">
        <v>10</v>
      </c>
      <c r="AA172">
        <v>0</v>
      </c>
      <c r="AB172">
        <v>1.61</v>
      </c>
      <c r="AC172">
        <v>0.04</v>
      </c>
      <c r="AD172">
        <v>0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3</v>
      </c>
      <c r="AT172">
        <v>2</v>
      </c>
      <c r="AU172" t="s">
        <v>263</v>
      </c>
      <c r="AV172">
        <v>0</v>
      </c>
      <c r="AW172">
        <v>2</v>
      </c>
      <c r="AX172">
        <v>22613763</v>
      </c>
      <c r="AY172">
        <v>1</v>
      </c>
      <c r="AZ172">
        <v>0</v>
      </c>
      <c r="BA172">
        <v>174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B172">
        <v>0</v>
      </c>
    </row>
    <row r="173" spans="1:80" x14ac:dyDescent="0.2">
      <c r="A173">
        <f>ROW(Source!A216)</f>
        <v>216</v>
      </c>
      <c r="B173">
        <v>22529512</v>
      </c>
      <c r="C173">
        <v>22613759</v>
      </c>
      <c r="D173">
        <v>7234965</v>
      </c>
      <c r="E173">
        <v>1</v>
      </c>
      <c r="F173">
        <v>1</v>
      </c>
      <c r="G173">
        <v>7157832</v>
      </c>
      <c r="H173">
        <v>3</v>
      </c>
      <c r="I173" t="s">
        <v>244</v>
      </c>
      <c r="J173" t="s">
        <v>247</v>
      </c>
      <c r="K173" t="s">
        <v>245</v>
      </c>
      <c r="L173">
        <v>1339</v>
      </c>
      <c r="N173">
        <v>1007</v>
      </c>
      <c r="O173" t="s">
        <v>246</v>
      </c>
      <c r="P173" t="s">
        <v>246</v>
      </c>
      <c r="Q173">
        <v>1</v>
      </c>
      <c r="Y173">
        <v>2.04</v>
      </c>
      <c r="AA173">
        <v>478.96</v>
      </c>
      <c r="AB173">
        <v>0</v>
      </c>
      <c r="AC173">
        <v>0</v>
      </c>
      <c r="AD173">
        <v>0</v>
      </c>
      <c r="AN173">
        <v>0</v>
      </c>
      <c r="AO173">
        <v>0</v>
      </c>
      <c r="AP173">
        <v>1</v>
      </c>
      <c r="AQ173">
        <v>0</v>
      </c>
      <c r="AR173">
        <v>0</v>
      </c>
      <c r="AS173" t="s">
        <v>3</v>
      </c>
      <c r="AT173">
        <v>0.51</v>
      </c>
      <c r="AU173" t="s">
        <v>262</v>
      </c>
      <c r="AV173">
        <v>0</v>
      </c>
      <c r="AW173">
        <v>1</v>
      </c>
      <c r="AX173">
        <v>-1</v>
      </c>
      <c r="AY173">
        <v>0</v>
      </c>
      <c r="AZ173">
        <v>0</v>
      </c>
      <c r="BA173" t="s">
        <v>3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B173">
        <v>0</v>
      </c>
    </row>
    <row r="174" spans="1:80" x14ac:dyDescent="0.2">
      <c r="A174">
        <f>ROW(Source!A217)</f>
        <v>217</v>
      </c>
      <c r="B174">
        <v>22529510</v>
      </c>
      <c r="C174">
        <v>22613759</v>
      </c>
      <c r="D174">
        <v>7157835</v>
      </c>
      <c r="E174">
        <v>7157832</v>
      </c>
      <c r="F174">
        <v>1</v>
      </c>
      <c r="G174">
        <v>7157832</v>
      </c>
      <c r="H174">
        <v>1</v>
      </c>
      <c r="I174" t="s">
        <v>433</v>
      </c>
      <c r="J174" t="s">
        <v>3</v>
      </c>
      <c r="K174" t="s">
        <v>434</v>
      </c>
      <c r="L174">
        <v>1191</v>
      </c>
      <c r="N174">
        <v>1013</v>
      </c>
      <c r="O174" t="s">
        <v>435</v>
      </c>
      <c r="P174" t="s">
        <v>435</v>
      </c>
      <c r="Q174">
        <v>1</v>
      </c>
      <c r="Y174">
        <v>2.024</v>
      </c>
      <c r="AA174">
        <v>0</v>
      </c>
      <c r="AB174">
        <v>0</v>
      </c>
      <c r="AC174">
        <v>0</v>
      </c>
      <c r="AD174">
        <v>0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3</v>
      </c>
      <c r="AT174">
        <v>0.44</v>
      </c>
      <c r="AU174" t="s">
        <v>264</v>
      </c>
      <c r="AV174">
        <v>1</v>
      </c>
      <c r="AW174">
        <v>2</v>
      </c>
      <c r="AX174">
        <v>22613762</v>
      </c>
      <c r="AY174">
        <v>1</v>
      </c>
      <c r="AZ174">
        <v>0</v>
      </c>
      <c r="BA174">
        <v>176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</row>
    <row r="175" spans="1:80" x14ac:dyDescent="0.2">
      <c r="A175">
        <f>ROW(Source!A217)</f>
        <v>217</v>
      </c>
      <c r="B175">
        <v>22529510</v>
      </c>
      <c r="C175">
        <v>22613759</v>
      </c>
      <c r="D175">
        <v>7231062</v>
      </c>
      <c r="E175">
        <v>1</v>
      </c>
      <c r="F175">
        <v>1</v>
      </c>
      <c r="G175">
        <v>7157832</v>
      </c>
      <c r="H175">
        <v>2</v>
      </c>
      <c r="I175" t="s">
        <v>507</v>
      </c>
      <c r="J175" t="s">
        <v>508</v>
      </c>
      <c r="K175" t="s">
        <v>509</v>
      </c>
      <c r="L175">
        <v>1368</v>
      </c>
      <c r="N175">
        <v>1011</v>
      </c>
      <c r="O175" t="s">
        <v>444</v>
      </c>
      <c r="P175" t="s">
        <v>444</v>
      </c>
      <c r="Q175">
        <v>1</v>
      </c>
      <c r="Y175">
        <v>10</v>
      </c>
      <c r="AA175">
        <v>0</v>
      </c>
      <c r="AB175">
        <v>1.61</v>
      </c>
      <c r="AC175">
        <v>0.04</v>
      </c>
      <c r="AD175">
        <v>0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2</v>
      </c>
      <c r="AU175" t="s">
        <v>263</v>
      </c>
      <c r="AV175">
        <v>0</v>
      </c>
      <c r="AW175">
        <v>2</v>
      </c>
      <c r="AX175">
        <v>22613763</v>
      </c>
      <c r="AY175">
        <v>1</v>
      </c>
      <c r="AZ175">
        <v>0</v>
      </c>
      <c r="BA175">
        <v>177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</row>
    <row r="176" spans="1:80" x14ac:dyDescent="0.2">
      <c r="A176">
        <f>ROW(Source!A217)</f>
        <v>217</v>
      </c>
      <c r="B176">
        <v>22529510</v>
      </c>
      <c r="C176">
        <v>22613759</v>
      </c>
      <c r="D176">
        <v>7234965</v>
      </c>
      <c r="E176">
        <v>1</v>
      </c>
      <c r="F176">
        <v>1</v>
      </c>
      <c r="G176">
        <v>7157832</v>
      </c>
      <c r="H176">
        <v>3</v>
      </c>
      <c r="I176" t="s">
        <v>244</v>
      </c>
      <c r="J176" t="s">
        <v>247</v>
      </c>
      <c r="K176" t="s">
        <v>245</v>
      </c>
      <c r="L176">
        <v>1339</v>
      </c>
      <c r="N176">
        <v>1007</v>
      </c>
      <c r="O176" t="s">
        <v>246</v>
      </c>
      <c r="P176" t="s">
        <v>246</v>
      </c>
      <c r="Q176">
        <v>1</v>
      </c>
      <c r="Y176">
        <v>2.04</v>
      </c>
      <c r="AA176">
        <v>478.96</v>
      </c>
      <c r="AB176">
        <v>0</v>
      </c>
      <c r="AC176">
        <v>0</v>
      </c>
      <c r="AD176">
        <v>0</v>
      </c>
      <c r="AN176">
        <v>0</v>
      </c>
      <c r="AO176">
        <v>0</v>
      </c>
      <c r="AP176">
        <v>1</v>
      </c>
      <c r="AQ176">
        <v>0</v>
      </c>
      <c r="AR176">
        <v>0</v>
      </c>
      <c r="AS176" t="s">
        <v>3</v>
      </c>
      <c r="AT176">
        <v>0.51</v>
      </c>
      <c r="AU176" t="s">
        <v>262</v>
      </c>
      <c r="AV176">
        <v>0</v>
      </c>
      <c r="AW176">
        <v>1</v>
      </c>
      <c r="AX176">
        <v>-1</v>
      </c>
      <c r="AY176">
        <v>0</v>
      </c>
      <c r="AZ176">
        <v>0</v>
      </c>
      <c r="BA176" t="s">
        <v>3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</row>
    <row r="177" spans="1:80" x14ac:dyDescent="0.2">
      <c r="A177">
        <f>ROW(Source!A220)</f>
        <v>220</v>
      </c>
      <c r="B177">
        <v>22529512</v>
      </c>
      <c r="C177">
        <v>22530048</v>
      </c>
      <c r="D177">
        <v>7157835</v>
      </c>
      <c r="E177">
        <v>7157832</v>
      </c>
      <c r="F177">
        <v>1</v>
      </c>
      <c r="G177">
        <v>7157832</v>
      </c>
      <c r="H177">
        <v>1</v>
      </c>
      <c r="I177" t="s">
        <v>433</v>
      </c>
      <c r="J177" t="s">
        <v>3</v>
      </c>
      <c r="K177" t="s">
        <v>434</v>
      </c>
      <c r="L177">
        <v>1191</v>
      </c>
      <c r="N177">
        <v>1013</v>
      </c>
      <c r="O177" t="s">
        <v>435</v>
      </c>
      <c r="P177" t="s">
        <v>435</v>
      </c>
      <c r="Q177">
        <v>1</v>
      </c>
      <c r="Y177">
        <v>25.932499999999997</v>
      </c>
      <c r="AA177">
        <v>0</v>
      </c>
      <c r="AB177">
        <v>0</v>
      </c>
      <c r="AC177">
        <v>0</v>
      </c>
      <c r="AD177">
        <v>0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3</v>
      </c>
      <c r="AT177">
        <v>22.55</v>
      </c>
      <c r="AU177" t="s">
        <v>118</v>
      </c>
      <c r="AV177">
        <v>1</v>
      </c>
      <c r="AW177">
        <v>2</v>
      </c>
      <c r="AX177">
        <v>22530055</v>
      </c>
      <c r="AY177">
        <v>1</v>
      </c>
      <c r="AZ177">
        <v>0</v>
      </c>
      <c r="BA177">
        <v>179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B177">
        <v>0</v>
      </c>
    </row>
    <row r="178" spans="1:80" x14ac:dyDescent="0.2">
      <c r="A178">
        <f>ROW(Source!A220)</f>
        <v>220</v>
      </c>
      <c r="B178">
        <v>22529512</v>
      </c>
      <c r="C178">
        <v>22530048</v>
      </c>
      <c r="D178">
        <v>7159942</v>
      </c>
      <c r="E178">
        <v>7157832</v>
      </c>
      <c r="F178">
        <v>1</v>
      </c>
      <c r="G178">
        <v>7157832</v>
      </c>
      <c r="H178">
        <v>2</v>
      </c>
      <c r="I178" t="s">
        <v>438</v>
      </c>
      <c r="J178" t="s">
        <v>3</v>
      </c>
      <c r="K178" t="s">
        <v>439</v>
      </c>
      <c r="L178">
        <v>1344</v>
      </c>
      <c r="N178">
        <v>1008</v>
      </c>
      <c r="O178" t="s">
        <v>440</v>
      </c>
      <c r="P178" t="s">
        <v>440</v>
      </c>
      <c r="Q178">
        <v>1</v>
      </c>
      <c r="Y178">
        <v>53.075000000000003</v>
      </c>
      <c r="AA178">
        <v>0</v>
      </c>
      <c r="AB178">
        <v>1</v>
      </c>
      <c r="AC178">
        <v>0</v>
      </c>
      <c r="AD178">
        <v>0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3</v>
      </c>
      <c r="AT178">
        <v>42.46</v>
      </c>
      <c r="AU178" t="s">
        <v>117</v>
      </c>
      <c r="AV178">
        <v>0</v>
      </c>
      <c r="AW178">
        <v>2</v>
      </c>
      <c r="AX178">
        <v>22530057</v>
      </c>
      <c r="AY178">
        <v>1</v>
      </c>
      <c r="AZ178">
        <v>0</v>
      </c>
      <c r="BA178">
        <v>180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B178">
        <v>0</v>
      </c>
    </row>
    <row r="179" spans="1:80" x14ac:dyDescent="0.2">
      <c r="A179">
        <f>ROW(Source!A220)</f>
        <v>220</v>
      </c>
      <c r="B179">
        <v>22529512</v>
      </c>
      <c r="C179">
        <v>22530048</v>
      </c>
      <c r="D179">
        <v>7231465</v>
      </c>
      <c r="E179">
        <v>1</v>
      </c>
      <c r="F179">
        <v>1</v>
      </c>
      <c r="G179">
        <v>7157832</v>
      </c>
      <c r="H179">
        <v>2</v>
      </c>
      <c r="I179" t="s">
        <v>516</v>
      </c>
      <c r="J179" t="s">
        <v>517</v>
      </c>
      <c r="K179" t="s">
        <v>518</v>
      </c>
      <c r="L179">
        <v>1368</v>
      </c>
      <c r="N179">
        <v>1011</v>
      </c>
      <c r="O179" t="s">
        <v>444</v>
      </c>
      <c r="P179" t="s">
        <v>444</v>
      </c>
      <c r="Q179">
        <v>1</v>
      </c>
      <c r="Y179">
        <v>1.0374999999999999</v>
      </c>
      <c r="AA179">
        <v>0</v>
      </c>
      <c r="AB179">
        <v>0.81</v>
      </c>
      <c r="AC179">
        <v>0.03</v>
      </c>
      <c r="AD179">
        <v>0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3</v>
      </c>
      <c r="AT179">
        <v>0.83</v>
      </c>
      <c r="AU179" t="s">
        <v>117</v>
      </c>
      <c r="AV179">
        <v>0</v>
      </c>
      <c r="AW179">
        <v>2</v>
      </c>
      <c r="AX179">
        <v>22530056</v>
      </c>
      <c r="AY179">
        <v>1</v>
      </c>
      <c r="AZ179">
        <v>0</v>
      </c>
      <c r="BA179">
        <v>181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B179">
        <v>0</v>
      </c>
    </row>
    <row r="180" spans="1:80" x14ac:dyDescent="0.2">
      <c r="A180">
        <f>ROW(Source!A220)</f>
        <v>220</v>
      </c>
      <c r="B180">
        <v>22529512</v>
      </c>
      <c r="C180">
        <v>22530048</v>
      </c>
      <c r="D180">
        <v>7182707</v>
      </c>
      <c r="E180">
        <v>7157832</v>
      </c>
      <c r="F180">
        <v>1</v>
      </c>
      <c r="G180">
        <v>7157832</v>
      </c>
      <c r="H180">
        <v>3</v>
      </c>
      <c r="I180" t="s">
        <v>436</v>
      </c>
      <c r="J180" t="s">
        <v>3</v>
      </c>
      <c r="K180" t="s">
        <v>467</v>
      </c>
      <c r="L180">
        <v>1344</v>
      </c>
      <c r="N180">
        <v>1008</v>
      </c>
      <c r="O180" t="s">
        <v>440</v>
      </c>
      <c r="P180" t="s">
        <v>440</v>
      </c>
      <c r="Q180">
        <v>1</v>
      </c>
      <c r="Y180">
        <v>0.21</v>
      </c>
      <c r="AA180">
        <v>1</v>
      </c>
      <c r="AB180">
        <v>0</v>
      </c>
      <c r="AC180">
        <v>0</v>
      </c>
      <c r="AD180">
        <v>0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0.21</v>
      </c>
      <c r="AU180" t="s">
        <v>3</v>
      </c>
      <c r="AV180">
        <v>0</v>
      </c>
      <c r="AW180">
        <v>2</v>
      </c>
      <c r="AX180">
        <v>22530060</v>
      </c>
      <c r="AY180">
        <v>1</v>
      </c>
      <c r="AZ180">
        <v>0</v>
      </c>
      <c r="BA180">
        <v>182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B180">
        <v>0</v>
      </c>
    </row>
    <row r="181" spans="1:80" x14ac:dyDescent="0.2">
      <c r="A181">
        <f>ROW(Source!A220)</f>
        <v>220</v>
      </c>
      <c r="B181">
        <v>22529512</v>
      </c>
      <c r="C181">
        <v>22530048</v>
      </c>
      <c r="D181">
        <v>7234072</v>
      </c>
      <c r="E181">
        <v>1</v>
      </c>
      <c r="F181">
        <v>1</v>
      </c>
      <c r="G181">
        <v>7157832</v>
      </c>
      <c r="H181">
        <v>3</v>
      </c>
      <c r="I181" t="s">
        <v>519</v>
      </c>
      <c r="J181" t="s">
        <v>520</v>
      </c>
      <c r="K181" t="s">
        <v>521</v>
      </c>
      <c r="L181">
        <v>1327</v>
      </c>
      <c r="N181">
        <v>1005</v>
      </c>
      <c r="O181" t="s">
        <v>125</v>
      </c>
      <c r="P181" t="s">
        <v>125</v>
      </c>
      <c r="Q181">
        <v>1</v>
      </c>
      <c r="Y181">
        <v>105</v>
      </c>
      <c r="AA181">
        <v>2.5499999999999998</v>
      </c>
      <c r="AB181">
        <v>0</v>
      </c>
      <c r="AC181">
        <v>0</v>
      </c>
      <c r="AD181">
        <v>0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3</v>
      </c>
      <c r="AT181">
        <v>105</v>
      </c>
      <c r="AU181" t="s">
        <v>3</v>
      </c>
      <c r="AV181">
        <v>0</v>
      </c>
      <c r="AW181">
        <v>2</v>
      </c>
      <c r="AX181">
        <v>22530058</v>
      </c>
      <c r="AY181">
        <v>1</v>
      </c>
      <c r="AZ181">
        <v>0</v>
      </c>
      <c r="BA181">
        <v>183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B181">
        <v>0</v>
      </c>
    </row>
    <row r="182" spans="1:80" x14ac:dyDescent="0.2">
      <c r="A182">
        <f>ROW(Source!A220)</f>
        <v>220</v>
      </c>
      <c r="B182">
        <v>22529512</v>
      </c>
      <c r="C182">
        <v>22530048</v>
      </c>
      <c r="D182">
        <v>0</v>
      </c>
      <c r="E182">
        <v>0</v>
      </c>
      <c r="F182">
        <v>1</v>
      </c>
      <c r="G182">
        <v>7157832</v>
      </c>
      <c r="H182">
        <v>3</v>
      </c>
      <c r="I182" t="s">
        <v>123</v>
      </c>
      <c r="J182" t="s">
        <v>3</v>
      </c>
      <c r="K182" t="s">
        <v>273</v>
      </c>
      <c r="L182">
        <v>1327</v>
      </c>
      <c r="N182">
        <v>1005</v>
      </c>
      <c r="O182" t="s">
        <v>125</v>
      </c>
      <c r="P182" t="s">
        <v>125</v>
      </c>
      <c r="Q182">
        <v>1</v>
      </c>
      <c r="Y182">
        <v>102.5</v>
      </c>
      <c r="AA182">
        <v>980</v>
      </c>
      <c r="AB182">
        <v>0</v>
      </c>
      <c r="AC182">
        <v>0</v>
      </c>
      <c r="AD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 t="s">
        <v>3</v>
      </c>
      <c r="AT182">
        <v>102.5</v>
      </c>
      <c r="AU182" t="s">
        <v>3</v>
      </c>
      <c r="AV182">
        <v>0</v>
      </c>
      <c r="AW182">
        <v>1</v>
      </c>
      <c r="AX182">
        <v>-1</v>
      </c>
      <c r="AY182">
        <v>0</v>
      </c>
      <c r="AZ182">
        <v>0</v>
      </c>
      <c r="BA182" t="s">
        <v>3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B182">
        <v>0</v>
      </c>
    </row>
    <row r="183" spans="1:80" x14ac:dyDescent="0.2">
      <c r="A183">
        <f>ROW(Source!A221)</f>
        <v>221</v>
      </c>
      <c r="B183">
        <v>22529510</v>
      </c>
      <c r="C183">
        <v>22530048</v>
      </c>
      <c r="D183">
        <v>7157835</v>
      </c>
      <c r="E183">
        <v>7157832</v>
      </c>
      <c r="F183">
        <v>1</v>
      </c>
      <c r="G183">
        <v>7157832</v>
      </c>
      <c r="H183">
        <v>1</v>
      </c>
      <c r="I183" t="s">
        <v>433</v>
      </c>
      <c r="J183" t="s">
        <v>3</v>
      </c>
      <c r="K183" t="s">
        <v>434</v>
      </c>
      <c r="L183">
        <v>1191</v>
      </c>
      <c r="N183">
        <v>1013</v>
      </c>
      <c r="O183" t="s">
        <v>435</v>
      </c>
      <c r="P183" t="s">
        <v>435</v>
      </c>
      <c r="Q183">
        <v>1</v>
      </c>
      <c r="Y183">
        <v>25.932499999999997</v>
      </c>
      <c r="AA183">
        <v>0</v>
      </c>
      <c r="AB183">
        <v>0</v>
      </c>
      <c r="AC183">
        <v>0</v>
      </c>
      <c r="AD183">
        <v>0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3</v>
      </c>
      <c r="AT183">
        <v>22.55</v>
      </c>
      <c r="AU183" t="s">
        <v>118</v>
      </c>
      <c r="AV183">
        <v>1</v>
      </c>
      <c r="AW183">
        <v>2</v>
      </c>
      <c r="AX183">
        <v>22530055</v>
      </c>
      <c r="AY183">
        <v>1</v>
      </c>
      <c r="AZ183">
        <v>0</v>
      </c>
      <c r="BA183">
        <v>185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</row>
    <row r="184" spans="1:80" x14ac:dyDescent="0.2">
      <c r="A184">
        <f>ROW(Source!A221)</f>
        <v>221</v>
      </c>
      <c r="B184">
        <v>22529510</v>
      </c>
      <c r="C184">
        <v>22530048</v>
      </c>
      <c r="D184">
        <v>7159942</v>
      </c>
      <c r="E184">
        <v>7157832</v>
      </c>
      <c r="F184">
        <v>1</v>
      </c>
      <c r="G184">
        <v>7157832</v>
      </c>
      <c r="H184">
        <v>2</v>
      </c>
      <c r="I184" t="s">
        <v>438</v>
      </c>
      <c r="J184" t="s">
        <v>3</v>
      </c>
      <c r="K184" t="s">
        <v>439</v>
      </c>
      <c r="L184">
        <v>1344</v>
      </c>
      <c r="N184">
        <v>1008</v>
      </c>
      <c r="O184" t="s">
        <v>440</v>
      </c>
      <c r="P184" t="s">
        <v>440</v>
      </c>
      <c r="Q184">
        <v>1</v>
      </c>
      <c r="Y184">
        <v>53.075000000000003</v>
      </c>
      <c r="AA184">
        <v>0</v>
      </c>
      <c r="AB184">
        <v>1</v>
      </c>
      <c r="AC184">
        <v>0</v>
      </c>
      <c r="AD184">
        <v>0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3</v>
      </c>
      <c r="AT184">
        <v>42.46</v>
      </c>
      <c r="AU184" t="s">
        <v>117</v>
      </c>
      <c r="AV184">
        <v>0</v>
      </c>
      <c r="AW184">
        <v>2</v>
      </c>
      <c r="AX184">
        <v>22530057</v>
      </c>
      <c r="AY184">
        <v>1</v>
      </c>
      <c r="AZ184">
        <v>0</v>
      </c>
      <c r="BA184">
        <v>186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</row>
    <row r="185" spans="1:80" x14ac:dyDescent="0.2">
      <c r="A185">
        <f>ROW(Source!A221)</f>
        <v>221</v>
      </c>
      <c r="B185">
        <v>22529510</v>
      </c>
      <c r="C185">
        <v>22530048</v>
      </c>
      <c r="D185">
        <v>7231465</v>
      </c>
      <c r="E185">
        <v>1</v>
      </c>
      <c r="F185">
        <v>1</v>
      </c>
      <c r="G185">
        <v>7157832</v>
      </c>
      <c r="H185">
        <v>2</v>
      </c>
      <c r="I185" t="s">
        <v>516</v>
      </c>
      <c r="J185" t="s">
        <v>517</v>
      </c>
      <c r="K185" t="s">
        <v>518</v>
      </c>
      <c r="L185">
        <v>1368</v>
      </c>
      <c r="N185">
        <v>1011</v>
      </c>
      <c r="O185" t="s">
        <v>444</v>
      </c>
      <c r="P185" t="s">
        <v>444</v>
      </c>
      <c r="Q185">
        <v>1</v>
      </c>
      <c r="Y185">
        <v>1.0374999999999999</v>
      </c>
      <c r="AA185">
        <v>0</v>
      </c>
      <c r="AB185">
        <v>0.81</v>
      </c>
      <c r="AC185">
        <v>0.03</v>
      </c>
      <c r="AD185">
        <v>0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3</v>
      </c>
      <c r="AT185">
        <v>0.83</v>
      </c>
      <c r="AU185" t="s">
        <v>117</v>
      </c>
      <c r="AV185">
        <v>0</v>
      </c>
      <c r="AW185">
        <v>2</v>
      </c>
      <c r="AX185">
        <v>22530056</v>
      </c>
      <c r="AY185">
        <v>1</v>
      </c>
      <c r="AZ185">
        <v>0</v>
      </c>
      <c r="BA185">
        <v>187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</row>
    <row r="186" spans="1:80" x14ac:dyDescent="0.2">
      <c r="A186">
        <f>ROW(Source!A221)</f>
        <v>221</v>
      </c>
      <c r="B186">
        <v>22529510</v>
      </c>
      <c r="C186">
        <v>22530048</v>
      </c>
      <c r="D186">
        <v>7182707</v>
      </c>
      <c r="E186">
        <v>7157832</v>
      </c>
      <c r="F186">
        <v>1</v>
      </c>
      <c r="G186">
        <v>7157832</v>
      </c>
      <c r="H186">
        <v>3</v>
      </c>
      <c r="I186" t="s">
        <v>436</v>
      </c>
      <c r="J186" t="s">
        <v>3</v>
      </c>
      <c r="K186" t="s">
        <v>467</v>
      </c>
      <c r="L186">
        <v>1344</v>
      </c>
      <c r="N186">
        <v>1008</v>
      </c>
      <c r="O186" t="s">
        <v>440</v>
      </c>
      <c r="P186" t="s">
        <v>440</v>
      </c>
      <c r="Q186">
        <v>1</v>
      </c>
      <c r="Y186">
        <v>0.21</v>
      </c>
      <c r="AA186">
        <v>1</v>
      </c>
      <c r="AB186">
        <v>0</v>
      </c>
      <c r="AC186">
        <v>0</v>
      </c>
      <c r="AD186">
        <v>0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3</v>
      </c>
      <c r="AT186">
        <v>0.21</v>
      </c>
      <c r="AU186" t="s">
        <v>3</v>
      </c>
      <c r="AV186">
        <v>0</v>
      </c>
      <c r="AW186">
        <v>2</v>
      </c>
      <c r="AX186">
        <v>22530060</v>
      </c>
      <c r="AY186">
        <v>1</v>
      </c>
      <c r="AZ186">
        <v>0</v>
      </c>
      <c r="BA186">
        <v>188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</row>
    <row r="187" spans="1:80" x14ac:dyDescent="0.2">
      <c r="A187">
        <f>ROW(Source!A221)</f>
        <v>221</v>
      </c>
      <c r="B187">
        <v>22529510</v>
      </c>
      <c r="C187">
        <v>22530048</v>
      </c>
      <c r="D187">
        <v>7234072</v>
      </c>
      <c r="E187">
        <v>1</v>
      </c>
      <c r="F187">
        <v>1</v>
      </c>
      <c r="G187">
        <v>7157832</v>
      </c>
      <c r="H187">
        <v>3</v>
      </c>
      <c r="I187" t="s">
        <v>519</v>
      </c>
      <c r="J187" t="s">
        <v>520</v>
      </c>
      <c r="K187" t="s">
        <v>521</v>
      </c>
      <c r="L187">
        <v>1327</v>
      </c>
      <c r="N187">
        <v>1005</v>
      </c>
      <c r="O187" t="s">
        <v>125</v>
      </c>
      <c r="P187" t="s">
        <v>125</v>
      </c>
      <c r="Q187">
        <v>1</v>
      </c>
      <c r="Y187">
        <v>105</v>
      </c>
      <c r="AA187">
        <v>2.5499999999999998</v>
      </c>
      <c r="AB187">
        <v>0</v>
      </c>
      <c r="AC187">
        <v>0</v>
      </c>
      <c r="AD187">
        <v>0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105</v>
      </c>
      <c r="AU187" t="s">
        <v>3</v>
      </c>
      <c r="AV187">
        <v>0</v>
      </c>
      <c r="AW187">
        <v>2</v>
      </c>
      <c r="AX187">
        <v>22530058</v>
      </c>
      <c r="AY187">
        <v>1</v>
      </c>
      <c r="AZ187">
        <v>0</v>
      </c>
      <c r="BA187">
        <v>189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</row>
    <row r="188" spans="1:80" x14ac:dyDescent="0.2">
      <c r="A188">
        <f>ROW(Source!A221)</f>
        <v>221</v>
      </c>
      <c r="B188">
        <v>22529510</v>
      </c>
      <c r="C188">
        <v>22530048</v>
      </c>
      <c r="D188">
        <v>0</v>
      </c>
      <c r="E188">
        <v>0</v>
      </c>
      <c r="F188">
        <v>1</v>
      </c>
      <c r="G188">
        <v>7157832</v>
      </c>
      <c r="H188">
        <v>3</v>
      </c>
      <c r="I188" t="s">
        <v>123</v>
      </c>
      <c r="J188" t="s">
        <v>3</v>
      </c>
      <c r="K188" t="s">
        <v>273</v>
      </c>
      <c r="L188">
        <v>1327</v>
      </c>
      <c r="N188">
        <v>1005</v>
      </c>
      <c r="O188" t="s">
        <v>125</v>
      </c>
      <c r="P188" t="s">
        <v>125</v>
      </c>
      <c r="Q188">
        <v>1</v>
      </c>
      <c r="Y188">
        <v>102.5</v>
      </c>
      <c r="AA188">
        <v>980</v>
      </c>
      <c r="AB188">
        <v>0</v>
      </c>
      <c r="AC188">
        <v>0</v>
      </c>
      <c r="AD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 t="s">
        <v>3</v>
      </c>
      <c r="AT188">
        <v>102.5</v>
      </c>
      <c r="AU188" t="s">
        <v>3</v>
      </c>
      <c r="AV188">
        <v>0</v>
      </c>
      <c r="AW188">
        <v>1</v>
      </c>
      <c r="AX188">
        <v>-1</v>
      </c>
      <c r="AY188">
        <v>0</v>
      </c>
      <c r="AZ188">
        <v>0</v>
      </c>
      <c r="BA188" t="s">
        <v>3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</row>
    <row r="189" spans="1:80" x14ac:dyDescent="0.2">
      <c r="A189">
        <f>ROW(Source!A224)</f>
        <v>224</v>
      </c>
      <c r="B189">
        <v>22529512</v>
      </c>
      <c r="C189">
        <v>22611803</v>
      </c>
      <c r="D189">
        <v>7157835</v>
      </c>
      <c r="E189">
        <v>7157832</v>
      </c>
      <c r="F189">
        <v>1</v>
      </c>
      <c r="G189">
        <v>7157832</v>
      </c>
      <c r="H189">
        <v>1</v>
      </c>
      <c r="I189" t="s">
        <v>433</v>
      </c>
      <c r="J189" t="s">
        <v>3</v>
      </c>
      <c r="K189" t="s">
        <v>434</v>
      </c>
      <c r="L189">
        <v>1191</v>
      </c>
      <c r="N189">
        <v>1013</v>
      </c>
      <c r="O189" t="s">
        <v>435</v>
      </c>
      <c r="P189" t="s">
        <v>435</v>
      </c>
      <c r="Q189">
        <v>1</v>
      </c>
      <c r="Y189">
        <v>8.7974999999999994</v>
      </c>
      <c r="AA189">
        <v>0</v>
      </c>
      <c r="AB189">
        <v>0</v>
      </c>
      <c r="AC189">
        <v>0</v>
      </c>
      <c r="AD189">
        <v>0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3</v>
      </c>
      <c r="AT189">
        <v>7.65</v>
      </c>
      <c r="AU189" t="s">
        <v>118</v>
      </c>
      <c r="AV189">
        <v>1</v>
      </c>
      <c r="AW189">
        <v>2</v>
      </c>
      <c r="AX189">
        <v>22611808</v>
      </c>
      <c r="AY189">
        <v>1</v>
      </c>
      <c r="AZ189">
        <v>0</v>
      </c>
      <c r="BA189">
        <v>191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B189">
        <v>0</v>
      </c>
    </row>
    <row r="190" spans="1:80" x14ac:dyDescent="0.2">
      <c r="A190">
        <f>ROW(Source!A224)</f>
        <v>224</v>
      </c>
      <c r="B190">
        <v>22529512</v>
      </c>
      <c r="C190">
        <v>22611803</v>
      </c>
      <c r="D190">
        <v>7159942</v>
      </c>
      <c r="E190">
        <v>7157832</v>
      </c>
      <c r="F190">
        <v>1</v>
      </c>
      <c r="G190">
        <v>7157832</v>
      </c>
      <c r="H190">
        <v>2</v>
      </c>
      <c r="I190" t="s">
        <v>438</v>
      </c>
      <c r="J190" t="s">
        <v>3</v>
      </c>
      <c r="K190" t="s">
        <v>439</v>
      </c>
      <c r="L190">
        <v>1344</v>
      </c>
      <c r="N190">
        <v>1008</v>
      </c>
      <c r="O190" t="s">
        <v>440</v>
      </c>
      <c r="P190" t="s">
        <v>440</v>
      </c>
      <c r="Q190">
        <v>1</v>
      </c>
      <c r="Y190">
        <v>7.45</v>
      </c>
      <c r="AA190">
        <v>0</v>
      </c>
      <c r="AB190">
        <v>1</v>
      </c>
      <c r="AC190">
        <v>0</v>
      </c>
      <c r="AD190">
        <v>0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3</v>
      </c>
      <c r="AT190">
        <v>5.96</v>
      </c>
      <c r="AU190" t="s">
        <v>117</v>
      </c>
      <c r="AV190">
        <v>0</v>
      </c>
      <c r="AW190">
        <v>2</v>
      </c>
      <c r="AX190">
        <v>22611809</v>
      </c>
      <c r="AY190">
        <v>1</v>
      </c>
      <c r="AZ190">
        <v>0</v>
      </c>
      <c r="BA190">
        <v>192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B190">
        <v>0</v>
      </c>
    </row>
    <row r="191" spans="1:80" x14ac:dyDescent="0.2">
      <c r="A191">
        <f>ROW(Source!A224)</f>
        <v>224</v>
      </c>
      <c r="B191">
        <v>22529512</v>
      </c>
      <c r="C191">
        <v>22611803</v>
      </c>
      <c r="D191">
        <v>7182707</v>
      </c>
      <c r="E191">
        <v>7157832</v>
      </c>
      <c r="F191">
        <v>1</v>
      </c>
      <c r="G191">
        <v>7157832</v>
      </c>
      <c r="H191">
        <v>3</v>
      </c>
      <c r="I191" t="s">
        <v>436</v>
      </c>
      <c r="J191" t="s">
        <v>3</v>
      </c>
      <c r="K191" t="s">
        <v>467</v>
      </c>
      <c r="L191">
        <v>1344</v>
      </c>
      <c r="N191">
        <v>1008</v>
      </c>
      <c r="O191" t="s">
        <v>440</v>
      </c>
      <c r="P191" t="s">
        <v>440</v>
      </c>
      <c r="Q191">
        <v>1</v>
      </c>
      <c r="Y191">
        <v>2.1</v>
      </c>
      <c r="AA191">
        <v>1</v>
      </c>
      <c r="AB191">
        <v>0</v>
      </c>
      <c r="AC191">
        <v>0</v>
      </c>
      <c r="AD191">
        <v>0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2.1</v>
      </c>
      <c r="AU191" t="s">
        <v>3</v>
      </c>
      <c r="AV191">
        <v>0</v>
      </c>
      <c r="AW191">
        <v>2</v>
      </c>
      <c r="AX191">
        <v>22611812</v>
      </c>
      <c r="AY191">
        <v>1</v>
      </c>
      <c r="AZ191">
        <v>0</v>
      </c>
      <c r="BA191">
        <v>193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B191">
        <v>0</v>
      </c>
    </row>
    <row r="192" spans="1:80" x14ac:dyDescent="0.2">
      <c r="A192">
        <f>ROW(Source!A224)</f>
        <v>224</v>
      </c>
      <c r="B192">
        <v>22529512</v>
      </c>
      <c r="C192">
        <v>22611803</v>
      </c>
      <c r="D192">
        <v>7231843</v>
      </c>
      <c r="E192">
        <v>1</v>
      </c>
      <c r="F192">
        <v>1</v>
      </c>
      <c r="G192">
        <v>7157832</v>
      </c>
      <c r="H192">
        <v>3</v>
      </c>
      <c r="I192" t="s">
        <v>483</v>
      </c>
      <c r="J192" t="s">
        <v>484</v>
      </c>
      <c r="K192" t="s">
        <v>485</v>
      </c>
      <c r="L192">
        <v>1348</v>
      </c>
      <c r="N192">
        <v>1009</v>
      </c>
      <c r="O192" t="s">
        <v>137</v>
      </c>
      <c r="P192" t="s">
        <v>137</v>
      </c>
      <c r="Q192">
        <v>1000</v>
      </c>
      <c r="Y192">
        <v>4.2000000000000002E-4</v>
      </c>
      <c r="AA192">
        <v>6521.42</v>
      </c>
      <c r="AB192">
        <v>0</v>
      </c>
      <c r="AC192">
        <v>0</v>
      </c>
      <c r="AD192">
        <v>0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3</v>
      </c>
      <c r="AT192">
        <v>4.2000000000000002E-4</v>
      </c>
      <c r="AU192" t="s">
        <v>3</v>
      </c>
      <c r="AV192">
        <v>0</v>
      </c>
      <c r="AW192">
        <v>2</v>
      </c>
      <c r="AX192">
        <v>22611810</v>
      </c>
      <c r="AY192">
        <v>1</v>
      </c>
      <c r="AZ192">
        <v>0</v>
      </c>
      <c r="BA192">
        <v>194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B192">
        <v>0</v>
      </c>
    </row>
    <row r="193" spans="1:80" x14ac:dyDescent="0.2">
      <c r="A193">
        <f>ROW(Source!A224)</f>
        <v>224</v>
      </c>
      <c r="B193">
        <v>22529512</v>
      </c>
      <c r="C193">
        <v>22611803</v>
      </c>
      <c r="D193">
        <v>7232008</v>
      </c>
      <c r="E193">
        <v>1</v>
      </c>
      <c r="F193">
        <v>1</v>
      </c>
      <c r="G193">
        <v>7157832</v>
      </c>
      <c r="H193">
        <v>3</v>
      </c>
      <c r="I193" t="s">
        <v>282</v>
      </c>
      <c r="J193" t="s">
        <v>285</v>
      </c>
      <c r="K193" t="s">
        <v>283</v>
      </c>
      <c r="L193">
        <v>1301</v>
      </c>
      <c r="N193">
        <v>1003</v>
      </c>
      <c r="O193" t="s">
        <v>284</v>
      </c>
      <c r="P193" t="s">
        <v>284</v>
      </c>
      <c r="Q193">
        <v>1</v>
      </c>
      <c r="Y193">
        <v>101</v>
      </c>
      <c r="AA193">
        <v>11.3</v>
      </c>
      <c r="AB193">
        <v>0</v>
      </c>
      <c r="AC193">
        <v>0</v>
      </c>
      <c r="AD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 t="s">
        <v>3</v>
      </c>
      <c r="AT193">
        <v>101</v>
      </c>
      <c r="AU193" t="s">
        <v>3</v>
      </c>
      <c r="AV193">
        <v>0</v>
      </c>
      <c r="AW193">
        <v>1</v>
      </c>
      <c r="AX193">
        <v>-1</v>
      </c>
      <c r="AY193">
        <v>0</v>
      </c>
      <c r="AZ193">
        <v>0</v>
      </c>
      <c r="BA193" t="s">
        <v>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B193">
        <v>0</v>
      </c>
    </row>
    <row r="194" spans="1:80" x14ac:dyDescent="0.2">
      <c r="A194">
        <f>ROW(Source!A225)</f>
        <v>225</v>
      </c>
      <c r="B194">
        <v>22529510</v>
      </c>
      <c r="C194">
        <v>22611803</v>
      </c>
      <c r="D194">
        <v>7157835</v>
      </c>
      <c r="E194">
        <v>7157832</v>
      </c>
      <c r="F194">
        <v>1</v>
      </c>
      <c r="G194">
        <v>7157832</v>
      </c>
      <c r="H194">
        <v>1</v>
      </c>
      <c r="I194" t="s">
        <v>433</v>
      </c>
      <c r="J194" t="s">
        <v>3</v>
      </c>
      <c r="K194" t="s">
        <v>434</v>
      </c>
      <c r="L194">
        <v>1191</v>
      </c>
      <c r="N194">
        <v>1013</v>
      </c>
      <c r="O194" t="s">
        <v>435</v>
      </c>
      <c r="P194" t="s">
        <v>435</v>
      </c>
      <c r="Q194">
        <v>1</v>
      </c>
      <c r="Y194">
        <v>8.7974999999999994</v>
      </c>
      <c r="AA194">
        <v>0</v>
      </c>
      <c r="AB194">
        <v>0</v>
      </c>
      <c r="AC194">
        <v>0</v>
      </c>
      <c r="AD194">
        <v>0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3</v>
      </c>
      <c r="AT194">
        <v>7.65</v>
      </c>
      <c r="AU194" t="s">
        <v>118</v>
      </c>
      <c r="AV194">
        <v>1</v>
      </c>
      <c r="AW194">
        <v>2</v>
      </c>
      <c r="AX194">
        <v>22611808</v>
      </c>
      <c r="AY194">
        <v>1</v>
      </c>
      <c r="AZ194">
        <v>0</v>
      </c>
      <c r="BA194">
        <v>196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</row>
    <row r="195" spans="1:80" x14ac:dyDescent="0.2">
      <c r="A195">
        <f>ROW(Source!A225)</f>
        <v>225</v>
      </c>
      <c r="B195">
        <v>22529510</v>
      </c>
      <c r="C195">
        <v>22611803</v>
      </c>
      <c r="D195">
        <v>7159942</v>
      </c>
      <c r="E195">
        <v>7157832</v>
      </c>
      <c r="F195">
        <v>1</v>
      </c>
      <c r="G195">
        <v>7157832</v>
      </c>
      <c r="H195">
        <v>2</v>
      </c>
      <c r="I195" t="s">
        <v>438</v>
      </c>
      <c r="J195" t="s">
        <v>3</v>
      </c>
      <c r="K195" t="s">
        <v>439</v>
      </c>
      <c r="L195">
        <v>1344</v>
      </c>
      <c r="N195">
        <v>1008</v>
      </c>
      <c r="O195" t="s">
        <v>440</v>
      </c>
      <c r="P195" t="s">
        <v>440</v>
      </c>
      <c r="Q195">
        <v>1</v>
      </c>
      <c r="Y195">
        <v>7.45</v>
      </c>
      <c r="AA195">
        <v>0</v>
      </c>
      <c r="AB195">
        <v>1</v>
      </c>
      <c r="AC195">
        <v>0</v>
      </c>
      <c r="AD195">
        <v>0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3</v>
      </c>
      <c r="AT195">
        <v>5.96</v>
      </c>
      <c r="AU195" t="s">
        <v>117</v>
      </c>
      <c r="AV195">
        <v>0</v>
      </c>
      <c r="AW195">
        <v>2</v>
      </c>
      <c r="AX195">
        <v>22611809</v>
      </c>
      <c r="AY195">
        <v>1</v>
      </c>
      <c r="AZ195">
        <v>0</v>
      </c>
      <c r="BA195">
        <v>197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</row>
    <row r="196" spans="1:80" x14ac:dyDescent="0.2">
      <c r="A196">
        <f>ROW(Source!A225)</f>
        <v>225</v>
      </c>
      <c r="B196">
        <v>22529510</v>
      </c>
      <c r="C196">
        <v>22611803</v>
      </c>
      <c r="D196">
        <v>7182707</v>
      </c>
      <c r="E196">
        <v>7157832</v>
      </c>
      <c r="F196">
        <v>1</v>
      </c>
      <c r="G196">
        <v>7157832</v>
      </c>
      <c r="H196">
        <v>3</v>
      </c>
      <c r="I196" t="s">
        <v>436</v>
      </c>
      <c r="J196" t="s">
        <v>3</v>
      </c>
      <c r="K196" t="s">
        <v>467</v>
      </c>
      <c r="L196">
        <v>1344</v>
      </c>
      <c r="N196">
        <v>1008</v>
      </c>
      <c r="O196" t="s">
        <v>440</v>
      </c>
      <c r="P196" t="s">
        <v>440</v>
      </c>
      <c r="Q196">
        <v>1</v>
      </c>
      <c r="Y196">
        <v>2.1</v>
      </c>
      <c r="AA196">
        <v>1</v>
      </c>
      <c r="AB196">
        <v>0</v>
      </c>
      <c r="AC196">
        <v>0</v>
      </c>
      <c r="AD196">
        <v>0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2.1</v>
      </c>
      <c r="AU196" t="s">
        <v>3</v>
      </c>
      <c r="AV196">
        <v>0</v>
      </c>
      <c r="AW196">
        <v>2</v>
      </c>
      <c r="AX196">
        <v>22611812</v>
      </c>
      <c r="AY196">
        <v>1</v>
      </c>
      <c r="AZ196">
        <v>0</v>
      </c>
      <c r="BA196">
        <v>198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</row>
    <row r="197" spans="1:80" x14ac:dyDescent="0.2">
      <c r="A197">
        <f>ROW(Source!A225)</f>
        <v>225</v>
      </c>
      <c r="B197">
        <v>22529510</v>
      </c>
      <c r="C197">
        <v>22611803</v>
      </c>
      <c r="D197">
        <v>7231843</v>
      </c>
      <c r="E197">
        <v>1</v>
      </c>
      <c r="F197">
        <v>1</v>
      </c>
      <c r="G197">
        <v>7157832</v>
      </c>
      <c r="H197">
        <v>3</v>
      </c>
      <c r="I197" t="s">
        <v>483</v>
      </c>
      <c r="J197" t="s">
        <v>484</v>
      </c>
      <c r="K197" t="s">
        <v>485</v>
      </c>
      <c r="L197">
        <v>1348</v>
      </c>
      <c r="N197">
        <v>1009</v>
      </c>
      <c r="O197" t="s">
        <v>137</v>
      </c>
      <c r="P197" t="s">
        <v>137</v>
      </c>
      <c r="Q197">
        <v>1000</v>
      </c>
      <c r="Y197">
        <v>4.2000000000000002E-4</v>
      </c>
      <c r="AA197">
        <v>6521.42</v>
      </c>
      <c r="AB197">
        <v>0</v>
      </c>
      <c r="AC197">
        <v>0</v>
      </c>
      <c r="AD197">
        <v>0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4.2000000000000002E-4</v>
      </c>
      <c r="AU197" t="s">
        <v>3</v>
      </c>
      <c r="AV197">
        <v>0</v>
      </c>
      <c r="AW197">
        <v>2</v>
      </c>
      <c r="AX197">
        <v>22611810</v>
      </c>
      <c r="AY197">
        <v>1</v>
      </c>
      <c r="AZ197">
        <v>0</v>
      </c>
      <c r="BA197">
        <v>199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</row>
    <row r="198" spans="1:80" x14ac:dyDescent="0.2">
      <c r="A198">
        <f>ROW(Source!A225)</f>
        <v>225</v>
      </c>
      <c r="B198">
        <v>22529510</v>
      </c>
      <c r="C198">
        <v>22611803</v>
      </c>
      <c r="D198">
        <v>7232008</v>
      </c>
      <c r="E198">
        <v>1</v>
      </c>
      <c r="F198">
        <v>1</v>
      </c>
      <c r="G198">
        <v>7157832</v>
      </c>
      <c r="H198">
        <v>3</v>
      </c>
      <c r="I198" t="s">
        <v>282</v>
      </c>
      <c r="J198" t="s">
        <v>285</v>
      </c>
      <c r="K198" t="s">
        <v>283</v>
      </c>
      <c r="L198">
        <v>1301</v>
      </c>
      <c r="N198">
        <v>1003</v>
      </c>
      <c r="O198" t="s">
        <v>284</v>
      </c>
      <c r="P198" t="s">
        <v>284</v>
      </c>
      <c r="Q198">
        <v>1</v>
      </c>
      <c r="Y198">
        <v>101</v>
      </c>
      <c r="AA198">
        <v>11.3</v>
      </c>
      <c r="AB198">
        <v>0</v>
      </c>
      <c r="AC198">
        <v>0</v>
      </c>
      <c r="AD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 t="s">
        <v>3</v>
      </c>
      <c r="AT198">
        <v>101</v>
      </c>
      <c r="AU198" t="s">
        <v>3</v>
      </c>
      <c r="AV198">
        <v>0</v>
      </c>
      <c r="AW198">
        <v>1</v>
      </c>
      <c r="AX198">
        <v>-1</v>
      </c>
      <c r="AY198">
        <v>0</v>
      </c>
      <c r="AZ198">
        <v>0</v>
      </c>
      <c r="BA198" t="s">
        <v>3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</row>
    <row r="199" spans="1:80" x14ac:dyDescent="0.2">
      <c r="A199">
        <f>ROW(Source!A228)</f>
        <v>228</v>
      </c>
      <c r="B199">
        <v>22529512</v>
      </c>
      <c r="C199">
        <v>22530073</v>
      </c>
      <c r="D199">
        <v>7157835</v>
      </c>
      <c r="E199">
        <v>7157832</v>
      </c>
      <c r="F199">
        <v>1</v>
      </c>
      <c r="G199">
        <v>7157832</v>
      </c>
      <c r="H199">
        <v>1</v>
      </c>
      <c r="I199" t="s">
        <v>433</v>
      </c>
      <c r="J199" t="s">
        <v>3</v>
      </c>
      <c r="K199" t="s">
        <v>434</v>
      </c>
      <c r="L199">
        <v>1191</v>
      </c>
      <c r="N199">
        <v>1013</v>
      </c>
      <c r="O199" t="s">
        <v>435</v>
      </c>
      <c r="P199" t="s">
        <v>435</v>
      </c>
      <c r="Q199">
        <v>1</v>
      </c>
      <c r="Y199">
        <v>19.135999999999999</v>
      </c>
      <c r="AA199">
        <v>0</v>
      </c>
      <c r="AB199">
        <v>0</v>
      </c>
      <c r="AC199">
        <v>0</v>
      </c>
      <c r="AD199">
        <v>0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3</v>
      </c>
      <c r="AT199">
        <v>16.64</v>
      </c>
      <c r="AU199" t="s">
        <v>118</v>
      </c>
      <c r="AV199">
        <v>1</v>
      </c>
      <c r="AW199">
        <v>2</v>
      </c>
      <c r="AX199">
        <v>22530081</v>
      </c>
      <c r="AY199">
        <v>1</v>
      </c>
      <c r="AZ199">
        <v>0</v>
      </c>
      <c r="BA199">
        <v>201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B199">
        <v>0</v>
      </c>
    </row>
    <row r="200" spans="1:80" x14ac:dyDescent="0.2">
      <c r="A200">
        <f>ROW(Source!A228)</f>
        <v>228</v>
      </c>
      <c r="B200">
        <v>22529512</v>
      </c>
      <c r="C200">
        <v>22530073</v>
      </c>
      <c r="D200">
        <v>7159942</v>
      </c>
      <c r="E200">
        <v>7157832</v>
      </c>
      <c r="F200">
        <v>1</v>
      </c>
      <c r="G200">
        <v>7157832</v>
      </c>
      <c r="H200">
        <v>2</v>
      </c>
      <c r="I200" t="s">
        <v>438</v>
      </c>
      <c r="J200" t="s">
        <v>3</v>
      </c>
      <c r="K200" t="s">
        <v>439</v>
      </c>
      <c r="L200">
        <v>1344</v>
      </c>
      <c r="N200">
        <v>1008</v>
      </c>
      <c r="O200" t="s">
        <v>440</v>
      </c>
      <c r="P200" t="s">
        <v>440</v>
      </c>
      <c r="Q200">
        <v>1</v>
      </c>
      <c r="Y200">
        <v>0.625</v>
      </c>
      <c r="AA200">
        <v>0</v>
      </c>
      <c r="AB200">
        <v>1</v>
      </c>
      <c r="AC200">
        <v>0</v>
      </c>
      <c r="AD200">
        <v>0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3</v>
      </c>
      <c r="AT200">
        <v>0.5</v>
      </c>
      <c r="AU200" t="s">
        <v>117</v>
      </c>
      <c r="AV200">
        <v>0</v>
      </c>
      <c r="AW200">
        <v>2</v>
      </c>
      <c r="AX200">
        <v>22530085</v>
      </c>
      <c r="AY200">
        <v>1</v>
      </c>
      <c r="AZ200">
        <v>0</v>
      </c>
      <c r="BA200">
        <v>202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B200">
        <v>0</v>
      </c>
    </row>
    <row r="201" spans="1:80" x14ac:dyDescent="0.2">
      <c r="A201">
        <f>ROW(Source!A228)</f>
        <v>228</v>
      </c>
      <c r="B201">
        <v>22529512</v>
      </c>
      <c r="C201">
        <v>22530073</v>
      </c>
      <c r="D201">
        <v>7231465</v>
      </c>
      <c r="E201">
        <v>1</v>
      </c>
      <c r="F201">
        <v>1</v>
      </c>
      <c r="G201">
        <v>7157832</v>
      </c>
      <c r="H201">
        <v>2</v>
      </c>
      <c r="I201" t="s">
        <v>516</v>
      </c>
      <c r="J201" t="s">
        <v>517</v>
      </c>
      <c r="K201" t="s">
        <v>518</v>
      </c>
      <c r="L201">
        <v>1368</v>
      </c>
      <c r="N201">
        <v>1011</v>
      </c>
      <c r="O201" t="s">
        <v>444</v>
      </c>
      <c r="P201" t="s">
        <v>444</v>
      </c>
      <c r="Q201">
        <v>1</v>
      </c>
      <c r="Y201">
        <v>0.44999999999999996</v>
      </c>
      <c r="AA201">
        <v>0</v>
      </c>
      <c r="AB201">
        <v>0.81</v>
      </c>
      <c r="AC201">
        <v>0.03</v>
      </c>
      <c r="AD201">
        <v>0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3</v>
      </c>
      <c r="AT201">
        <v>0.36</v>
      </c>
      <c r="AU201" t="s">
        <v>117</v>
      </c>
      <c r="AV201">
        <v>0</v>
      </c>
      <c r="AW201">
        <v>2</v>
      </c>
      <c r="AX201">
        <v>22530082</v>
      </c>
      <c r="AY201">
        <v>1</v>
      </c>
      <c r="AZ201">
        <v>0</v>
      </c>
      <c r="BA201">
        <v>203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B201">
        <v>0</v>
      </c>
    </row>
    <row r="202" spans="1:80" x14ac:dyDescent="0.2">
      <c r="A202">
        <f>ROW(Source!A228)</f>
        <v>228</v>
      </c>
      <c r="B202">
        <v>22529512</v>
      </c>
      <c r="C202">
        <v>22530073</v>
      </c>
      <c r="D202">
        <v>7231491</v>
      </c>
      <c r="E202">
        <v>1</v>
      </c>
      <c r="F202">
        <v>1</v>
      </c>
      <c r="G202">
        <v>7157832</v>
      </c>
      <c r="H202">
        <v>2</v>
      </c>
      <c r="I202" t="s">
        <v>522</v>
      </c>
      <c r="J202" t="s">
        <v>523</v>
      </c>
      <c r="K202" t="s">
        <v>524</v>
      </c>
      <c r="L202">
        <v>1368</v>
      </c>
      <c r="N202">
        <v>1011</v>
      </c>
      <c r="O202" t="s">
        <v>444</v>
      </c>
      <c r="P202" t="s">
        <v>444</v>
      </c>
      <c r="Q202">
        <v>1</v>
      </c>
      <c r="Y202">
        <v>7.3</v>
      </c>
      <c r="AA202">
        <v>0</v>
      </c>
      <c r="AB202">
        <v>0.64</v>
      </c>
      <c r="AC202">
        <v>0.04</v>
      </c>
      <c r="AD202">
        <v>0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3</v>
      </c>
      <c r="AT202">
        <v>5.84</v>
      </c>
      <c r="AU202" t="s">
        <v>117</v>
      </c>
      <c r="AV202">
        <v>0</v>
      </c>
      <c r="AW202">
        <v>2</v>
      </c>
      <c r="AX202">
        <v>22530083</v>
      </c>
      <c r="AY202">
        <v>1</v>
      </c>
      <c r="AZ202">
        <v>0</v>
      </c>
      <c r="BA202">
        <v>204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B202">
        <v>0</v>
      </c>
    </row>
    <row r="203" spans="1:80" x14ac:dyDescent="0.2">
      <c r="A203">
        <f>ROW(Source!A228)</f>
        <v>228</v>
      </c>
      <c r="B203">
        <v>22529512</v>
      </c>
      <c r="C203">
        <v>22530073</v>
      </c>
      <c r="D203">
        <v>7231445</v>
      </c>
      <c r="E203">
        <v>1</v>
      </c>
      <c r="F203">
        <v>1</v>
      </c>
      <c r="G203">
        <v>7157832</v>
      </c>
      <c r="H203">
        <v>2</v>
      </c>
      <c r="I203" t="s">
        <v>525</v>
      </c>
      <c r="J203" t="s">
        <v>526</v>
      </c>
      <c r="K203" t="s">
        <v>527</v>
      </c>
      <c r="L203">
        <v>1368</v>
      </c>
      <c r="N203">
        <v>1011</v>
      </c>
      <c r="O203" t="s">
        <v>444</v>
      </c>
      <c r="P203" t="s">
        <v>444</v>
      </c>
      <c r="Q203">
        <v>1</v>
      </c>
      <c r="Y203">
        <v>5.3624999999999998</v>
      </c>
      <c r="AA203">
        <v>0</v>
      </c>
      <c r="AB203">
        <v>2.36</v>
      </c>
      <c r="AC203">
        <v>0.1</v>
      </c>
      <c r="AD203">
        <v>0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3</v>
      </c>
      <c r="AT203">
        <v>4.29</v>
      </c>
      <c r="AU203" t="s">
        <v>117</v>
      </c>
      <c r="AV203">
        <v>0</v>
      </c>
      <c r="AW203">
        <v>2</v>
      </c>
      <c r="AX203">
        <v>22530084</v>
      </c>
      <c r="AY203">
        <v>1</v>
      </c>
      <c r="AZ203">
        <v>0</v>
      </c>
      <c r="BA203">
        <v>205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B203">
        <v>0</v>
      </c>
    </row>
    <row r="204" spans="1:80" x14ac:dyDescent="0.2">
      <c r="A204">
        <f>ROW(Source!A228)</f>
        <v>228</v>
      </c>
      <c r="B204">
        <v>22529512</v>
      </c>
      <c r="C204">
        <v>22530073</v>
      </c>
      <c r="D204">
        <v>7231825</v>
      </c>
      <c r="E204">
        <v>1</v>
      </c>
      <c r="F204">
        <v>1</v>
      </c>
      <c r="G204">
        <v>7157832</v>
      </c>
      <c r="H204">
        <v>3</v>
      </c>
      <c r="I204" t="s">
        <v>528</v>
      </c>
      <c r="J204" t="s">
        <v>529</v>
      </c>
      <c r="K204" t="s">
        <v>530</v>
      </c>
      <c r="L204">
        <v>1346</v>
      </c>
      <c r="N204">
        <v>1009</v>
      </c>
      <c r="O204" t="s">
        <v>163</v>
      </c>
      <c r="P204" t="s">
        <v>163</v>
      </c>
      <c r="Q204">
        <v>1</v>
      </c>
      <c r="Y204">
        <v>0.94</v>
      </c>
      <c r="AA204">
        <v>48.15</v>
      </c>
      <c r="AB204">
        <v>0</v>
      </c>
      <c r="AC204">
        <v>0</v>
      </c>
      <c r="AD204">
        <v>0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0.94</v>
      </c>
      <c r="AU204" t="s">
        <v>3</v>
      </c>
      <c r="AV204">
        <v>0</v>
      </c>
      <c r="AW204">
        <v>2</v>
      </c>
      <c r="AX204">
        <v>22530086</v>
      </c>
      <c r="AY204">
        <v>1</v>
      </c>
      <c r="AZ204">
        <v>0</v>
      </c>
      <c r="BA204">
        <v>206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B204">
        <v>0</v>
      </c>
    </row>
    <row r="205" spans="1:80" x14ac:dyDescent="0.2">
      <c r="A205">
        <f>ROW(Source!A228)</f>
        <v>228</v>
      </c>
      <c r="B205">
        <v>22529512</v>
      </c>
      <c r="C205">
        <v>22530073</v>
      </c>
      <c r="D205">
        <v>0</v>
      </c>
      <c r="E205">
        <v>0</v>
      </c>
      <c r="F205">
        <v>1</v>
      </c>
      <c r="G205">
        <v>7157832</v>
      </c>
      <c r="H205">
        <v>3</v>
      </c>
      <c r="I205" t="s">
        <v>123</v>
      </c>
      <c r="J205" t="s">
        <v>3</v>
      </c>
      <c r="K205" t="s">
        <v>293</v>
      </c>
      <c r="L205">
        <v>1354</v>
      </c>
      <c r="N205">
        <v>1010</v>
      </c>
      <c r="O205" t="s">
        <v>235</v>
      </c>
      <c r="P205" t="s">
        <v>235</v>
      </c>
      <c r="Q205">
        <v>1</v>
      </c>
      <c r="Y205">
        <v>0</v>
      </c>
      <c r="AA205">
        <v>327</v>
      </c>
      <c r="AB205">
        <v>0</v>
      </c>
      <c r="AC205">
        <v>0</v>
      </c>
      <c r="AD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3</v>
      </c>
      <c r="AT205">
        <v>0</v>
      </c>
      <c r="AU205" t="s">
        <v>3</v>
      </c>
      <c r="AV205">
        <v>0</v>
      </c>
      <c r="AW205">
        <v>1</v>
      </c>
      <c r="AX205">
        <v>-1</v>
      </c>
      <c r="AY205">
        <v>0</v>
      </c>
      <c r="AZ205">
        <v>0</v>
      </c>
      <c r="BA205" t="s">
        <v>3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B205">
        <v>0</v>
      </c>
    </row>
    <row r="206" spans="1:80" x14ac:dyDescent="0.2">
      <c r="A206">
        <f>ROW(Source!A229)</f>
        <v>229</v>
      </c>
      <c r="B206">
        <v>22529510</v>
      </c>
      <c r="C206">
        <v>22530073</v>
      </c>
      <c r="D206">
        <v>7157835</v>
      </c>
      <c r="E206">
        <v>7157832</v>
      </c>
      <c r="F206">
        <v>1</v>
      </c>
      <c r="G206">
        <v>7157832</v>
      </c>
      <c r="H206">
        <v>1</v>
      </c>
      <c r="I206" t="s">
        <v>433</v>
      </c>
      <c r="J206" t="s">
        <v>3</v>
      </c>
      <c r="K206" t="s">
        <v>434</v>
      </c>
      <c r="L206">
        <v>1191</v>
      </c>
      <c r="N206">
        <v>1013</v>
      </c>
      <c r="O206" t="s">
        <v>435</v>
      </c>
      <c r="P206" t="s">
        <v>435</v>
      </c>
      <c r="Q206">
        <v>1</v>
      </c>
      <c r="Y206">
        <v>19.135999999999999</v>
      </c>
      <c r="AA206">
        <v>0</v>
      </c>
      <c r="AB206">
        <v>0</v>
      </c>
      <c r="AC206">
        <v>0</v>
      </c>
      <c r="AD206">
        <v>0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3</v>
      </c>
      <c r="AT206">
        <v>16.64</v>
      </c>
      <c r="AU206" t="s">
        <v>118</v>
      </c>
      <c r="AV206">
        <v>1</v>
      </c>
      <c r="AW206">
        <v>2</v>
      </c>
      <c r="AX206">
        <v>22530081</v>
      </c>
      <c r="AY206">
        <v>1</v>
      </c>
      <c r="AZ206">
        <v>0</v>
      </c>
      <c r="BA206">
        <v>208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</row>
    <row r="207" spans="1:80" x14ac:dyDescent="0.2">
      <c r="A207">
        <f>ROW(Source!A229)</f>
        <v>229</v>
      </c>
      <c r="B207">
        <v>22529510</v>
      </c>
      <c r="C207">
        <v>22530073</v>
      </c>
      <c r="D207">
        <v>7159942</v>
      </c>
      <c r="E207">
        <v>7157832</v>
      </c>
      <c r="F207">
        <v>1</v>
      </c>
      <c r="G207">
        <v>7157832</v>
      </c>
      <c r="H207">
        <v>2</v>
      </c>
      <c r="I207" t="s">
        <v>438</v>
      </c>
      <c r="J207" t="s">
        <v>3</v>
      </c>
      <c r="K207" t="s">
        <v>439</v>
      </c>
      <c r="L207">
        <v>1344</v>
      </c>
      <c r="N207">
        <v>1008</v>
      </c>
      <c r="O207" t="s">
        <v>440</v>
      </c>
      <c r="P207" t="s">
        <v>440</v>
      </c>
      <c r="Q207">
        <v>1</v>
      </c>
      <c r="Y207">
        <v>0.625</v>
      </c>
      <c r="AA207">
        <v>0</v>
      </c>
      <c r="AB207">
        <v>1</v>
      </c>
      <c r="AC207">
        <v>0</v>
      </c>
      <c r="AD207">
        <v>0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3</v>
      </c>
      <c r="AT207">
        <v>0.5</v>
      </c>
      <c r="AU207" t="s">
        <v>117</v>
      </c>
      <c r="AV207">
        <v>0</v>
      </c>
      <c r="AW207">
        <v>2</v>
      </c>
      <c r="AX207">
        <v>22530085</v>
      </c>
      <c r="AY207">
        <v>1</v>
      </c>
      <c r="AZ207">
        <v>0</v>
      </c>
      <c r="BA207">
        <v>209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</row>
    <row r="208" spans="1:80" x14ac:dyDescent="0.2">
      <c r="A208">
        <f>ROW(Source!A229)</f>
        <v>229</v>
      </c>
      <c r="B208">
        <v>22529510</v>
      </c>
      <c r="C208">
        <v>22530073</v>
      </c>
      <c r="D208">
        <v>7231465</v>
      </c>
      <c r="E208">
        <v>1</v>
      </c>
      <c r="F208">
        <v>1</v>
      </c>
      <c r="G208">
        <v>7157832</v>
      </c>
      <c r="H208">
        <v>2</v>
      </c>
      <c r="I208" t="s">
        <v>516</v>
      </c>
      <c r="J208" t="s">
        <v>517</v>
      </c>
      <c r="K208" t="s">
        <v>518</v>
      </c>
      <c r="L208">
        <v>1368</v>
      </c>
      <c r="N208">
        <v>1011</v>
      </c>
      <c r="O208" t="s">
        <v>444</v>
      </c>
      <c r="P208" t="s">
        <v>444</v>
      </c>
      <c r="Q208">
        <v>1</v>
      </c>
      <c r="Y208">
        <v>0.44999999999999996</v>
      </c>
      <c r="AA208">
        <v>0</v>
      </c>
      <c r="AB208">
        <v>0.81</v>
      </c>
      <c r="AC208">
        <v>0.03</v>
      </c>
      <c r="AD208">
        <v>0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3</v>
      </c>
      <c r="AT208">
        <v>0.36</v>
      </c>
      <c r="AU208" t="s">
        <v>117</v>
      </c>
      <c r="AV208">
        <v>0</v>
      </c>
      <c r="AW208">
        <v>2</v>
      </c>
      <c r="AX208">
        <v>22530082</v>
      </c>
      <c r="AY208">
        <v>1</v>
      </c>
      <c r="AZ208">
        <v>0</v>
      </c>
      <c r="BA208">
        <v>210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</row>
    <row r="209" spans="1:80" x14ac:dyDescent="0.2">
      <c r="A209">
        <f>ROW(Source!A229)</f>
        <v>229</v>
      </c>
      <c r="B209">
        <v>22529510</v>
      </c>
      <c r="C209">
        <v>22530073</v>
      </c>
      <c r="D209">
        <v>7231491</v>
      </c>
      <c r="E209">
        <v>1</v>
      </c>
      <c r="F209">
        <v>1</v>
      </c>
      <c r="G209">
        <v>7157832</v>
      </c>
      <c r="H209">
        <v>2</v>
      </c>
      <c r="I209" t="s">
        <v>522</v>
      </c>
      <c r="J209" t="s">
        <v>523</v>
      </c>
      <c r="K209" t="s">
        <v>524</v>
      </c>
      <c r="L209">
        <v>1368</v>
      </c>
      <c r="N209">
        <v>1011</v>
      </c>
      <c r="O209" t="s">
        <v>444</v>
      </c>
      <c r="P209" t="s">
        <v>444</v>
      </c>
      <c r="Q209">
        <v>1</v>
      </c>
      <c r="Y209">
        <v>7.3</v>
      </c>
      <c r="AA209">
        <v>0</v>
      </c>
      <c r="AB209">
        <v>0.64</v>
      </c>
      <c r="AC209">
        <v>0.04</v>
      </c>
      <c r="AD209">
        <v>0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3</v>
      </c>
      <c r="AT209">
        <v>5.84</v>
      </c>
      <c r="AU209" t="s">
        <v>117</v>
      </c>
      <c r="AV209">
        <v>0</v>
      </c>
      <c r="AW209">
        <v>2</v>
      </c>
      <c r="AX209">
        <v>22530083</v>
      </c>
      <c r="AY209">
        <v>1</v>
      </c>
      <c r="AZ209">
        <v>0</v>
      </c>
      <c r="BA209">
        <v>211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</row>
    <row r="210" spans="1:80" x14ac:dyDescent="0.2">
      <c r="A210">
        <f>ROW(Source!A229)</f>
        <v>229</v>
      </c>
      <c r="B210">
        <v>22529510</v>
      </c>
      <c r="C210">
        <v>22530073</v>
      </c>
      <c r="D210">
        <v>7231445</v>
      </c>
      <c r="E210">
        <v>1</v>
      </c>
      <c r="F210">
        <v>1</v>
      </c>
      <c r="G210">
        <v>7157832</v>
      </c>
      <c r="H210">
        <v>2</v>
      </c>
      <c r="I210" t="s">
        <v>525</v>
      </c>
      <c r="J210" t="s">
        <v>526</v>
      </c>
      <c r="K210" t="s">
        <v>527</v>
      </c>
      <c r="L210">
        <v>1368</v>
      </c>
      <c r="N210">
        <v>1011</v>
      </c>
      <c r="O210" t="s">
        <v>444</v>
      </c>
      <c r="P210" t="s">
        <v>444</v>
      </c>
      <c r="Q210">
        <v>1</v>
      </c>
      <c r="Y210">
        <v>5.3624999999999998</v>
      </c>
      <c r="AA210">
        <v>0</v>
      </c>
      <c r="AB210">
        <v>2.36</v>
      </c>
      <c r="AC210">
        <v>0.1</v>
      </c>
      <c r="AD210">
        <v>0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3</v>
      </c>
      <c r="AT210">
        <v>4.29</v>
      </c>
      <c r="AU210" t="s">
        <v>117</v>
      </c>
      <c r="AV210">
        <v>0</v>
      </c>
      <c r="AW210">
        <v>2</v>
      </c>
      <c r="AX210">
        <v>22530084</v>
      </c>
      <c r="AY210">
        <v>1</v>
      </c>
      <c r="AZ210">
        <v>0</v>
      </c>
      <c r="BA210">
        <v>212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</row>
    <row r="211" spans="1:80" x14ac:dyDescent="0.2">
      <c r="A211">
        <f>ROW(Source!A229)</f>
        <v>229</v>
      </c>
      <c r="B211">
        <v>22529510</v>
      </c>
      <c r="C211">
        <v>22530073</v>
      </c>
      <c r="D211">
        <v>7231825</v>
      </c>
      <c r="E211">
        <v>1</v>
      </c>
      <c r="F211">
        <v>1</v>
      </c>
      <c r="G211">
        <v>7157832</v>
      </c>
      <c r="H211">
        <v>3</v>
      </c>
      <c r="I211" t="s">
        <v>528</v>
      </c>
      <c r="J211" t="s">
        <v>529</v>
      </c>
      <c r="K211" t="s">
        <v>530</v>
      </c>
      <c r="L211">
        <v>1346</v>
      </c>
      <c r="N211">
        <v>1009</v>
      </c>
      <c r="O211" t="s">
        <v>163</v>
      </c>
      <c r="P211" t="s">
        <v>163</v>
      </c>
      <c r="Q211">
        <v>1</v>
      </c>
      <c r="Y211">
        <v>0.94</v>
      </c>
      <c r="AA211">
        <v>48.15</v>
      </c>
      <c r="AB211">
        <v>0</v>
      </c>
      <c r="AC211">
        <v>0</v>
      </c>
      <c r="AD211">
        <v>0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0.94</v>
      </c>
      <c r="AU211" t="s">
        <v>3</v>
      </c>
      <c r="AV211">
        <v>0</v>
      </c>
      <c r="AW211">
        <v>2</v>
      </c>
      <c r="AX211">
        <v>22530086</v>
      </c>
      <c r="AY211">
        <v>1</v>
      </c>
      <c r="AZ211">
        <v>0</v>
      </c>
      <c r="BA211">
        <v>213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</row>
    <row r="212" spans="1:80" x14ac:dyDescent="0.2">
      <c r="A212">
        <f>ROW(Source!A229)</f>
        <v>229</v>
      </c>
      <c r="B212">
        <v>22529510</v>
      </c>
      <c r="C212">
        <v>22530073</v>
      </c>
      <c r="D212">
        <v>0</v>
      </c>
      <c r="E212">
        <v>0</v>
      </c>
      <c r="F212">
        <v>1</v>
      </c>
      <c r="G212">
        <v>7157832</v>
      </c>
      <c r="H212">
        <v>3</v>
      </c>
      <c r="I212" t="s">
        <v>123</v>
      </c>
      <c r="J212" t="s">
        <v>3</v>
      </c>
      <c r="K212" t="s">
        <v>293</v>
      </c>
      <c r="L212">
        <v>1354</v>
      </c>
      <c r="N212">
        <v>1010</v>
      </c>
      <c r="O212" t="s">
        <v>235</v>
      </c>
      <c r="P212" t="s">
        <v>235</v>
      </c>
      <c r="Q212">
        <v>1</v>
      </c>
      <c r="Y212">
        <v>0</v>
      </c>
      <c r="AA212">
        <v>327</v>
      </c>
      <c r="AB212">
        <v>0</v>
      </c>
      <c r="AC212">
        <v>0</v>
      </c>
      <c r="AD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3</v>
      </c>
      <c r="AT212">
        <v>0</v>
      </c>
      <c r="AU212" t="s">
        <v>3</v>
      </c>
      <c r="AV212">
        <v>0</v>
      </c>
      <c r="AW212">
        <v>1</v>
      </c>
      <c r="AX212">
        <v>-1</v>
      </c>
      <c r="AY212">
        <v>0</v>
      </c>
      <c r="AZ212">
        <v>0</v>
      </c>
      <c r="BA212" t="s">
        <v>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</row>
    <row r="213" spans="1:80" x14ac:dyDescent="0.2">
      <c r="A213">
        <f>ROW(Source!A259)</f>
        <v>259</v>
      </c>
      <c r="B213">
        <v>22529512</v>
      </c>
      <c r="C213">
        <v>22530089</v>
      </c>
      <c r="D213">
        <v>7157835</v>
      </c>
      <c r="E213">
        <v>7157832</v>
      </c>
      <c r="F213">
        <v>1</v>
      </c>
      <c r="G213">
        <v>7157832</v>
      </c>
      <c r="H213">
        <v>1</v>
      </c>
      <c r="I213" t="s">
        <v>433</v>
      </c>
      <c r="J213" t="s">
        <v>3</v>
      </c>
      <c r="K213" t="s">
        <v>434</v>
      </c>
      <c r="L213">
        <v>1191</v>
      </c>
      <c r="N213">
        <v>1013</v>
      </c>
      <c r="O213" t="s">
        <v>435</v>
      </c>
      <c r="P213" t="s">
        <v>435</v>
      </c>
      <c r="Q213">
        <v>1</v>
      </c>
      <c r="Y213">
        <v>217.25799999999998</v>
      </c>
      <c r="AA213">
        <v>0</v>
      </c>
      <c r="AB213">
        <v>0</v>
      </c>
      <c r="AC213">
        <v>0</v>
      </c>
      <c r="AD213">
        <v>0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3</v>
      </c>
      <c r="AT213">
        <v>188.92</v>
      </c>
      <c r="AU213" t="s">
        <v>118</v>
      </c>
      <c r="AV213">
        <v>1</v>
      </c>
      <c r="AW213">
        <v>2</v>
      </c>
      <c r="AX213">
        <v>22530101</v>
      </c>
      <c r="AY213">
        <v>1</v>
      </c>
      <c r="AZ213">
        <v>0</v>
      </c>
      <c r="BA213">
        <v>215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B213">
        <v>0</v>
      </c>
    </row>
    <row r="214" spans="1:80" x14ac:dyDescent="0.2">
      <c r="A214">
        <f>ROW(Source!A259)</f>
        <v>259</v>
      </c>
      <c r="B214">
        <v>22529512</v>
      </c>
      <c r="C214">
        <v>22530089</v>
      </c>
      <c r="D214">
        <v>7231421</v>
      </c>
      <c r="E214">
        <v>1</v>
      </c>
      <c r="F214">
        <v>1</v>
      </c>
      <c r="G214">
        <v>7157832</v>
      </c>
      <c r="H214">
        <v>2</v>
      </c>
      <c r="I214" t="s">
        <v>441</v>
      </c>
      <c r="J214" t="s">
        <v>442</v>
      </c>
      <c r="K214" t="s">
        <v>443</v>
      </c>
      <c r="L214">
        <v>1368</v>
      </c>
      <c r="N214">
        <v>1011</v>
      </c>
      <c r="O214" t="s">
        <v>444</v>
      </c>
      <c r="P214" t="s">
        <v>444</v>
      </c>
      <c r="Q214">
        <v>1</v>
      </c>
      <c r="Y214">
        <v>4.0999999999999996</v>
      </c>
      <c r="AA214">
        <v>0</v>
      </c>
      <c r="AB214">
        <v>74.44</v>
      </c>
      <c r="AC214">
        <v>17.59</v>
      </c>
      <c r="AD214">
        <v>0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3</v>
      </c>
      <c r="AT214">
        <v>3.28</v>
      </c>
      <c r="AU214" t="s">
        <v>117</v>
      </c>
      <c r="AV214">
        <v>0</v>
      </c>
      <c r="AW214">
        <v>2</v>
      </c>
      <c r="AX214">
        <v>22530102</v>
      </c>
      <c r="AY214">
        <v>1</v>
      </c>
      <c r="AZ214">
        <v>0</v>
      </c>
      <c r="BA214">
        <v>216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B214">
        <v>0</v>
      </c>
    </row>
    <row r="215" spans="1:80" x14ac:dyDescent="0.2">
      <c r="A215">
        <f>ROW(Source!A259)</f>
        <v>259</v>
      </c>
      <c r="B215">
        <v>22529512</v>
      </c>
      <c r="C215">
        <v>22530089</v>
      </c>
      <c r="D215">
        <v>7231449</v>
      </c>
      <c r="E215">
        <v>1</v>
      </c>
      <c r="F215">
        <v>1</v>
      </c>
      <c r="G215">
        <v>7157832</v>
      </c>
      <c r="H215">
        <v>2</v>
      </c>
      <c r="I215" t="s">
        <v>531</v>
      </c>
      <c r="J215" t="s">
        <v>532</v>
      </c>
      <c r="K215" t="s">
        <v>533</v>
      </c>
      <c r="L215">
        <v>1368</v>
      </c>
      <c r="N215">
        <v>1011</v>
      </c>
      <c r="O215" t="s">
        <v>444</v>
      </c>
      <c r="P215" t="s">
        <v>444</v>
      </c>
      <c r="Q215">
        <v>1</v>
      </c>
      <c r="Y215">
        <v>37.787500000000001</v>
      </c>
      <c r="AA215">
        <v>0</v>
      </c>
      <c r="AB215">
        <v>1.59</v>
      </c>
      <c r="AC215">
        <v>0.09</v>
      </c>
      <c r="AD215">
        <v>0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3</v>
      </c>
      <c r="AT215">
        <v>30.23</v>
      </c>
      <c r="AU215" t="s">
        <v>117</v>
      </c>
      <c r="AV215">
        <v>0</v>
      </c>
      <c r="AW215">
        <v>2</v>
      </c>
      <c r="AX215">
        <v>22530103</v>
      </c>
      <c r="AY215">
        <v>1</v>
      </c>
      <c r="AZ215">
        <v>0</v>
      </c>
      <c r="BA215">
        <v>217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B215">
        <v>0</v>
      </c>
    </row>
    <row r="216" spans="1:80" x14ac:dyDescent="0.2">
      <c r="A216">
        <f>ROW(Source!A259)</f>
        <v>259</v>
      </c>
      <c r="B216">
        <v>22529512</v>
      </c>
      <c r="C216">
        <v>22530089</v>
      </c>
      <c r="D216">
        <v>7231491</v>
      </c>
      <c r="E216">
        <v>1</v>
      </c>
      <c r="F216">
        <v>1</v>
      </c>
      <c r="G216">
        <v>7157832</v>
      </c>
      <c r="H216">
        <v>2</v>
      </c>
      <c r="I216" t="s">
        <v>522</v>
      </c>
      <c r="J216" t="s">
        <v>523</v>
      </c>
      <c r="K216" t="s">
        <v>524</v>
      </c>
      <c r="L216">
        <v>1368</v>
      </c>
      <c r="N216">
        <v>1011</v>
      </c>
      <c r="O216" t="s">
        <v>444</v>
      </c>
      <c r="P216" t="s">
        <v>444</v>
      </c>
      <c r="Q216">
        <v>1</v>
      </c>
      <c r="Y216">
        <v>24.287500000000001</v>
      </c>
      <c r="AA216">
        <v>0</v>
      </c>
      <c r="AB216">
        <v>0.64</v>
      </c>
      <c r="AC216">
        <v>0.04</v>
      </c>
      <c r="AD216">
        <v>0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3</v>
      </c>
      <c r="AT216">
        <v>19.43</v>
      </c>
      <c r="AU216" t="s">
        <v>117</v>
      </c>
      <c r="AV216">
        <v>0</v>
      </c>
      <c r="AW216">
        <v>2</v>
      </c>
      <c r="AX216">
        <v>22530104</v>
      </c>
      <c r="AY216">
        <v>1</v>
      </c>
      <c r="AZ216">
        <v>0</v>
      </c>
      <c r="BA216">
        <v>218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B216">
        <v>0</v>
      </c>
    </row>
    <row r="217" spans="1:80" x14ac:dyDescent="0.2">
      <c r="A217">
        <f>ROW(Source!A259)</f>
        <v>259</v>
      </c>
      <c r="B217">
        <v>22529512</v>
      </c>
      <c r="C217">
        <v>22530089</v>
      </c>
      <c r="D217">
        <v>7182707</v>
      </c>
      <c r="E217">
        <v>7157832</v>
      </c>
      <c r="F217">
        <v>1</v>
      </c>
      <c r="G217">
        <v>7157832</v>
      </c>
      <c r="H217">
        <v>3</v>
      </c>
      <c r="I217" t="s">
        <v>436</v>
      </c>
      <c r="J217" t="s">
        <v>3</v>
      </c>
      <c r="K217" t="s">
        <v>467</v>
      </c>
      <c r="L217">
        <v>1344</v>
      </c>
      <c r="N217">
        <v>1008</v>
      </c>
      <c r="O217" t="s">
        <v>440</v>
      </c>
      <c r="P217" t="s">
        <v>440</v>
      </c>
      <c r="Q217">
        <v>1</v>
      </c>
      <c r="Y217">
        <v>21.57</v>
      </c>
      <c r="AA217">
        <v>1</v>
      </c>
      <c r="AB217">
        <v>0</v>
      </c>
      <c r="AC217">
        <v>0</v>
      </c>
      <c r="AD217">
        <v>0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3</v>
      </c>
      <c r="AT217">
        <v>21.57</v>
      </c>
      <c r="AU217" t="s">
        <v>3</v>
      </c>
      <c r="AV217">
        <v>0</v>
      </c>
      <c r="AW217">
        <v>2</v>
      </c>
      <c r="AX217">
        <v>22530111</v>
      </c>
      <c r="AY217">
        <v>1</v>
      </c>
      <c r="AZ217">
        <v>0</v>
      </c>
      <c r="BA217">
        <v>219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B217">
        <v>0</v>
      </c>
    </row>
    <row r="218" spans="1:80" x14ac:dyDescent="0.2">
      <c r="A218">
        <f>ROW(Source!A259)</f>
        <v>259</v>
      </c>
      <c r="B218">
        <v>22529512</v>
      </c>
      <c r="C218">
        <v>22530089</v>
      </c>
      <c r="D218">
        <v>7234073</v>
      </c>
      <c r="E218">
        <v>1</v>
      </c>
      <c r="F218">
        <v>1</v>
      </c>
      <c r="G218">
        <v>7157832</v>
      </c>
      <c r="H218">
        <v>3</v>
      </c>
      <c r="I218" t="s">
        <v>308</v>
      </c>
      <c r="J218" t="s">
        <v>310</v>
      </c>
      <c r="K218" t="s">
        <v>309</v>
      </c>
      <c r="L218">
        <v>1301</v>
      </c>
      <c r="N218">
        <v>1003</v>
      </c>
      <c r="O218" t="s">
        <v>284</v>
      </c>
      <c r="P218" t="s">
        <v>284</v>
      </c>
      <c r="Q218">
        <v>1</v>
      </c>
      <c r="Y218">
        <v>353.5</v>
      </c>
      <c r="AA218">
        <v>14.98</v>
      </c>
      <c r="AB218">
        <v>0</v>
      </c>
      <c r="AC218">
        <v>0</v>
      </c>
      <c r="AD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 t="s">
        <v>3</v>
      </c>
      <c r="AT218">
        <v>353.5</v>
      </c>
      <c r="AU218" t="s">
        <v>3</v>
      </c>
      <c r="AV218">
        <v>0</v>
      </c>
      <c r="AW218">
        <v>1</v>
      </c>
      <c r="AX218">
        <v>-1</v>
      </c>
      <c r="AY218">
        <v>0</v>
      </c>
      <c r="AZ218">
        <v>0</v>
      </c>
      <c r="BA218" t="s">
        <v>3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B218">
        <v>0</v>
      </c>
    </row>
    <row r="219" spans="1:80" x14ac:dyDescent="0.2">
      <c r="A219">
        <f>ROW(Source!A259)</f>
        <v>259</v>
      </c>
      <c r="B219">
        <v>22529512</v>
      </c>
      <c r="C219">
        <v>22530089</v>
      </c>
      <c r="D219">
        <v>7234075</v>
      </c>
      <c r="E219">
        <v>1</v>
      </c>
      <c r="F219">
        <v>1</v>
      </c>
      <c r="G219">
        <v>7157832</v>
      </c>
      <c r="H219">
        <v>3</v>
      </c>
      <c r="I219" t="s">
        <v>534</v>
      </c>
      <c r="J219" t="s">
        <v>535</v>
      </c>
      <c r="K219" t="s">
        <v>536</v>
      </c>
      <c r="L219">
        <v>1354</v>
      </c>
      <c r="N219">
        <v>1010</v>
      </c>
      <c r="O219" t="s">
        <v>235</v>
      </c>
      <c r="P219" t="s">
        <v>235</v>
      </c>
      <c r="Q219">
        <v>1</v>
      </c>
      <c r="Y219">
        <v>606</v>
      </c>
      <c r="AA219">
        <v>9.6</v>
      </c>
      <c r="AB219">
        <v>0</v>
      </c>
      <c r="AC219">
        <v>0</v>
      </c>
      <c r="AD219">
        <v>0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3</v>
      </c>
      <c r="AT219">
        <v>606</v>
      </c>
      <c r="AU219" t="s">
        <v>3</v>
      </c>
      <c r="AV219">
        <v>0</v>
      </c>
      <c r="AW219">
        <v>2</v>
      </c>
      <c r="AX219">
        <v>22530105</v>
      </c>
      <c r="AY219">
        <v>1</v>
      </c>
      <c r="AZ219">
        <v>0</v>
      </c>
      <c r="BA219">
        <v>220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B219">
        <v>0</v>
      </c>
    </row>
    <row r="220" spans="1:80" x14ac:dyDescent="0.2">
      <c r="A220">
        <f>ROW(Source!A259)</f>
        <v>259</v>
      </c>
      <c r="B220">
        <v>22529512</v>
      </c>
      <c r="C220">
        <v>22530089</v>
      </c>
      <c r="D220">
        <v>9199000</v>
      </c>
      <c r="E220">
        <v>1</v>
      </c>
      <c r="F220">
        <v>1</v>
      </c>
      <c r="G220">
        <v>7157832</v>
      </c>
      <c r="H220">
        <v>3</v>
      </c>
      <c r="I220" t="s">
        <v>304</v>
      </c>
      <c r="J220" t="s">
        <v>306</v>
      </c>
      <c r="K220" t="s">
        <v>305</v>
      </c>
      <c r="L220">
        <v>1301</v>
      </c>
      <c r="N220">
        <v>1003</v>
      </c>
      <c r="O220" t="s">
        <v>284</v>
      </c>
      <c r="P220" t="s">
        <v>284</v>
      </c>
      <c r="Q220">
        <v>1</v>
      </c>
      <c r="Y220">
        <v>85.5</v>
      </c>
      <c r="AA220">
        <v>13.94</v>
      </c>
      <c r="AB220">
        <v>0</v>
      </c>
      <c r="AC220">
        <v>0</v>
      </c>
      <c r="AD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 t="s">
        <v>3</v>
      </c>
      <c r="AT220">
        <v>85.5</v>
      </c>
      <c r="AU220" t="s">
        <v>3</v>
      </c>
      <c r="AV220">
        <v>0</v>
      </c>
      <c r="AW220">
        <v>1</v>
      </c>
      <c r="AX220">
        <v>-1</v>
      </c>
      <c r="AY220">
        <v>0</v>
      </c>
      <c r="AZ220">
        <v>0</v>
      </c>
      <c r="BA220" t="s">
        <v>3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B220">
        <v>0</v>
      </c>
    </row>
    <row r="221" spans="1:80" x14ac:dyDescent="0.2">
      <c r="A221">
        <f>ROW(Source!A259)</f>
        <v>259</v>
      </c>
      <c r="B221">
        <v>22529512</v>
      </c>
      <c r="C221">
        <v>22530089</v>
      </c>
      <c r="D221">
        <v>9199001</v>
      </c>
      <c r="E221">
        <v>1</v>
      </c>
      <c r="F221">
        <v>1</v>
      </c>
      <c r="G221">
        <v>7157832</v>
      </c>
      <c r="H221">
        <v>3</v>
      </c>
      <c r="I221" t="s">
        <v>316</v>
      </c>
      <c r="J221" t="s">
        <v>318</v>
      </c>
      <c r="K221" t="s">
        <v>317</v>
      </c>
      <c r="L221">
        <v>1301</v>
      </c>
      <c r="N221">
        <v>1003</v>
      </c>
      <c r="O221" t="s">
        <v>284</v>
      </c>
      <c r="P221" t="s">
        <v>284</v>
      </c>
      <c r="Q221">
        <v>1</v>
      </c>
      <c r="Y221">
        <v>207</v>
      </c>
      <c r="AA221">
        <v>5.49</v>
      </c>
      <c r="AB221">
        <v>0</v>
      </c>
      <c r="AC221">
        <v>0</v>
      </c>
      <c r="AD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 t="s">
        <v>3</v>
      </c>
      <c r="AT221">
        <v>207</v>
      </c>
      <c r="AU221" t="s">
        <v>3</v>
      </c>
      <c r="AV221">
        <v>0</v>
      </c>
      <c r="AW221">
        <v>1</v>
      </c>
      <c r="AX221">
        <v>-1</v>
      </c>
      <c r="AY221">
        <v>0</v>
      </c>
      <c r="AZ221">
        <v>0</v>
      </c>
      <c r="BA221" t="s">
        <v>3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B221">
        <v>0</v>
      </c>
    </row>
    <row r="222" spans="1:80" x14ac:dyDescent="0.2">
      <c r="A222">
        <f>ROW(Source!A259)</f>
        <v>259</v>
      </c>
      <c r="B222">
        <v>22529512</v>
      </c>
      <c r="C222">
        <v>22530089</v>
      </c>
      <c r="D222">
        <v>7232452</v>
      </c>
      <c r="E222">
        <v>1</v>
      </c>
      <c r="F222">
        <v>1</v>
      </c>
      <c r="G222">
        <v>7157832</v>
      </c>
      <c r="H222">
        <v>3</v>
      </c>
      <c r="I222" t="s">
        <v>537</v>
      </c>
      <c r="J222" t="s">
        <v>538</v>
      </c>
      <c r="K222" t="s">
        <v>539</v>
      </c>
      <c r="L222">
        <v>1296</v>
      </c>
      <c r="N222">
        <v>1002</v>
      </c>
      <c r="O222" t="s">
        <v>195</v>
      </c>
      <c r="P222" t="s">
        <v>195</v>
      </c>
      <c r="Q222">
        <v>1</v>
      </c>
      <c r="Y222">
        <v>72</v>
      </c>
      <c r="AA222">
        <v>54.7</v>
      </c>
      <c r="AB222">
        <v>0</v>
      </c>
      <c r="AC222">
        <v>0</v>
      </c>
      <c r="AD222">
        <v>0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72</v>
      </c>
      <c r="AU222" t="s">
        <v>3</v>
      </c>
      <c r="AV222">
        <v>0</v>
      </c>
      <c r="AW222">
        <v>2</v>
      </c>
      <c r="AX222">
        <v>22530106</v>
      </c>
      <c r="AY222">
        <v>1</v>
      </c>
      <c r="AZ222">
        <v>0</v>
      </c>
      <c r="BA222">
        <v>221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B222">
        <v>0</v>
      </c>
    </row>
    <row r="223" spans="1:80" x14ac:dyDescent="0.2">
      <c r="A223">
        <f>ROW(Source!A259)</f>
        <v>259</v>
      </c>
      <c r="B223">
        <v>22529512</v>
      </c>
      <c r="C223">
        <v>22530089</v>
      </c>
      <c r="D223">
        <v>7239251</v>
      </c>
      <c r="E223">
        <v>1</v>
      </c>
      <c r="F223">
        <v>1</v>
      </c>
      <c r="G223">
        <v>7157832</v>
      </c>
      <c r="H223">
        <v>3</v>
      </c>
      <c r="I223" t="s">
        <v>312</v>
      </c>
      <c r="J223" t="s">
        <v>314</v>
      </c>
      <c r="K223" t="s">
        <v>313</v>
      </c>
      <c r="L223">
        <v>1327</v>
      </c>
      <c r="N223">
        <v>1005</v>
      </c>
      <c r="O223" t="s">
        <v>125</v>
      </c>
      <c r="P223" t="s">
        <v>125</v>
      </c>
      <c r="Q223">
        <v>1</v>
      </c>
      <c r="Y223">
        <v>100</v>
      </c>
      <c r="AA223">
        <v>2007.24</v>
      </c>
      <c r="AB223">
        <v>0</v>
      </c>
      <c r="AC223">
        <v>0</v>
      </c>
      <c r="AD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3</v>
      </c>
      <c r="AT223">
        <v>100</v>
      </c>
      <c r="AU223" t="s">
        <v>3</v>
      </c>
      <c r="AV223">
        <v>0</v>
      </c>
      <c r="AW223">
        <v>1</v>
      </c>
      <c r="AX223">
        <v>-1</v>
      </c>
      <c r="AY223">
        <v>0</v>
      </c>
      <c r="AZ223">
        <v>0</v>
      </c>
      <c r="BA223" t="s">
        <v>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B223">
        <v>0</v>
      </c>
    </row>
    <row r="224" spans="1:80" x14ac:dyDescent="0.2">
      <c r="A224">
        <f>ROW(Source!A260)</f>
        <v>260</v>
      </c>
      <c r="B224">
        <v>22529510</v>
      </c>
      <c r="C224">
        <v>22530089</v>
      </c>
      <c r="D224">
        <v>7157835</v>
      </c>
      <c r="E224">
        <v>7157832</v>
      </c>
      <c r="F224">
        <v>1</v>
      </c>
      <c r="G224">
        <v>7157832</v>
      </c>
      <c r="H224">
        <v>1</v>
      </c>
      <c r="I224" t="s">
        <v>433</v>
      </c>
      <c r="J224" t="s">
        <v>3</v>
      </c>
      <c r="K224" t="s">
        <v>434</v>
      </c>
      <c r="L224">
        <v>1191</v>
      </c>
      <c r="N224">
        <v>1013</v>
      </c>
      <c r="O224" t="s">
        <v>435</v>
      </c>
      <c r="P224" t="s">
        <v>435</v>
      </c>
      <c r="Q224">
        <v>1</v>
      </c>
      <c r="Y224">
        <v>217.25799999999998</v>
      </c>
      <c r="AA224">
        <v>0</v>
      </c>
      <c r="AB224">
        <v>0</v>
      </c>
      <c r="AC224">
        <v>0</v>
      </c>
      <c r="AD224">
        <v>0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3</v>
      </c>
      <c r="AT224">
        <v>188.92</v>
      </c>
      <c r="AU224" t="s">
        <v>118</v>
      </c>
      <c r="AV224">
        <v>1</v>
      </c>
      <c r="AW224">
        <v>2</v>
      </c>
      <c r="AX224">
        <v>22530101</v>
      </c>
      <c r="AY224">
        <v>1</v>
      </c>
      <c r="AZ224">
        <v>0</v>
      </c>
      <c r="BA224">
        <v>226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</row>
    <row r="225" spans="1:80" x14ac:dyDescent="0.2">
      <c r="A225">
        <f>ROW(Source!A260)</f>
        <v>260</v>
      </c>
      <c r="B225">
        <v>22529510</v>
      </c>
      <c r="C225">
        <v>22530089</v>
      </c>
      <c r="D225">
        <v>7231421</v>
      </c>
      <c r="E225">
        <v>1</v>
      </c>
      <c r="F225">
        <v>1</v>
      </c>
      <c r="G225">
        <v>7157832</v>
      </c>
      <c r="H225">
        <v>2</v>
      </c>
      <c r="I225" t="s">
        <v>441</v>
      </c>
      <c r="J225" t="s">
        <v>442</v>
      </c>
      <c r="K225" t="s">
        <v>443</v>
      </c>
      <c r="L225">
        <v>1368</v>
      </c>
      <c r="N225">
        <v>1011</v>
      </c>
      <c r="O225" t="s">
        <v>444</v>
      </c>
      <c r="P225" t="s">
        <v>444</v>
      </c>
      <c r="Q225">
        <v>1</v>
      </c>
      <c r="Y225">
        <v>4.0999999999999996</v>
      </c>
      <c r="AA225">
        <v>0</v>
      </c>
      <c r="AB225">
        <v>74.44</v>
      </c>
      <c r="AC225">
        <v>17.59</v>
      </c>
      <c r="AD225">
        <v>0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3</v>
      </c>
      <c r="AT225">
        <v>3.28</v>
      </c>
      <c r="AU225" t="s">
        <v>117</v>
      </c>
      <c r="AV225">
        <v>0</v>
      </c>
      <c r="AW225">
        <v>2</v>
      </c>
      <c r="AX225">
        <v>22530102</v>
      </c>
      <c r="AY225">
        <v>1</v>
      </c>
      <c r="AZ225">
        <v>0</v>
      </c>
      <c r="BA225">
        <v>227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</row>
    <row r="226" spans="1:80" x14ac:dyDescent="0.2">
      <c r="A226">
        <f>ROW(Source!A260)</f>
        <v>260</v>
      </c>
      <c r="B226">
        <v>22529510</v>
      </c>
      <c r="C226">
        <v>22530089</v>
      </c>
      <c r="D226">
        <v>7231449</v>
      </c>
      <c r="E226">
        <v>1</v>
      </c>
      <c r="F226">
        <v>1</v>
      </c>
      <c r="G226">
        <v>7157832</v>
      </c>
      <c r="H226">
        <v>2</v>
      </c>
      <c r="I226" t="s">
        <v>531</v>
      </c>
      <c r="J226" t="s">
        <v>532</v>
      </c>
      <c r="K226" t="s">
        <v>533</v>
      </c>
      <c r="L226">
        <v>1368</v>
      </c>
      <c r="N226">
        <v>1011</v>
      </c>
      <c r="O226" t="s">
        <v>444</v>
      </c>
      <c r="P226" t="s">
        <v>444</v>
      </c>
      <c r="Q226">
        <v>1</v>
      </c>
      <c r="Y226">
        <v>37.787500000000001</v>
      </c>
      <c r="AA226">
        <v>0</v>
      </c>
      <c r="AB226">
        <v>1.59</v>
      </c>
      <c r="AC226">
        <v>0.09</v>
      </c>
      <c r="AD226">
        <v>0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3</v>
      </c>
      <c r="AT226">
        <v>30.23</v>
      </c>
      <c r="AU226" t="s">
        <v>117</v>
      </c>
      <c r="AV226">
        <v>0</v>
      </c>
      <c r="AW226">
        <v>2</v>
      </c>
      <c r="AX226">
        <v>22530103</v>
      </c>
      <c r="AY226">
        <v>1</v>
      </c>
      <c r="AZ226">
        <v>0</v>
      </c>
      <c r="BA226">
        <v>228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</row>
    <row r="227" spans="1:80" x14ac:dyDescent="0.2">
      <c r="A227">
        <f>ROW(Source!A260)</f>
        <v>260</v>
      </c>
      <c r="B227">
        <v>22529510</v>
      </c>
      <c r="C227">
        <v>22530089</v>
      </c>
      <c r="D227">
        <v>7231491</v>
      </c>
      <c r="E227">
        <v>1</v>
      </c>
      <c r="F227">
        <v>1</v>
      </c>
      <c r="G227">
        <v>7157832</v>
      </c>
      <c r="H227">
        <v>2</v>
      </c>
      <c r="I227" t="s">
        <v>522</v>
      </c>
      <c r="J227" t="s">
        <v>523</v>
      </c>
      <c r="K227" t="s">
        <v>524</v>
      </c>
      <c r="L227">
        <v>1368</v>
      </c>
      <c r="N227">
        <v>1011</v>
      </c>
      <c r="O227" t="s">
        <v>444</v>
      </c>
      <c r="P227" t="s">
        <v>444</v>
      </c>
      <c r="Q227">
        <v>1</v>
      </c>
      <c r="Y227">
        <v>24.287500000000001</v>
      </c>
      <c r="AA227">
        <v>0</v>
      </c>
      <c r="AB227">
        <v>0.64</v>
      </c>
      <c r="AC227">
        <v>0.04</v>
      </c>
      <c r="AD227">
        <v>0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3</v>
      </c>
      <c r="AT227">
        <v>19.43</v>
      </c>
      <c r="AU227" t="s">
        <v>117</v>
      </c>
      <c r="AV227">
        <v>0</v>
      </c>
      <c r="AW227">
        <v>2</v>
      </c>
      <c r="AX227">
        <v>22530104</v>
      </c>
      <c r="AY227">
        <v>1</v>
      </c>
      <c r="AZ227">
        <v>0</v>
      </c>
      <c r="BA227">
        <v>229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</row>
    <row r="228" spans="1:80" x14ac:dyDescent="0.2">
      <c r="A228">
        <f>ROW(Source!A260)</f>
        <v>260</v>
      </c>
      <c r="B228">
        <v>22529510</v>
      </c>
      <c r="C228">
        <v>22530089</v>
      </c>
      <c r="D228">
        <v>7182707</v>
      </c>
      <c r="E228">
        <v>7157832</v>
      </c>
      <c r="F228">
        <v>1</v>
      </c>
      <c r="G228">
        <v>7157832</v>
      </c>
      <c r="H228">
        <v>3</v>
      </c>
      <c r="I228" t="s">
        <v>436</v>
      </c>
      <c r="J228" t="s">
        <v>3</v>
      </c>
      <c r="K228" t="s">
        <v>467</v>
      </c>
      <c r="L228">
        <v>1344</v>
      </c>
      <c r="N228">
        <v>1008</v>
      </c>
      <c r="O228" t="s">
        <v>440</v>
      </c>
      <c r="P228" t="s">
        <v>440</v>
      </c>
      <c r="Q228">
        <v>1</v>
      </c>
      <c r="Y228">
        <v>21.57</v>
      </c>
      <c r="AA228">
        <v>1</v>
      </c>
      <c r="AB228">
        <v>0</v>
      </c>
      <c r="AC228">
        <v>0</v>
      </c>
      <c r="AD228">
        <v>0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21.57</v>
      </c>
      <c r="AU228" t="s">
        <v>3</v>
      </c>
      <c r="AV228">
        <v>0</v>
      </c>
      <c r="AW228">
        <v>2</v>
      </c>
      <c r="AX228">
        <v>22530111</v>
      </c>
      <c r="AY228">
        <v>1</v>
      </c>
      <c r="AZ228">
        <v>0</v>
      </c>
      <c r="BA228">
        <v>230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</row>
    <row r="229" spans="1:80" x14ac:dyDescent="0.2">
      <c r="A229">
        <f>ROW(Source!A260)</f>
        <v>260</v>
      </c>
      <c r="B229">
        <v>22529510</v>
      </c>
      <c r="C229">
        <v>22530089</v>
      </c>
      <c r="D229">
        <v>7234073</v>
      </c>
      <c r="E229">
        <v>1</v>
      </c>
      <c r="F229">
        <v>1</v>
      </c>
      <c r="G229">
        <v>7157832</v>
      </c>
      <c r="H229">
        <v>3</v>
      </c>
      <c r="I229" t="s">
        <v>308</v>
      </c>
      <c r="J229" t="s">
        <v>310</v>
      </c>
      <c r="K229" t="s">
        <v>309</v>
      </c>
      <c r="L229">
        <v>1301</v>
      </c>
      <c r="N229">
        <v>1003</v>
      </c>
      <c r="O229" t="s">
        <v>284</v>
      </c>
      <c r="P229" t="s">
        <v>284</v>
      </c>
      <c r="Q229">
        <v>1</v>
      </c>
      <c r="Y229">
        <v>353.5</v>
      </c>
      <c r="AA229">
        <v>14.98</v>
      </c>
      <c r="AB229">
        <v>0</v>
      </c>
      <c r="AC229">
        <v>0</v>
      </c>
      <c r="AD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 t="s">
        <v>3</v>
      </c>
      <c r="AT229">
        <v>353.5</v>
      </c>
      <c r="AU229" t="s">
        <v>3</v>
      </c>
      <c r="AV229">
        <v>0</v>
      </c>
      <c r="AW229">
        <v>1</v>
      </c>
      <c r="AX229">
        <v>-1</v>
      </c>
      <c r="AY229">
        <v>0</v>
      </c>
      <c r="AZ229">
        <v>0</v>
      </c>
      <c r="BA229" t="s">
        <v>3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</row>
    <row r="230" spans="1:80" x14ac:dyDescent="0.2">
      <c r="A230">
        <f>ROW(Source!A260)</f>
        <v>260</v>
      </c>
      <c r="B230">
        <v>22529510</v>
      </c>
      <c r="C230">
        <v>22530089</v>
      </c>
      <c r="D230">
        <v>7234075</v>
      </c>
      <c r="E230">
        <v>1</v>
      </c>
      <c r="F230">
        <v>1</v>
      </c>
      <c r="G230">
        <v>7157832</v>
      </c>
      <c r="H230">
        <v>3</v>
      </c>
      <c r="I230" t="s">
        <v>534</v>
      </c>
      <c r="J230" t="s">
        <v>535</v>
      </c>
      <c r="K230" t="s">
        <v>536</v>
      </c>
      <c r="L230">
        <v>1354</v>
      </c>
      <c r="N230">
        <v>1010</v>
      </c>
      <c r="O230" t="s">
        <v>235</v>
      </c>
      <c r="P230" t="s">
        <v>235</v>
      </c>
      <c r="Q230">
        <v>1</v>
      </c>
      <c r="Y230">
        <v>606</v>
      </c>
      <c r="AA230">
        <v>9.6</v>
      </c>
      <c r="AB230">
        <v>0</v>
      </c>
      <c r="AC230">
        <v>0</v>
      </c>
      <c r="AD230">
        <v>0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606</v>
      </c>
      <c r="AU230" t="s">
        <v>3</v>
      </c>
      <c r="AV230">
        <v>0</v>
      </c>
      <c r="AW230">
        <v>2</v>
      </c>
      <c r="AX230">
        <v>22530105</v>
      </c>
      <c r="AY230">
        <v>1</v>
      </c>
      <c r="AZ230">
        <v>0</v>
      </c>
      <c r="BA230">
        <v>231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</row>
    <row r="231" spans="1:80" x14ac:dyDescent="0.2">
      <c r="A231">
        <f>ROW(Source!A260)</f>
        <v>260</v>
      </c>
      <c r="B231">
        <v>22529510</v>
      </c>
      <c r="C231">
        <v>22530089</v>
      </c>
      <c r="D231">
        <v>9199000</v>
      </c>
      <c r="E231">
        <v>1</v>
      </c>
      <c r="F231">
        <v>1</v>
      </c>
      <c r="G231">
        <v>7157832</v>
      </c>
      <c r="H231">
        <v>3</v>
      </c>
      <c r="I231" t="s">
        <v>304</v>
      </c>
      <c r="J231" t="s">
        <v>306</v>
      </c>
      <c r="K231" t="s">
        <v>305</v>
      </c>
      <c r="L231">
        <v>1301</v>
      </c>
      <c r="N231">
        <v>1003</v>
      </c>
      <c r="O231" t="s">
        <v>284</v>
      </c>
      <c r="P231" t="s">
        <v>284</v>
      </c>
      <c r="Q231">
        <v>1</v>
      </c>
      <c r="Y231">
        <v>85.5</v>
      </c>
      <c r="AA231">
        <v>13.94</v>
      </c>
      <c r="AB231">
        <v>0</v>
      </c>
      <c r="AC231">
        <v>0</v>
      </c>
      <c r="AD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 t="s">
        <v>3</v>
      </c>
      <c r="AT231">
        <v>85.5</v>
      </c>
      <c r="AU231" t="s">
        <v>3</v>
      </c>
      <c r="AV231">
        <v>0</v>
      </c>
      <c r="AW231">
        <v>1</v>
      </c>
      <c r="AX231">
        <v>-1</v>
      </c>
      <c r="AY231">
        <v>0</v>
      </c>
      <c r="AZ231">
        <v>0</v>
      </c>
      <c r="BA231" t="s">
        <v>3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</row>
    <row r="232" spans="1:80" x14ac:dyDescent="0.2">
      <c r="A232">
        <f>ROW(Source!A260)</f>
        <v>260</v>
      </c>
      <c r="B232">
        <v>22529510</v>
      </c>
      <c r="C232">
        <v>22530089</v>
      </c>
      <c r="D232">
        <v>9199001</v>
      </c>
      <c r="E232">
        <v>1</v>
      </c>
      <c r="F232">
        <v>1</v>
      </c>
      <c r="G232">
        <v>7157832</v>
      </c>
      <c r="H232">
        <v>3</v>
      </c>
      <c r="I232" t="s">
        <v>316</v>
      </c>
      <c r="J232" t="s">
        <v>318</v>
      </c>
      <c r="K232" t="s">
        <v>317</v>
      </c>
      <c r="L232">
        <v>1301</v>
      </c>
      <c r="N232">
        <v>1003</v>
      </c>
      <c r="O232" t="s">
        <v>284</v>
      </c>
      <c r="P232" t="s">
        <v>284</v>
      </c>
      <c r="Q232">
        <v>1</v>
      </c>
      <c r="Y232">
        <v>207</v>
      </c>
      <c r="AA232">
        <v>5.49</v>
      </c>
      <c r="AB232">
        <v>0</v>
      </c>
      <c r="AC232">
        <v>0</v>
      </c>
      <c r="AD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3</v>
      </c>
      <c r="AT232">
        <v>207</v>
      </c>
      <c r="AU232" t="s">
        <v>3</v>
      </c>
      <c r="AV232">
        <v>0</v>
      </c>
      <c r="AW232">
        <v>1</v>
      </c>
      <c r="AX232">
        <v>-1</v>
      </c>
      <c r="AY232">
        <v>0</v>
      </c>
      <c r="AZ232">
        <v>0</v>
      </c>
      <c r="BA232" t="s">
        <v>3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</row>
    <row r="233" spans="1:80" x14ac:dyDescent="0.2">
      <c r="A233">
        <f>ROW(Source!A260)</f>
        <v>260</v>
      </c>
      <c r="B233">
        <v>22529510</v>
      </c>
      <c r="C233">
        <v>22530089</v>
      </c>
      <c r="D233">
        <v>7232452</v>
      </c>
      <c r="E233">
        <v>1</v>
      </c>
      <c r="F233">
        <v>1</v>
      </c>
      <c r="G233">
        <v>7157832</v>
      </c>
      <c r="H233">
        <v>3</v>
      </c>
      <c r="I233" t="s">
        <v>537</v>
      </c>
      <c r="J233" t="s">
        <v>538</v>
      </c>
      <c r="K233" t="s">
        <v>539</v>
      </c>
      <c r="L233">
        <v>1296</v>
      </c>
      <c r="N233">
        <v>1002</v>
      </c>
      <c r="O233" t="s">
        <v>195</v>
      </c>
      <c r="P233" t="s">
        <v>195</v>
      </c>
      <c r="Q233">
        <v>1</v>
      </c>
      <c r="Y233">
        <v>72</v>
      </c>
      <c r="AA233">
        <v>54.7</v>
      </c>
      <c r="AB233">
        <v>0</v>
      </c>
      <c r="AC233">
        <v>0</v>
      </c>
      <c r="AD233">
        <v>0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72</v>
      </c>
      <c r="AU233" t="s">
        <v>3</v>
      </c>
      <c r="AV233">
        <v>0</v>
      </c>
      <c r="AW233">
        <v>2</v>
      </c>
      <c r="AX233">
        <v>22530106</v>
      </c>
      <c r="AY233">
        <v>1</v>
      </c>
      <c r="AZ233">
        <v>0</v>
      </c>
      <c r="BA233">
        <v>232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</row>
    <row r="234" spans="1:80" x14ac:dyDescent="0.2">
      <c r="A234">
        <f>ROW(Source!A260)</f>
        <v>260</v>
      </c>
      <c r="B234">
        <v>22529510</v>
      </c>
      <c r="C234">
        <v>22530089</v>
      </c>
      <c r="D234">
        <v>7239251</v>
      </c>
      <c r="E234">
        <v>1</v>
      </c>
      <c r="F234">
        <v>1</v>
      </c>
      <c r="G234">
        <v>7157832</v>
      </c>
      <c r="H234">
        <v>3</v>
      </c>
      <c r="I234" t="s">
        <v>312</v>
      </c>
      <c r="J234" t="s">
        <v>314</v>
      </c>
      <c r="K234" t="s">
        <v>313</v>
      </c>
      <c r="L234">
        <v>1327</v>
      </c>
      <c r="N234">
        <v>1005</v>
      </c>
      <c r="O234" t="s">
        <v>125</v>
      </c>
      <c r="P234" t="s">
        <v>125</v>
      </c>
      <c r="Q234">
        <v>1</v>
      </c>
      <c r="Y234">
        <v>100</v>
      </c>
      <c r="AA234">
        <v>2007.24</v>
      </c>
      <c r="AB234">
        <v>0</v>
      </c>
      <c r="AC234">
        <v>0</v>
      </c>
      <c r="AD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 t="s">
        <v>3</v>
      </c>
      <c r="AT234">
        <v>100</v>
      </c>
      <c r="AU234" t="s">
        <v>3</v>
      </c>
      <c r="AV234">
        <v>0</v>
      </c>
      <c r="AW234">
        <v>1</v>
      </c>
      <c r="AX234">
        <v>-1</v>
      </c>
      <c r="AY234">
        <v>0</v>
      </c>
      <c r="AZ234">
        <v>0</v>
      </c>
      <c r="BA234" t="s">
        <v>3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</row>
    <row r="235" spans="1:80" x14ac:dyDescent="0.2">
      <c r="A235">
        <f>ROW(Source!A269)</f>
        <v>269</v>
      </c>
      <c r="B235">
        <v>22529512</v>
      </c>
      <c r="C235">
        <v>22530116</v>
      </c>
      <c r="D235">
        <v>7157835</v>
      </c>
      <c r="E235">
        <v>7157832</v>
      </c>
      <c r="F235">
        <v>1</v>
      </c>
      <c r="G235">
        <v>7157832</v>
      </c>
      <c r="H235">
        <v>1</v>
      </c>
      <c r="I235" t="s">
        <v>433</v>
      </c>
      <c r="J235" t="s">
        <v>3</v>
      </c>
      <c r="K235" t="s">
        <v>434</v>
      </c>
      <c r="L235">
        <v>1191</v>
      </c>
      <c r="N235">
        <v>1013</v>
      </c>
      <c r="O235" t="s">
        <v>435</v>
      </c>
      <c r="P235" t="s">
        <v>435</v>
      </c>
      <c r="Q235">
        <v>1</v>
      </c>
      <c r="Y235">
        <v>22.355999999999998</v>
      </c>
      <c r="AA235">
        <v>0</v>
      </c>
      <c r="AB235">
        <v>0</v>
      </c>
      <c r="AC235">
        <v>0</v>
      </c>
      <c r="AD235">
        <v>0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3</v>
      </c>
      <c r="AT235">
        <v>19.440000000000001</v>
      </c>
      <c r="AU235" t="s">
        <v>118</v>
      </c>
      <c r="AV235">
        <v>1</v>
      </c>
      <c r="AW235">
        <v>2</v>
      </c>
      <c r="AX235">
        <v>22530123</v>
      </c>
      <c r="AY235">
        <v>1</v>
      </c>
      <c r="AZ235">
        <v>0</v>
      </c>
      <c r="BA235">
        <v>237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B235">
        <v>0</v>
      </c>
    </row>
    <row r="236" spans="1:80" x14ac:dyDescent="0.2">
      <c r="A236">
        <f>ROW(Source!A269)</f>
        <v>269</v>
      </c>
      <c r="B236">
        <v>22529512</v>
      </c>
      <c r="C236">
        <v>22530116</v>
      </c>
      <c r="D236">
        <v>7231421</v>
      </c>
      <c r="E236">
        <v>1</v>
      </c>
      <c r="F236">
        <v>1</v>
      </c>
      <c r="G236">
        <v>7157832</v>
      </c>
      <c r="H236">
        <v>2</v>
      </c>
      <c r="I236" t="s">
        <v>441</v>
      </c>
      <c r="J236" t="s">
        <v>442</v>
      </c>
      <c r="K236" t="s">
        <v>443</v>
      </c>
      <c r="L236">
        <v>1368</v>
      </c>
      <c r="N236">
        <v>1011</v>
      </c>
      <c r="O236" t="s">
        <v>444</v>
      </c>
      <c r="P236" t="s">
        <v>444</v>
      </c>
      <c r="Q236">
        <v>1</v>
      </c>
      <c r="Y236">
        <v>0.17500000000000002</v>
      </c>
      <c r="AA236">
        <v>0</v>
      </c>
      <c r="AB236">
        <v>74.44</v>
      </c>
      <c r="AC236">
        <v>17.59</v>
      </c>
      <c r="AD236">
        <v>0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3</v>
      </c>
      <c r="AT236">
        <v>0.14000000000000001</v>
      </c>
      <c r="AU236" t="s">
        <v>117</v>
      </c>
      <c r="AV236">
        <v>0</v>
      </c>
      <c r="AW236">
        <v>2</v>
      </c>
      <c r="AX236">
        <v>22530124</v>
      </c>
      <c r="AY236">
        <v>1</v>
      </c>
      <c r="AZ236">
        <v>0</v>
      </c>
      <c r="BA236">
        <v>238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B236">
        <v>0</v>
      </c>
    </row>
    <row r="237" spans="1:80" x14ac:dyDescent="0.2">
      <c r="A237">
        <f>ROW(Source!A269)</f>
        <v>269</v>
      </c>
      <c r="B237">
        <v>22529512</v>
      </c>
      <c r="C237">
        <v>22530116</v>
      </c>
      <c r="D237">
        <v>7182707</v>
      </c>
      <c r="E237">
        <v>7157832</v>
      </c>
      <c r="F237">
        <v>1</v>
      </c>
      <c r="G237">
        <v>7157832</v>
      </c>
      <c r="H237">
        <v>3</v>
      </c>
      <c r="I237" t="s">
        <v>436</v>
      </c>
      <c r="J237" t="s">
        <v>3</v>
      </c>
      <c r="K237" t="s">
        <v>467</v>
      </c>
      <c r="L237">
        <v>1344</v>
      </c>
      <c r="N237">
        <v>1008</v>
      </c>
      <c r="O237" t="s">
        <v>440</v>
      </c>
      <c r="P237" t="s">
        <v>440</v>
      </c>
      <c r="Q237">
        <v>1</v>
      </c>
      <c r="Y237">
        <v>21.57</v>
      </c>
      <c r="AA237">
        <v>1</v>
      </c>
      <c r="AB237">
        <v>0</v>
      </c>
      <c r="AC237">
        <v>0</v>
      </c>
      <c r="AD237">
        <v>0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21.57</v>
      </c>
      <c r="AU237" t="s">
        <v>3</v>
      </c>
      <c r="AV237">
        <v>0</v>
      </c>
      <c r="AW237">
        <v>2</v>
      </c>
      <c r="AX237">
        <v>22530128</v>
      </c>
      <c r="AY237">
        <v>1</v>
      </c>
      <c r="AZ237">
        <v>0</v>
      </c>
      <c r="BA237">
        <v>239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B237">
        <v>0</v>
      </c>
    </row>
    <row r="238" spans="1:80" x14ac:dyDescent="0.2">
      <c r="A238">
        <f>ROW(Source!A269)</f>
        <v>269</v>
      </c>
      <c r="B238">
        <v>22529512</v>
      </c>
      <c r="C238">
        <v>22530116</v>
      </c>
      <c r="D238">
        <v>7232452</v>
      </c>
      <c r="E238">
        <v>1</v>
      </c>
      <c r="F238">
        <v>1</v>
      </c>
      <c r="G238">
        <v>7157832</v>
      </c>
      <c r="H238">
        <v>3</v>
      </c>
      <c r="I238" t="s">
        <v>537</v>
      </c>
      <c r="J238" t="s">
        <v>538</v>
      </c>
      <c r="K238" t="s">
        <v>539</v>
      </c>
      <c r="L238">
        <v>1296</v>
      </c>
      <c r="N238">
        <v>1002</v>
      </c>
      <c r="O238" t="s">
        <v>195</v>
      </c>
      <c r="P238" t="s">
        <v>195</v>
      </c>
      <c r="Q238">
        <v>1</v>
      </c>
      <c r="Y238">
        <v>42.45</v>
      </c>
      <c r="AA238">
        <v>54.7</v>
      </c>
      <c r="AB238">
        <v>0</v>
      </c>
      <c r="AC238">
        <v>0</v>
      </c>
      <c r="AD238">
        <v>0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42.45</v>
      </c>
      <c r="AU238" t="s">
        <v>3</v>
      </c>
      <c r="AV238">
        <v>0</v>
      </c>
      <c r="AW238">
        <v>2</v>
      </c>
      <c r="AX238">
        <v>22530125</v>
      </c>
      <c r="AY238">
        <v>1</v>
      </c>
      <c r="AZ238">
        <v>0</v>
      </c>
      <c r="BA238">
        <v>240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B238">
        <v>0</v>
      </c>
    </row>
    <row r="239" spans="1:80" x14ac:dyDescent="0.2">
      <c r="A239">
        <f>ROW(Source!A269)</f>
        <v>269</v>
      </c>
      <c r="B239">
        <v>22529512</v>
      </c>
      <c r="C239">
        <v>22530116</v>
      </c>
      <c r="D239">
        <v>9199246</v>
      </c>
      <c r="E239">
        <v>1</v>
      </c>
      <c r="F239">
        <v>1</v>
      </c>
      <c r="G239">
        <v>7157832</v>
      </c>
      <c r="H239">
        <v>3</v>
      </c>
      <c r="I239" t="s">
        <v>324</v>
      </c>
      <c r="J239" t="s">
        <v>326</v>
      </c>
      <c r="K239" t="s">
        <v>325</v>
      </c>
      <c r="L239">
        <v>1301</v>
      </c>
      <c r="N239">
        <v>1003</v>
      </c>
      <c r="O239" t="s">
        <v>284</v>
      </c>
      <c r="P239" t="s">
        <v>284</v>
      </c>
      <c r="Q239">
        <v>1</v>
      </c>
      <c r="Y239">
        <v>100</v>
      </c>
      <c r="AA239">
        <v>66.819999999999993</v>
      </c>
      <c r="AB239">
        <v>0</v>
      </c>
      <c r="AC239">
        <v>0</v>
      </c>
      <c r="AD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 t="s">
        <v>3</v>
      </c>
      <c r="AT239">
        <v>100</v>
      </c>
      <c r="AU239" t="s">
        <v>3</v>
      </c>
      <c r="AV239">
        <v>0</v>
      </c>
      <c r="AW239">
        <v>1</v>
      </c>
      <c r="AX239">
        <v>-1</v>
      </c>
      <c r="AY239">
        <v>0</v>
      </c>
      <c r="AZ239">
        <v>0</v>
      </c>
      <c r="BA239" t="s">
        <v>3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B239">
        <v>0</v>
      </c>
    </row>
    <row r="240" spans="1:80" x14ac:dyDescent="0.2">
      <c r="A240">
        <f>ROW(Source!A269)</f>
        <v>269</v>
      </c>
      <c r="B240">
        <v>22529512</v>
      </c>
      <c r="C240">
        <v>22530116</v>
      </c>
      <c r="D240">
        <v>9199248</v>
      </c>
      <c r="E240">
        <v>1</v>
      </c>
      <c r="F240">
        <v>1</v>
      </c>
      <c r="G240">
        <v>7157832</v>
      </c>
      <c r="H240">
        <v>3</v>
      </c>
      <c r="I240" t="s">
        <v>328</v>
      </c>
      <c r="J240" t="s">
        <v>330</v>
      </c>
      <c r="K240" t="s">
        <v>329</v>
      </c>
      <c r="L240">
        <v>1354</v>
      </c>
      <c r="N240">
        <v>1010</v>
      </c>
      <c r="O240" t="s">
        <v>235</v>
      </c>
      <c r="P240" t="s">
        <v>235</v>
      </c>
      <c r="Q240">
        <v>1</v>
      </c>
      <c r="Y240">
        <v>93.023256000000003</v>
      </c>
      <c r="AA240">
        <v>10.42</v>
      </c>
      <c r="AB240">
        <v>0</v>
      </c>
      <c r="AC240">
        <v>0</v>
      </c>
      <c r="AD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 t="s">
        <v>3</v>
      </c>
      <c r="AT240">
        <v>93.023256000000003</v>
      </c>
      <c r="AU240" t="s">
        <v>3</v>
      </c>
      <c r="AV240">
        <v>0</v>
      </c>
      <c r="AW240">
        <v>1</v>
      </c>
      <c r="AX240">
        <v>-1</v>
      </c>
      <c r="AY240">
        <v>0</v>
      </c>
      <c r="AZ240">
        <v>0</v>
      </c>
      <c r="BA240" t="s">
        <v>3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B240">
        <v>0</v>
      </c>
    </row>
    <row r="241" spans="1:80" x14ac:dyDescent="0.2">
      <c r="A241">
        <f>ROW(Source!A270)</f>
        <v>270</v>
      </c>
      <c r="B241">
        <v>22529510</v>
      </c>
      <c r="C241">
        <v>22530116</v>
      </c>
      <c r="D241">
        <v>7157835</v>
      </c>
      <c r="E241">
        <v>7157832</v>
      </c>
      <c r="F241">
        <v>1</v>
      </c>
      <c r="G241">
        <v>7157832</v>
      </c>
      <c r="H241">
        <v>1</v>
      </c>
      <c r="I241" t="s">
        <v>433</v>
      </c>
      <c r="J241" t="s">
        <v>3</v>
      </c>
      <c r="K241" t="s">
        <v>434</v>
      </c>
      <c r="L241">
        <v>1191</v>
      </c>
      <c r="N241">
        <v>1013</v>
      </c>
      <c r="O241" t="s">
        <v>435</v>
      </c>
      <c r="P241" t="s">
        <v>435</v>
      </c>
      <c r="Q241">
        <v>1</v>
      </c>
      <c r="Y241">
        <v>22.355999999999998</v>
      </c>
      <c r="AA241">
        <v>0</v>
      </c>
      <c r="AB241">
        <v>0</v>
      </c>
      <c r="AC241">
        <v>0</v>
      </c>
      <c r="AD241">
        <v>0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3</v>
      </c>
      <c r="AT241">
        <v>19.440000000000001</v>
      </c>
      <c r="AU241" t="s">
        <v>118</v>
      </c>
      <c r="AV241">
        <v>1</v>
      </c>
      <c r="AW241">
        <v>2</v>
      </c>
      <c r="AX241">
        <v>22530123</v>
      </c>
      <c r="AY241">
        <v>1</v>
      </c>
      <c r="AZ241">
        <v>0</v>
      </c>
      <c r="BA241">
        <v>243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</row>
    <row r="242" spans="1:80" x14ac:dyDescent="0.2">
      <c r="A242">
        <f>ROW(Source!A270)</f>
        <v>270</v>
      </c>
      <c r="B242">
        <v>22529510</v>
      </c>
      <c r="C242">
        <v>22530116</v>
      </c>
      <c r="D242">
        <v>7231421</v>
      </c>
      <c r="E242">
        <v>1</v>
      </c>
      <c r="F242">
        <v>1</v>
      </c>
      <c r="G242">
        <v>7157832</v>
      </c>
      <c r="H242">
        <v>2</v>
      </c>
      <c r="I242" t="s">
        <v>441</v>
      </c>
      <c r="J242" t="s">
        <v>442</v>
      </c>
      <c r="K242" t="s">
        <v>443</v>
      </c>
      <c r="L242">
        <v>1368</v>
      </c>
      <c r="N242">
        <v>1011</v>
      </c>
      <c r="O242" t="s">
        <v>444</v>
      </c>
      <c r="P242" t="s">
        <v>444</v>
      </c>
      <c r="Q242">
        <v>1</v>
      </c>
      <c r="Y242">
        <v>0.17500000000000002</v>
      </c>
      <c r="AA242">
        <v>0</v>
      </c>
      <c r="AB242">
        <v>74.44</v>
      </c>
      <c r="AC242">
        <v>17.59</v>
      </c>
      <c r="AD242">
        <v>0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3</v>
      </c>
      <c r="AT242">
        <v>0.14000000000000001</v>
      </c>
      <c r="AU242" t="s">
        <v>117</v>
      </c>
      <c r="AV242">
        <v>0</v>
      </c>
      <c r="AW242">
        <v>2</v>
      </c>
      <c r="AX242">
        <v>22530124</v>
      </c>
      <c r="AY242">
        <v>1</v>
      </c>
      <c r="AZ242">
        <v>0</v>
      </c>
      <c r="BA242">
        <v>244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</row>
    <row r="243" spans="1:80" x14ac:dyDescent="0.2">
      <c r="A243">
        <f>ROW(Source!A270)</f>
        <v>270</v>
      </c>
      <c r="B243">
        <v>22529510</v>
      </c>
      <c r="C243">
        <v>22530116</v>
      </c>
      <c r="D243">
        <v>7182707</v>
      </c>
      <c r="E243">
        <v>7157832</v>
      </c>
      <c r="F243">
        <v>1</v>
      </c>
      <c r="G243">
        <v>7157832</v>
      </c>
      <c r="H243">
        <v>3</v>
      </c>
      <c r="I243" t="s">
        <v>436</v>
      </c>
      <c r="J243" t="s">
        <v>3</v>
      </c>
      <c r="K243" t="s">
        <v>467</v>
      </c>
      <c r="L243">
        <v>1344</v>
      </c>
      <c r="N243">
        <v>1008</v>
      </c>
      <c r="O243" t="s">
        <v>440</v>
      </c>
      <c r="P243" t="s">
        <v>440</v>
      </c>
      <c r="Q243">
        <v>1</v>
      </c>
      <c r="Y243">
        <v>21.57</v>
      </c>
      <c r="AA243">
        <v>1</v>
      </c>
      <c r="AB243">
        <v>0</v>
      </c>
      <c r="AC243">
        <v>0</v>
      </c>
      <c r="AD243">
        <v>0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3</v>
      </c>
      <c r="AT243">
        <v>21.57</v>
      </c>
      <c r="AU243" t="s">
        <v>3</v>
      </c>
      <c r="AV243">
        <v>0</v>
      </c>
      <c r="AW243">
        <v>2</v>
      </c>
      <c r="AX243">
        <v>22530128</v>
      </c>
      <c r="AY243">
        <v>1</v>
      </c>
      <c r="AZ243">
        <v>0</v>
      </c>
      <c r="BA243">
        <v>245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</row>
    <row r="244" spans="1:80" x14ac:dyDescent="0.2">
      <c r="A244">
        <f>ROW(Source!A270)</f>
        <v>270</v>
      </c>
      <c r="B244">
        <v>22529510</v>
      </c>
      <c r="C244">
        <v>22530116</v>
      </c>
      <c r="D244">
        <v>7232452</v>
      </c>
      <c r="E244">
        <v>1</v>
      </c>
      <c r="F244">
        <v>1</v>
      </c>
      <c r="G244">
        <v>7157832</v>
      </c>
      <c r="H244">
        <v>3</v>
      </c>
      <c r="I244" t="s">
        <v>537</v>
      </c>
      <c r="J244" t="s">
        <v>538</v>
      </c>
      <c r="K244" t="s">
        <v>539</v>
      </c>
      <c r="L244">
        <v>1296</v>
      </c>
      <c r="N244">
        <v>1002</v>
      </c>
      <c r="O244" t="s">
        <v>195</v>
      </c>
      <c r="P244" t="s">
        <v>195</v>
      </c>
      <c r="Q244">
        <v>1</v>
      </c>
      <c r="Y244">
        <v>42.45</v>
      </c>
      <c r="AA244">
        <v>54.7</v>
      </c>
      <c r="AB244">
        <v>0</v>
      </c>
      <c r="AC244">
        <v>0</v>
      </c>
      <c r="AD244">
        <v>0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42.45</v>
      </c>
      <c r="AU244" t="s">
        <v>3</v>
      </c>
      <c r="AV244">
        <v>0</v>
      </c>
      <c r="AW244">
        <v>2</v>
      </c>
      <c r="AX244">
        <v>22530125</v>
      </c>
      <c r="AY244">
        <v>1</v>
      </c>
      <c r="AZ244">
        <v>0</v>
      </c>
      <c r="BA244">
        <v>246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</row>
    <row r="245" spans="1:80" x14ac:dyDescent="0.2">
      <c r="A245">
        <f>ROW(Source!A270)</f>
        <v>270</v>
      </c>
      <c r="B245">
        <v>22529510</v>
      </c>
      <c r="C245">
        <v>22530116</v>
      </c>
      <c r="D245">
        <v>9199246</v>
      </c>
      <c r="E245">
        <v>1</v>
      </c>
      <c r="F245">
        <v>1</v>
      </c>
      <c r="G245">
        <v>7157832</v>
      </c>
      <c r="H245">
        <v>3</v>
      </c>
      <c r="I245" t="s">
        <v>324</v>
      </c>
      <c r="J245" t="s">
        <v>326</v>
      </c>
      <c r="K245" t="s">
        <v>325</v>
      </c>
      <c r="L245">
        <v>1301</v>
      </c>
      <c r="N245">
        <v>1003</v>
      </c>
      <c r="O245" t="s">
        <v>284</v>
      </c>
      <c r="P245" t="s">
        <v>284</v>
      </c>
      <c r="Q245">
        <v>1</v>
      </c>
      <c r="Y245">
        <v>100</v>
      </c>
      <c r="AA245">
        <v>66.819999999999993</v>
      </c>
      <c r="AB245">
        <v>0</v>
      </c>
      <c r="AC245">
        <v>0</v>
      </c>
      <c r="AD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 t="s">
        <v>3</v>
      </c>
      <c r="AT245">
        <v>100</v>
      </c>
      <c r="AU245" t="s">
        <v>3</v>
      </c>
      <c r="AV245">
        <v>0</v>
      </c>
      <c r="AW245">
        <v>1</v>
      </c>
      <c r="AX245">
        <v>-1</v>
      </c>
      <c r="AY245">
        <v>0</v>
      </c>
      <c r="AZ245">
        <v>0</v>
      </c>
      <c r="BA245" t="s">
        <v>3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</row>
    <row r="246" spans="1:80" x14ac:dyDescent="0.2">
      <c r="A246">
        <f>ROW(Source!A270)</f>
        <v>270</v>
      </c>
      <c r="B246">
        <v>22529510</v>
      </c>
      <c r="C246">
        <v>22530116</v>
      </c>
      <c r="D246">
        <v>9199248</v>
      </c>
      <c r="E246">
        <v>1</v>
      </c>
      <c r="F246">
        <v>1</v>
      </c>
      <c r="G246">
        <v>7157832</v>
      </c>
      <c r="H246">
        <v>3</v>
      </c>
      <c r="I246" t="s">
        <v>328</v>
      </c>
      <c r="J246" t="s">
        <v>330</v>
      </c>
      <c r="K246" t="s">
        <v>329</v>
      </c>
      <c r="L246">
        <v>1354</v>
      </c>
      <c r="N246">
        <v>1010</v>
      </c>
      <c r="O246" t="s">
        <v>235</v>
      </c>
      <c r="P246" t="s">
        <v>235</v>
      </c>
      <c r="Q246">
        <v>1</v>
      </c>
      <c r="Y246">
        <v>93.023256000000003</v>
      </c>
      <c r="AA246">
        <v>10.42</v>
      </c>
      <c r="AB246">
        <v>0</v>
      </c>
      <c r="AC246">
        <v>0</v>
      </c>
      <c r="AD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 t="s">
        <v>3</v>
      </c>
      <c r="AT246">
        <v>93.023256000000003</v>
      </c>
      <c r="AU246" t="s">
        <v>3</v>
      </c>
      <c r="AV246">
        <v>0</v>
      </c>
      <c r="AW246">
        <v>1</v>
      </c>
      <c r="AX246">
        <v>-1</v>
      </c>
      <c r="AY246">
        <v>0</v>
      </c>
      <c r="AZ246">
        <v>0</v>
      </c>
      <c r="BA246" t="s">
        <v>3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</row>
    <row r="247" spans="1:80" x14ac:dyDescent="0.2">
      <c r="A247">
        <f>ROW(Source!A275)</f>
        <v>275</v>
      </c>
      <c r="B247">
        <v>22529512</v>
      </c>
      <c r="C247">
        <v>22530131</v>
      </c>
      <c r="D247">
        <v>7157835</v>
      </c>
      <c r="E247">
        <v>7157832</v>
      </c>
      <c r="F247">
        <v>1</v>
      </c>
      <c r="G247">
        <v>7157832</v>
      </c>
      <c r="H247">
        <v>1</v>
      </c>
      <c r="I247" t="s">
        <v>433</v>
      </c>
      <c r="J247" t="s">
        <v>3</v>
      </c>
      <c r="K247" t="s">
        <v>434</v>
      </c>
      <c r="L247">
        <v>1191</v>
      </c>
      <c r="N247">
        <v>1013</v>
      </c>
      <c r="O247" t="s">
        <v>435</v>
      </c>
      <c r="P247" t="s">
        <v>435</v>
      </c>
      <c r="Q247">
        <v>1</v>
      </c>
      <c r="Y247">
        <v>189.52</v>
      </c>
      <c r="AA247">
        <v>0</v>
      </c>
      <c r="AB247">
        <v>0</v>
      </c>
      <c r="AC247">
        <v>0</v>
      </c>
      <c r="AD247">
        <v>0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3</v>
      </c>
      <c r="AT247">
        <v>164.8</v>
      </c>
      <c r="AU247" t="s">
        <v>118</v>
      </c>
      <c r="AV247">
        <v>1</v>
      </c>
      <c r="AW247">
        <v>2</v>
      </c>
      <c r="AX247">
        <v>22530139</v>
      </c>
      <c r="AY247">
        <v>1</v>
      </c>
      <c r="AZ247">
        <v>0</v>
      </c>
      <c r="BA247">
        <v>249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B247">
        <v>0</v>
      </c>
    </row>
    <row r="248" spans="1:80" x14ac:dyDescent="0.2">
      <c r="A248">
        <f>ROW(Source!A275)</f>
        <v>275</v>
      </c>
      <c r="B248">
        <v>22529512</v>
      </c>
      <c r="C248">
        <v>22530131</v>
      </c>
      <c r="D248">
        <v>7159942</v>
      </c>
      <c r="E248">
        <v>7157832</v>
      </c>
      <c r="F248">
        <v>1</v>
      </c>
      <c r="G248">
        <v>7157832</v>
      </c>
      <c r="H248">
        <v>2</v>
      </c>
      <c r="I248" t="s">
        <v>438</v>
      </c>
      <c r="J248" t="s">
        <v>3</v>
      </c>
      <c r="K248" t="s">
        <v>439</v>
      </c>
      <c r="L248">
        <v>1344</v>
      </c>
      <c r="N248">
        <v>1008</v>
      </c>
      <c r="O248" t="s">
        <v>440</v>
      </c>
      <c r="P248" t="s">
        <v>440</v>
      </c>
      <c r="Q248">
        <v>1</v>
      </c>
      <c r="Y248">
        <v>46.524999999999999</v>
      </c>
      <c r="AA248">
        <v>0</v>
      </c>
      <c r="AB248">
        <v>1</v>
      </c>
      <c r="AC248">
        <v>0</v>
      </c>
      <c r="AD248">
        <v>0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3</v>
      </c>
      <c r="AT248">
        <v>37.22</v>
      </c>
      <c r="AU248" t="s">
        <v>117</v>
      </c>
      <c r="AV248">
        <v>0</v>
      </c>
      <c r="AW248">
        <v>2</v>
      </c>
      <c r="AX248">
        <v>22530141</v>
      </c>
      <c r="AY248">
        <v>1</v>
      </c>
      <c r="AZ248">
        <v>0</v>
      </c>
      <c r="BA248">
        <v>250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B248">
        <v>0</v>
      </c>
    </row>
    <row r="249" spans="1:80" x14ac:dyDescent="0.2">
      <c r="A249">
        <f>ROW(Source!A275)</f>
        <v>275</v>
      </c>
      <c r="B249">
        <v>22529512</v>
      </c>
      <c r="C249">
        <v>22530131</v>
      </c>
      <c r="D249">
        <v>7231471</v>
      </c>
      <c r="E249">
        <v>1</v>
      </c>
      <c r="F249">
        <v>1</v>
      </c>
      <c r="G249">
        <v>7157832</v>
      </c>
      <c r="H249">
        <v>2</v>
      </c>
      <c r="I249" t="s">
        <v>540</v>
      </c>
      <c r="J249" t="s">
        <v>541</v>
      </c>
      <c r="K249" t="s">
        <v>542</v>
      </c>
      <c r="L249">
        <v>1368</v>
      </c>
      <c r="N249">
        <v>1011</v>
      </c>
      <c r="O249" t="s">
        <v>444</v>
      </c>
      <c r="P249" t="s">
        <v>444</v>
      </c>
      <c r="Q249">
        <v>1</v>
      </c>
      <c r="Y249">
        <v>0.32500000000000001</v>
      </c>
      <c r="AA249">
        <v>0</v>
      </c>
      <c r="AB249">
        <v>0.68</v>
      </c>
      <c r="AC249">
        <v>0.04</v>
      </c>
      <c r="AD249">
        <v>0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3</v>
      </c>
      <c r="AT249">
        <v>0.26</v>
      </c>
      <c r="AU249" t="s">
        <v>117</v>
      </c>
      <c r="AV249">
        <v>0</v>
      </c>
      <c r="AW249">
        <v>2</v>
      </c>
      <c r="AX249">
        <v>22530140</v>
      </c>
      <c r="AY249">
        <v>1</v>
      </c>
      <c r="AZ249">
        <v>0</v>
      </c>
      <c r="BA249">
        <v>251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B249">
        <v>0</v>
      </c>
    </row>
    <row r="250" spans="1:80" x14ac:dyDescent="0.2">
      <c r="A250">
        <f>ROW(Source!A275)</f>
        <v>275</v>
      </c>
      <c r="B250">
        <v>22529512</v>
      </c>
      <c r="C250">
        <v>22530131</v>
      </c>
      <c r="D250">
        <v>7231824</v>
      </c>
      <c r="E250">
        <v>1</v>
      </c>
      <c r="F250">
        <v>1</v>
      </c>
      <c r="G250">
        <v>7157832</v>
      </c>
      <c r="H250">
        <v>3</v>
      </c>
      <c r="I250" t="s">
        <v>543</v>
      </c>
      <c r="J250" t="s">
        <v>544</v>
      </c>
      <c r="K250" t="s">
        <v>545</v>
      </c>
      <c r="L250">
        <v>1346</v>
      </c>
      <c r="N250">
        <v>1009</v>
      </c>
      <c r="O250" t="s">
        <v>163</v>
      </c>
      <c r="P250" t="s">
        <v>163</v>
      </c>
      <c r="Q250">
        <v>1</v>
      </c>
      <c r="Y250">
        <v>0.2</v>
      </c>
      <c r="AA250">
        <v>1.61</v>
      </c>
      <c r="AB250">
        <v>0</v>
      </c>
      <c r="AC250">
        <v>0</v>
      </c>
      <c r="AD250">
        <v>0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0.2</v>
      </c>
      <c r="AU250" t="s">
        <v>3</v>
      </c>
      <c r="AV250">
        <v>0</v>
      </c>
      <c r="AW250">
        <v>2</v>
      </c>
      <c r="AX250">
        <v>22530142</v>
      </c>
      <c r="AY250">
        <v>1</v>
      </c>
      <c r="AZ250">
        <v>0</v>
      </c>
      <c r="BA250">
        <v>252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B250">
        <v>0</v>
      </c>
    </row>
    <row r="251" spans="1:80" x14ac:dyDescent="0.2">
      <c r="A251">
        <f>ROW(Source!A275)</f>
        <v>275</v>
      </c>
      <c r="B251">
        <v>22529512</v>
      </c>
      <c r="C251">
        <v>22530131</v>
      </c>
      <c r="D251">
        <v>7233641</v>
      </c>
      <c r="E251">
        <v>1</v>
      </c>
      <c r="F251">
        <v>1</v>
      </c>
      <c r="G251">
        <v>7157832</v>
      </c>
      <c r="H251">
        <v>3</v>
      </c>
      <c r="I251" t="s">
        <v>546</v>
      </c>
      <c r="J251" t="s">
        <v>547</v>
      </c>
      <c r="K251" t="s">
        <v>548</v>
      </c>
      <c r="L251">
        <v>1348</v>
      </c>
      <c r="N251">
        <v>1009</v>
      </c>
      <c r="O251" t="s">
        <v>137</v>
      </c>
      <c r="P251" t="s">
        <v>137</v>
      </c>
      <c r="Q251">
        <v>1000</v>
      </c>
      <c r="Y251">
        <v>8.8999999999999999E-3</v>
      </c>
      <c r="AA251">
        <v>9455.3799999999992</v>
      </c>
      <c r="AB251">
        <v>0</v>
      </c>
      <c r="AC251">
        <v>0</v>
      </c>
      <c r="AD251">
        <v>0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8.8999999999999999E-3</v>
      </c>
      <c r="AU251" t="s">
        <v>3</v>
      </c>
      <c r="AV251">
        <v>0</v>
      </c>
      <c r="AW251">
        <v>2</v>
      </c>
      <c r="AX251">
        <v>22530143</v>
      </c>
      <c r="AY251">
        <v>1</v>
      </c>
      <c r="AZ251">
        <v>0</v>
      </c>
      <c r="BA251">
        <v>253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B251">
        <v>0</v>
      </c>
    </row>
    <row r="252" spans="1:80" x14ac:dyDescent="0.2">
      <c r="A252">
        <f>ROW(Source!A275)</f>
        <v>275</v>
      </c>
      <c r="B252">
        <v>22529512</v>
      </c>
      <c r="C252">
        <v>22530131</v>
      </c>
      <c r="D252">
        <v>7232113</v>
      </c>
      <c r="E252">
        <v>1</v>
      </c>
      <c r="F252">
        <v>1</v>
      </c>
      <c r="G252">
        <v>7157832</v>
      </c>
      <c r="H252">
        <v>3</v>
      </c>
      <c r="I252" t="s">
        <v>549</v>
      </c>
      <c r="J252" t="s">
        <v>550</v>
      </c>
      <c r="K252" t="s">
        <v>551</v>
      </c>
      <c r="L252">
        <v>1348</v>
      </c>
      <c r="N252">
        <v>1009</v>
      </c>
      <c r="O252" t="s">
        <v>137</v>
      </c>
      <c r="P252" t="s">
        <v>137</v>
      </c>
      <c r="Q252">
        <v>1000</v>
      </c>
      <c r="Y252">
        <v>0.03</v>
      </c>
      <c r="AA252">
        <v>28732.21</v>
      </c>
      <c r="AB252">
        <v>0</v>
      </c>
      <c r="AC252">
        <v>0</v>
      </c>
      <c r="AD252">
        <v>0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3</v>
      </c>
      <c r="AT252">
        <v>0.03</v>
      </c>
      <c r="AU252" t="s">
        <v>3</v>
      </c>
      <c r="AV252">
        <v>0</v>
      </c>
      <c r="AW252">
        <v>2</v>
      </c>
      <c r="AX252">
        <v>22530144</v>
      </c>
      <c r="AY252">
        <v>1</v>
      </c>
      <c r="AZ252">
        <v>0</v>
      </c>
      <c r="BA252">
        <v>254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B252">
        <v>0</v>
      </c>
    </row>
    <row r="253" spans="1:80" x14ac:dyDescent="0.2">
      <c r="A253">
        <f>ROW(Source!A275)</f>
        <v>275</v>
      </c>
      <c r="B253">
        <v>22529512</v>
      </c>
      <c r="C253">
        <v>22530131</v>
      </c>
      <c r="D253">
        <v>7232468</v>
      </c>
      <c r="E253">
        <v>1</v>
      </c>
      <c r="F253">
        <v>1</v>
      </c>
      <c r="G253">
        <v>7157832</v>
      </c>
      <c r="H253">
        <v>3</v>
      </c>
      <c r="I253" t="s">
        <v>338</v>
      </c>
      <c r="J253" t="s">
        <v>340</v>
      </c>
      <c r="K253" t="s">
        <v>339</v>
      </c>
      <c r="L253">
        <v>1327</v>
      </c>
      <c r="N253">
        <v>1005</v>
      </c>
      <c r="O253" t="s">
        <v>125</v>
      </c>
      <c r="P253" t="s">
        <v>125</v>
      </c>
      <c r="Q253">
        <v>1</v>
      </c>
      <c r="Y253">
        <v>105</v>
      </c>
      <c r="AA253">
        <v>51.46</v>
      </c>
      <c r="AB253">
        <v>0</v>
      </c>
      <c r="AC253">
        <v>0</v>
      </c>
      <c r="AD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 t="s">
        <v>3</v>
      </c>
      <c r="AT253">
        <v>105</v>
      </c>
      <c r="AU253" t="s">
        <v>3</v>
      </c>
      <c r="AV253">
        <v>0</v>
      </c>
      <c r="AW253">
        <v>1</v>
      </c>
      <c r="AX253">
        <v>-1</v>
      </c>
      <c r="AY253">
        <v>0</v>
      </c>
      <c r="AZ253">
        <v>0</v>
      </c>
      <c r="BA253" t="s">
        <v>3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B253">
        <v>0</v>
      </c>
    </row>
    <row r="254" spans="1:80" x14ac:dyDescent="0.2">
      <c r="A254">
        <f>ROW(Source!A276)</f>
        <v>276</v>
      </c>
      <c r="B254">
        <v>22529510</v>
      </c>
      <c r="C254">
        <v>22530131</v>
      </c>
      <c r="D254">
        <v>7157835</v>
      </c>
      <c r="E254">
        <v>7157832</v>
      </c>
      <c r="F254">
        <v>1</v>
      </c>
      <c r="G254">
        <v>7157832</v>
      </c>
      <c r="H254">
        <v>1</v>
      </c>
      <c r="I254" t="s">
        <v>433</v>
      </c>
      <c r="J254" t="s">
        <v>3</v>
      </c>
      <c r="K254" t="s">
        <v>434</v>
      </c>
      <c r="L254">
        <v>1191</v>
      </c>
      <c r="N254">
        <v>1013</v>
      </c>
      <c r="O254" t="s">
        <v>435</v>
      </c>
      <c r="P254" t="s">
        <v>435</v>
      </c>
      <c r="Q254">
        <v>1</v>
      </c>
      <c r="Y254">
        <v>189.52</v>
      </c>
      <c r="AA254">
        <v>0</v>
      </c>
      <c r="AB254">
        <v>0</v>
      </c>
      <c r="AC254">
        <v>0</v>
      </c>
      <c r="AD254">
        <v>0</v>
      </c>
      <c r="AN254">
        <v>0</v>
      </c>
      <c r="AO254">
        <v>1</v>
      </c>
      <c r="AP254">
        <v>1</v>
      </c>
      <c r="AQ254">
        <v>0</v>
      </c>
      <c r="AR254">
        <v>0</v>
      </c>
      <c r="AS254" t="s">
        <v>3</v>
      </c>
      <c r="AT254">
        <v>164.8</v>
      </c>
      <c r="AU254" t="s">
        <v>118</v>
      </c>
      <c r="AV254">
        <v>1</v>
      </c>
      <c r="AW254">
        <v>2</v>
      </c>
      <c r="AX254">
        <v>22530139</v>
      </c>
      <c r="AY254">
        <v>1</v>
      </c>
      <c r="AZ254">
        <v>0</v>
      </c>
      <c r="BA254">
        <v>256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</row>
    <row r="255" spans="1:80" x14ac:dyDescent="0.2">
      <c r="A255">
        <f>ROW(Source!A276)</f>
        <v>276</v>
      </c>
      <c r="B255">
        <v>22529510</v>
      </c>
      <c r="C255">
        <v>22530131</v>
      </c>
      <c r="D255">
        <v>7159942</v>
      </c>
      <c r="E255">
        <v>7157832</v>
      </c>
      <c r="F255">
        <v>1</v>
      </c>
      <c r="G255">
        <v>7157832</v>
      </c>
      <c r="H255">
        <v>2</v>
      </c>
      <c r="I255" t="s">
        <v>438</v>
      </c>
      <c r="J255" t="s">
        <v>3</v>
      </c>
      <c r="K255" t="s">
        <v>439</v>
      </c>
      <c r="L255">
        <v>1344</v>
      </c>
      <c r="N255">
        <v>1008</v>
      </c>
      <c r="O255" t="s">
        <v>440</v>
      </c>
      <c r="P255" t="s">
        <v>440</v>
      </c>
      <c r="Q255">
        <v>1</v>
      </c>
      <c r="Y255">
        <v>46.524999999999999</v>
      </c>
      <c r="AA255">
        <v>0</v>
      </c>
      <c r="AB255">
        <v>1</v>
      </c>
      <c r="AC255">
        <v>0</v>
      </c>
      <c r="AD255">
        <v>0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3</v>
      </c>
      <c r="AT255">
        <v>37.22</v>
      </c>
      <c r="AU255" t="s">
        <v>117</v>
      </c>
      <c r="AV255">
        <v>0</v>
      </c>
      <c r="AW255">
        <v>2</v>
      </c>
      <c r="AX255">
        <v>22530141</v>
      </c>
      <c r="AY255">
        <v>1</v>
      </c>
      <c r="AZ255">
        <v>0</v>
      </c>
      <c r="BA255">
        <v>257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</row>
    <row r="256" spans="1:80" x14ac:dyDescent="0.2">
      <c r="A256">
        <f>ROW(Source!A276)</f>
        <v>276</v>
      </c>
      <c r="B256">
        <v>22529510</v>
      </c>
      <c r="C256">
        <v>22530131</v>
      </c>
      <c r="D256">
        <v>7231471</v>
      </c>
      <c r="E256">
        <v>1</v>
      </c>
      <c r="F256">
        <v>1</v>
      </c>
      <c r="G256">
        <v>7157832</v>
      </c>
      <c r="H256">
        <v>2</v>
      </c>
      <c r="I256" t="s">
        <v>540</v>
      </c>
      <c r="J256" t="s">
        <v>541</v>
      </c>
      <c r="K256" t="s">
        <v>542</v>
      </c>
      <c r="L256">
        <v>1368</v>
      </c>
      <c r="N256">
        <v>1011</v>
      </c>
      <c r="O256" t="s">
        <v>444</v>
      </c>
      <c r="P256" t="s">
        <v>444</v>
      </c>
      <c r="Q256">
        <v>1</v>
      </c>
      <c r="Y256">
        <v>0.32500000000000001</v>
      </c>
      <c r="AA256">
        <v>0</v>
      </c>
      <c r="AB256">
        <v>0.68</v>
      </c>
      <c r="AC256">
        <v>0.04</v>
      </c>
      <c r="AD256">
        <v>0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3</v>
      </c>
      <c r="AT256">
        <v>0.26</v>
      </c>
      <c r="AU256" t="s">
        <v>117</v>
      </c>
      <c r="AV256">
        <v>0</v>
      </c>
      <c r="AW256">
        <v>2</v>
      </c>
      <c r="AX256">
        <v>22530140</v>
      </c>
      <c r="AY256">
        <v>1</v>
      </c>
      <c r="AZ256">
        <v>0</v>
      </c>
      <c r="BA256">
        <v>258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</row>
    <row r="257" spans="1:80" x14ac:dyDescent="0.2">
      <c r="A257">
        <f>ROW(Source!A276)</f>
        <v>276</v>
      </c>
      <c r="B257">
        <v>22529510</v>
      </c>
      <c r="C257">
        <v>22530131</v>
      </c>
      <c r="D257">
        <v>7231824</v>
      </c>
      <c r="E257">
        <v>1</v>
      </c>
      <c r="F257">
        <v>1</v>
      </c>
      <c r="G257">
        <v>7157832</v>
      </c>
      <c r="H257">
        <v>3</v>
      </c>
      <c r="I257" t="s">
        <v>543</v>
      </c>
      <c r="J257" t="s">
        <v>544</v>
      </c>
      <c r="K257" t="s">
        <v>545</v>
      </c>
      <c r="L257">
        <v>1346</v>
      </c>
      <c r="N257">
        <v>1009</v>
      </c>
      <c r="O257" t="s">
        <v>163</v>
      </c>
      <c r="P257" t="s">
        <v>163</v>
      </c>
      <c r="Q257">
        <v>1</v>
      </c>
      <c r="Y257">
        <v>0.2</v>
      </c>
      <c r="AA257">
        <v>1.61</v>
      </c>
      <c r="AB257">
        <v>0</v>
      </c>
      <c r="AC257">
        <v>0</v>
      </c>
      <c r="AD257">
        <v>0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3</v>
      </c>
      <c r="AT257">
        <v>0.2</v>
      </c>
      <c r="AU257" t="s">
        <v>3</v>
      </c>
      <c r="AV257">
        <v>0</v>
      </c>
      <c r="AW257">
        <v>2</v>
      </c>
      <c r="AX257">
        <v>22530142</v>
      </c>
      <c r="AY257">
        <v>1</v>
      </c>
      <c r="AZ257">
        <v>0</v>
      </c>
      <c r="BA257">
        <v>259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</row>
    <row r="258" spans="1:80" x14ac:dyDescent="0.2">
      <c r="A258">
        <f>ROW(Source!A276)</f>
        <v>276</v>
      </c>
      <c r="B258">
        <v>22529510</v>
      </c>
      <c r="C258">
        <v>22530131</v>
      </c>
      <c r="D258">
        <v>7233641</v>
      </c>
      <c r="E258">
        <v>1</v>
      </c>
      <c r="F258">
        <v>1</v>
      </c>
      <c r="G258">
        <v>7157832</v>
      </c>
      <c r="H258">
        <v>3</v>
      </c>
      <c r="I258" t="s">
        <v>546</v>
      </c>
      <c r="J258" t="s">
        <v>547</v>
      </c>
      <c r="K258" t="s">
        <v>548</v>
      </c>
      <c r="L258">
        <v>1348</v>
      </c>
      <c r="N258">
        <v>1009</v>
      </c>
      <c r="O258" t="s">
        <v>137</v>
      </c>
      <c r="P258" t="s">
        <v>137</v>
      </c>
      <c r="Q258">
        <v>1000</v>
      </c>
      <c r="Y258">
        <v>8.8999999999999999E-3</v>
      </c>
      <c r="AA258">
        <v>9455.3799999999992</v>
      </c>
      <c r="AB258">
        <v>0</v>
      </c>
      <c r="AC258">
        <v>0</v>
      </c>
      <c r="AD258">
        <v>0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8.8999999999999999E-3</v>
      </c>
      <c r="AU258" t="s">
        <v>3</v>
      </c>
      <c r="AV258">
        <v>0</v>
      </c>
      <c r="AW258">
        <v>2</v>
      </c>
      <c r="AX258">
        <v>22530143</v>
      </c>
      <c r="AY258">
        <v>1</v>
      </c>
      <c r="AZ258">
        <v>0</v>
      </c>
      <c r="BA258">
        <v>260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</row>
    <row r="259" spans="1:80" x14ac:dyDescent="0.2">
      <c r="A259">
        <f>ROW(Source!A276)</f>
        <v>276</v>
      </c>
      <c r="B259">
        <v>22529510</v>
      </c>
      <c r="C259">
        <v>22530131</v>
      </c>
      <c r="D259">
        <v>7232113</v>
      </c>
      <c r="E259">
        <v>1</v>
      </c>
      <c r="F259">
        <v>1</v>
      </c>
      <c r="G259">
        <v>7157832</v>
      </c>
      <c r="H259">
        <v>3</v>
      </c>
      <c r="I259" t="s">
        <v>549</v>
      </c>
      <c r="J259" t="s">
        <v>550</v>
      </c>
      <c r="K259" t="s">
        <v>551</v>
      </c>
      <c r="L259">
        <v>1348</v>
      </c>
      <c r="N259">
        <v>1009</v>
      </c>
      <c r="O259" t="s">
        <v>137</v>
      </c>
      <c r="P259" t="s">
        <v>137</v>
      </c>
      <c r="Q259">
        <v>1000</v>
      </c>
      <c r="Y259">
        <v>0.03</v>
      </c>
      <c r="AA259">
        <v>28732.21</v>
      </c>
      <c r="AB259">
        <v>0</v>
      </c>
      <c r="AC259">
        <v>0</v>
      </c>
      <c r="AD259">
        <v>0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0.03</v>
      </c>
      <c r="AU259" t="s">
        <v>3</v>
      </c>
      <c r="AV259">
        <v>0</v>
      </c>
      <c r="AW259">
        <v>2</v>
      </c>
      <c r="AX259">
        <v>22530144</v>
      </c>
      <c r="AY259">
        <v>1</v>
      </c>
      <c r="AZ259">
        <v>0</v>
      </c>
      <c r="BA259">
        <v>261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</row>
    <row r="260" spans="1:80" x14ac:dyDescent="0.2">
      <c r="A260">
        <f>ROW(Source!A276)</f>
        <v>276</v>
      </c>
      <c r="B260">
        <v>22529510</v>
      </c>
      <c r="C260">
        <v>22530131</v>
      </c>
      <c r="D260">
        <v>7232468</v>
      </c>
      <c r="E260">
        <v>1</v>
      </c>
      <c r="F260">
        <v>1</v>
      </c>
      <c r="G260">
        <v>7157832</v>
      </c>
      <c r="H260">
        <v>3</v>
      </c>
      <c r="I260" t="s">
        <v>338</v>
      </c>
      <c r="J260" t="s">
        <v>340</v>
      </c>
      <c r="K260" t="s">
        <v>339</v>
      </c>
      <c r="L260">
        <v>1327</v>
      </c>
      <c r="N260">
        <v>1005</v>
      </c>
      <c r="O260" t="s">
        <v>125</v>
      </c>
      <c r="P260" t="s">
        <v>125</v>
      </c>
      <c r="Q260">
        <v>1</v>
      </c>
      <c r="Y260">
        <v>105</v>
      </c>
      <c r="AA260">
        <v>51.46</v>
      </c>
      <c r="AB260">
        <v>0</v>
      </c>
      <c r="AC260">
        <v>0</v>
      </c>
      <c r="AD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3</v>
      </c>
      <c r="AT260">
        <v>105</v>
      </c>
      <c r="AU260" t="s">
        <v>3</v>
      </c>
      <c r="AV260">
        <v>0</v>
      </c>
      <c r="AW260">
        <v>1</v>
      </c>
      <c r="AX260">
        <v>-1</v>
      </c>
      <c r="AY260">
        <v>0</v>
      </c>
      <c r="AZ260">
        <v>0</v>
      </c>
      <c r="BA260" t="s">
        <v>3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</row>
    <row r="261" spans="1:80" x14ac:dyDescent="0.2">
      <c r="A261">
        <f>ROW(Source!A279)</f>
        <v>279</v>
      </c>
      <c r="B261">
        <v>22529512</v>
      </c>
      <c r="C261">
        <v>22530147</v>
      </c>
      <c r="D261">
        <v>7157835</v>
      </c>
      <c r="E261">
        <v>7157832</v>
      </c>
      <c r="F261">
        <v>1</v>
      </c>
      <c r="G261">
        <v>7157832</v>
      </c>
      <c r="H261">
        <v>1</v>
      </c>
      <c r="I261" t="s">
        <v>433</v>
      </c>
      <c r="J261" t="s">
        <v>3</v>
      </c>
      <c r="K261" t="s">
        <v>434</v>
      </c>
      <c r="L261">
        <v>1191</v>
      </c>
      <c r="N261">
        <v>1013</v>
      </c>
      <c r="O261" t="s">
        <v>435</v>
      </c>
      <c r="P261" t="s">
        <v>435</v>
      </c>
      <c r="Q261">
        <v>1</v>
      </c>
      <c r="Y261">
        <v>111.78</v>
      </c>
      <c r="AA261">
        <v>0</v>
      </c>
      <c r="AB261">
        <v>0</v>
      </c>
      <c r="AC261">
        <v>0</v>
      </c>
      <c r="AD261">
        <v>0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3</v>
      </c>
      <c r="AT261">
        <v>97.2</v>
      </c>
      <c r="AU261" t="s">
        <v>118</v>
      </c>
      <c r="AV261">
        <v>1</v>
      </c>
      <c r="AW261">
        <v>2</v>
      </c>
      <c r="AX261">
        <v>22530152</v>
      </c>
      <c r="AY261">
        <v>1</v>
      </c>
      <c r="AZ261">
        <v>0</v>
      </c>
      <c r="BA261">
        <v>263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B261">
        <v>0</v>
      </c>
    </row>
    <row r="262" spans="1:80" x14ac:dyDescent="0.2">
      <c r="A262">
        <f>ROW(Source!A279)</f>
        <v>279</v>
      </c>
      <c r="B262">
        <v>22529512</v>
      </c>
      <c r="C262">
        <v>22530147</v>
      </c>
      <c r="D262">
        <v>7159942</v>
      </c>
      <c r="E262">
        <v>7157832</v>
      </c>
      <c r="F262">
        <v>1</v>
      </c>
      <c r="G262">
        <v>7157832</v>
      </c>
      <c r="H262">
        <v>2</v>
      </c>
      <c r="I262" t="s">
        <v>438</v>
      </c>
      <c r="J262" t="s">
        <v>3</v>
      </c>
      <c r="K262" t="s">
        <v>439</v>
      </c>
      <c r="L262">
        <v>1344</v>
      </c>
      <c r="N262">
        <v>1008</v>
      </c>
      <c r="O262" t="s">
        <v>440</v>
      </c>
      <c r="P262" t="s">
        <v>440</v>
      </c>
      <c r="Q262">
        <v>1</v>
      </c>
      <c r="Y262">
        <v>4.6500000000000004</v>
      </c>
      <c r="AA262">
        <v>0</v>
      </c>
      <c r="AB262">
        <v>1</v>
      </c>
      <c r="AC262">
        <v>0</v>
      </c>
      <c r="AD262">
        <v>0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3</v>
      </c>
      <c r="AT262">
        <v>3.72</v>
      </c>
      <c r="AU262" t="s">
        <v>117</v>
      </c>
      <c r="AV262">
        <v>0</v>
      </c>
      <c r="AW262">
        <v>2</v>
      </c>
      <c r="AX262">
        <v>22530153</v>
      </c>
      <c r="AY262">
        <v>1</v>
      </c>
      <c r="AZ262">
        <v>0</v>
      </c>
      <c r="BA262">
        <v>264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B262">
        <v>0</v>
      </c>
    </row>
    <row r="263" spans="1:80" x14ac:dyDescent="0.2">
      <c r="A263">
        <f>ROW(Source!A279)</f>
        <v>279</v>
      </c>
      <c r="B263">
        <v>22529512</v>
      </c>
      <c r="C263">
        <v>22530147</v>
      </c>
      <c r="D263">
        <v>7182707</v>
      </c>
      <c r="E263">
        <v>7157832</v>
      </c>
      <c r="F263">
        <v>1</v>
      </c>
      <c r="G263">
        <v>7157832</v>
      </c>
      <c r="H263">
        <v>3</v>
      </c>
      <c r="I263" t="s">
        <v>436</v>
      </c>
      <c r="J263" t="s">
        <v>3</v>
      </c>
      <c r="K263" t="s">
        <v>467</v>
      </c>
      <c r="L263">
        <v>1344</v>
      </c>
      <c r="N263">
        <v>1008</v>
      </c>
      <c r="O263" t="s">
        <v>440</v>
      </c>
      <c r="P263" t="s">
        <v>440</v>
      </c>
      <c r="Q263">
        <v>1</v>
      </c>
      <c r="Y263">
        <v>40.18</v>
      </c>
      <c r="AA263">
        <v>1</v>
      </c>
      <c r="AB263">
        <v>0</v>
      </c>
      <c r="AC263">
        <v>0</v>
      </c>
      <c r="AD263">
        <v>0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3</v>
      </c>
      <c r="AT263">
        <v>40.18</v>
      </c>
      <c r="AU263" t="s">
        <v>3</v>
      </c>
      <c r="AV263">
        <v>0</v>
      </c>
      <c r="AW263">
        <v>2</v>
      </c>
      <c r="AX263">
        <v>22530155</v>
      </c>
      <c r="AY263">
        <v>1</v>
      </c>
      <c r="AZ263">
        <v>0</v>
      </c>
      <c r="BA263">
        <v>265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B263">
        <v>0</v>
      </c>
    </row>
    <row r="264" spans="1:80" x14ac:dyDescent="0.2">
      <c r="A264">
        <f>ROW(Source!A279)</f>
        <v>279</v>
      </c>
      <c r="B264">
        <v>22529512</v>
      </c>
      <c r="C264">
        <v>22530147</v>
      </c>
      <c r="D264">
        <v>7232748</v>
      </c>
      <c r="E264">
        <v>1</v>
      </c>
      <c r="F264">
        <v>1</v>
      </c>
      <c r="G264">
        <v>7157832</v>
      </c>
      <c r="H264">
        <v>3</v>
      </c>
      <c r="I264" t="s">
        <v>348</v>
      </c>
      <c r="J264" t="s">
        <v>350</v>
      </c>
      <c r="K264" t="s">
        <v>349</v>
      </c>
      <c r="L264">
        <v>1348</v>
      </c>
      <c r="N264">
        <v>1009</v>
      </c>
      <c r="O264" t="s">
        <v>137</v>
      </c>
      <c r="P264" t="s">
        <v>137</v>
      </c>
      <c r="Q264">
        <v>1000</v>
      </c>
      <c r="Y264">
        <v>0.56999999999999995</v>
      </c>
      <c r="AA264">
        <v>15328.48</v>
      </c>
      <c r="AB264">
        <v>0</v>
      </c>
      <c r="AC264">
        <v>0</v>
      </c>
      <c r="AD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 t="s">
        <v>3</v>
      </c>
      <c r="AT264">
        <v>0.56999999999999995</v>
      </c>
      <c r="AU264" t="s">
        <v>3</v>
      </c>
      <c r="AV264">
        <v>0</v>
      </c>
      <c r="AW264">
        <v>1</v>
      </c>
      <c r="AX264">
        <v>-1</v>
      </c>
      <c r="AY264">
        <v>0</v>
      </c>
      <c r="AZ264">
        <v>0</v>
      </c>
      <c r="BA264" t="s">
        <v>3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B264">
        <v>0</v>
      </c>
    </row>
    <row r="265" spans="1:80" x14ac:dyDescent="0.2">
      <c r="A265">
        <f>ROW(Source!A280)</f>
        <v>280</v>
      </c>
      <c r="B265">
        <v>22529510</v>
      </c>
      <c r="C265">
        <v>22530147</v>
      </c>
      <c r="D265">
        <v>7157835</v>
      </c>
      <c r="E265">
        <v>7157832</v>
      </c>
      <c r="F265">
        <v>1</v>
      </c>
      <c r="G265">
        <v>7157832</v>
      </c>
      <c r="H265">
        <v>1</v>
      </c>
      <c r="I265" t="s">
        <v>433</v>
      </c>
      <c r="J265" t="s">
        <v>3</v>
      </c>
      <c r="K265" t="s">
        <v>434</v>
      </c>
      <c r="L265">
        <v>1191</v>
      </c>
      <c r="N265">
        <v>1013</v>
      </c>
      <c r="O265" t="s">
        <v>435</v>
      </c>
      <c r="P265" t="s">
        <v>435</v>
      </c>
      <c r="Q265">
        <v>1</v>
      </c>
      <c r="Y265">
        <v>111.78</v>
      </c>
      <c r="AA265">
        <v>0</v>
      </c>
      <c r="AB265">
        <v>0</v>
      </c>
      <c r="AC265">
        <v>0</v>
      </c>
      <c r="AD265">
        <v>0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3</v>
      </c>
      <c r="AT265">
        <v>97.2</v>
      </c>
      <c r="AU265" t="s">
        <v>118</v>
      </c>
      <c r="AV265">
        <v>1</v>
      </c>
      <c r="AW265">
        <v>2</v>
      </c>
      <c r="AX265">
        <v>22530152</v>
      </c>
      <c r="AY265">
        <v>1</v>
      </c>
      <c r="AZ265">
        <v>0</v>
      </c>
      <c r="BA265">
        <v>267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</row>
    <row r="266" spans="1:80" x14ac:dyDescent="0.2">
      <c r="A266">
        <f>ROW(Source!A280)</f>
        <v>280</v>
      </c>
      <c r="B266">
        <v>22529510</v>
      </c>
      <c r="C266">
        <v>22530147</v>
      </c>
      <c r="D266">
        <v>7159942</v>
      </c>
      <c r="E266">
        <v>7157832</v>
      </c>
      <c r="F266">
        <v>1</v>
      </c>
      <c r="G266">
        <v>7157832</v>
      </c>
      <c r="H266">
        <v>2</v>
      </c>
      <c r="I266" t="s">
        <v>438</v>
      </c>
      <c r="J266" t="s">
        <v>3</v>
      </c>
      <c r="K266" t="s">
        <v>439</v>
      </c>
      <c r="L266">
        <v>1344</v>
      </c>
      <c r="N266">
        <v>1008</v>
      </c>
      <c r="O266" t="s">
        <v>440</v>
      </c>
      <c r="P266" t="s">
        <v>440</v>
      </c>
      <c r="Q266">
        <v>1</v>
      </c>
      <c r="Y266">
        <v>4.6500000000000004</v>
      </c>
      <c r="AA266">
        <v>0</v>
      </c>
      <c r="AB266">
        <v>1</v>
      </c>
      <c r="AC266">
        <v>0</v>
      </c>
      <c r="AD266">
        <v>0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3</v>
      </c>
      <c r="AT266">
        <v>3.72</v>
      </c>
      <c r="AU266" t="s">
        <v>117</v>
      </c>
      <c r="AV266">
        <v>0</v>
      </c>
      <c r="AW266">
        <v>2</v>
      </c>
      <c r="AX266">
        <v>22530153</v>
      </c>
      <c r="AY266">
        <v>1</v>
      </c>
      <c r="AZ266">
        <v>0</v>
      </c>
      <c r="BA266">
        <v>268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</row>
    <row r="267" spans="1:80" x14ac:dyDescent="0.2">
      <c r="A267">
        <f>ROW(Source!A280)</f>
        <v>280</v>
      </c>
      <c r="B267">
        <v>22529510</v>
      </c>
      <c r="C267">
        <v>22530147</v>
      </c>
      <c r="D267">
        <v>7182707</v>
      </c>
      <c r="E267">
        <v>7157832</v>
      </c>
      <c r="F267">
        <v>1</v>
      </c>
      <c r="G267">
        <v>7157832</v>
      </c>
      <c r="H267">
        <v>3</v>
      </c>
      <c r="I267" t="s">
        <v>436</v>
      </c>
      <c r="J267" t="s">
        <v>3</v>
      </c>
      <c r="K267" t="s">
        <v>467</v>
      </c>
      <c r="L267">
        <v>1344</v>
      </c>
      <c r="N267">
        <v>1008</v>
      </c>
      <c r="O267" t="s">
        <v>440</v>
      </c>
      <c r="P267" t="s">
        <v>440</v>
      </c>
      <c r="Q267">
        <v>1</v>
      </c>
      <c r="Y267">
        <v>40.18</v>
      </c>
      <c r="AA267">
        <v>1</v>
      </c>
      <c r="AB267">
        <v>0</v>
      </c>
      <c r="AC267">
        <v>0</v>
      </c>
      <c r="AD267">
        <v>0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3</v>
      </c>
      <c r="AT267">
        <v>40.18</v>
      </c>
      <c r="AU267" t="s">
        <v>3</v>
      </c>
      <c r="AV267">
        <v>0</v>
      </c>
      <c r="AW267">
        <v>2</v>
      </c>
      <c r="AX267">
        <v>22530155</v>
      </c>
      <c r="AY267">
        <v>1</v>
      </c>
      <c r="AZ267">
        <v>0</v>
      </c>
      <c r="BA267">
        <v>269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</row>
    <row r="268" spans="1:80" x14ac:dyDescent="0.2">
      <c r="A268">
        <f>ROW(Source!A280)</f>
        <v>280</v>
      </c>
      <c r="B268">
        <v>22529510</v>
      </c>
      <c r="C268">
        <v>22530147</v>
      </c>
      <c r="D268">
        <v>7232748</v>
      </c>
      <c r="E268">
        <v>1</v>
      </c>
      <c r="F268">
        <v>1</v>
      </c>
      <c r="G268">
        <v>7157832</v>
      </c>
      <c r="H268">
        <v>3</v>
      </c>
      <c r="I268" t="s">
        <v>348</v>
      </c>
      <c r="J268" t="s">
        <v>350</v>
      </c>
      <c r="K268" t="s">
        <v>349</v>
      </c>
      <c r="L268">
        <v>1348</v>
      </c>
      <c r="N268">
        <v>1009</v>
      </c>
      <c r="O268" t="s">
        <v>137</v>
      </c>
      <c r="P268" t="s">
        <v>137</v>
      </c>
      <c r="Q268">
        <v>1000</v>
      </c>
      <c r="Y268">
        <v>0.56999999999999995</v>
      </c>
      <c r="AA268">
        <v>15328.48</v>
      </c>
      <c r="AB268">
        <v>0</v>
      </c>
      <c r="AC268">
        <v>0</v>
      </c>
      <c r="AD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 t="s">
        <v>3</v>
      </c>
      <c r="AT268">
        <v>0.56999999999999995</v>
      </c>
      <c r="AU268" t="s">
        <v>3</v>
      </c>
      <c r="AV268">
        <v>0</v>
      </c>
      <c r="AW268">
        <v>1</v>
      </c>
      <c r="AX268">
        <v>-1</v>
      </c>
      <c r="AY268">
        <v>0</v>
      </c>
      <c r="AZ268">
        <v>0</v>
      </c>
      <c r="BA268" t="s">
        <v>3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</row>
    <row r="269" spans="1:80" x14ac:dyDescent="0.2">
      <c r="A269">
        <f>ROW(Source!A310)</f>
        <v>310</v>
      </c>
      <c r="B269">
        <v>22529512</v>
      </c>
      <c r="C269">
        <v>22535526</v>
      </c>
      <c r="D269">
        <v>7157835</v>
      </c>
      <c r="E269">
        <v>7157832</v>
      </c>
      <c r="F269">
        <v>1</v>
      </c>
      <c r="G269">
        <v>7157832</v>
      </c>
      <c r="H269">
        <v>1</v>
      </c>
      <c r="I269" t="s">
        <v>433</v>
      </c>
      <c r="J269" t="s">
        <v>3</v>
      </c>
      <c r="K269" t="s">
        <v>434</v>
      </c>
      <c r="L269">
        <v>1191</v>
      </c>
      <c r="N269">
        <v>1013</v>
      </c>
      <c r="O269" t="s">
        <v>435</v>
      </c>
      <c r="P269" t="s">
        <v>435</v>
      </c>
      <c r="Q269">
        <v>1</v>
      </c>
      <c r="Y269">
        <v>46.574999999999996</v>
      </c>
      <c r="AA269">
        <v>0</v>
      </c>
      <c r="AB269">
        <v>0</v>
      </c>
      <c r="AC269">
        <v>0</v>
      </c>
      <c r="AD269">
        <v>0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3</v>
      </c>
      <c r="AT269">
        <v>40.5</v>
      </c>
      <c r="AU269" t="s">
        <v>118</v>
      </c>
      <c r="AV269">
        <v>1</v>
      </c>
      <c r="AW269">
        <v>2</v>
      </c>
      <c r="AX269">
        <v>22535527</v>
      </c>
      <c r="AY269">
        <v>1</v>
      </c>
      <c r="AZ269">
        <v>0</v>
      </c>
      <c r="BA269">
        <v>271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B269">
        <v>0</v>
      </c>
    </row>
    <row r="270" spans="1:80" x14ac:dyDescent="0.2">
      <c r="A270">
        <f>ROW(Source!A310)</f>
        <v>310</v>
      </c>
      <c r="B270">
        <v>22529512</v>
      </c>
      <c r="C270">
        <v>22535526</v>
      </c>
      <c r="D270">
        <v>7159942</v>
      </c>
      <c r="E270">
        <v>7157832</v>
      </c>
      <c r="F270">
        <v>1</v>
      </c>
      <c r="G270">
        <v>7157832</v>
      </c>
      <c r="H270">
        <v>2</v>
      </c>
      <c r="I270" t="s">
        <v>438</v>
      </c>
      <c r="J270" t="s">
        <v>3</v>
      </c>
      <c r="K270" t="s">
        <v>439</v>
      </c>
      <c r="L270">
        <v>1344</v>
      </c>
      <c r="N270">
        <v>1008</v>
      </c>
      <c r="O270" t="s">
        <v>440</v>
      </c>
      <c r="P270" t="s">
        <v>440</v>
      </c>
      <c r="Q270">
        <v>1</v>
      </c>
      <c r="Y270">
        <v>188.35000000000002</v>
      </c>
      <c r="AA270">
        <v>0</v>
      </c>
      <c r="AB270">
        <v>1</v>
      </c>
      <c r="AC270">
        <v>0</v>
      </c>
      <c r="AD270">
        <v>0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3</v>
      </c>
      <c r="AT270">
        <v>150.68</v>
      </c>
      <c r="AU270" t="s">
        <v>117</v>
      </c>
      <c r="AV270">
        <v>0</v>
      </c>
      <c r="AW270">
        <v>2</v>
      </c>
      <c r="AX270">
        <v>22535528</v>
      </c>
      <c r="AY270">
        <v>1</v>
      </c>
      <c r="AZ270">
        <v>0</v>
      </c>
      <c r="BA270">
        <v>272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B270">
        <v>0</v>
      </c>
    </row>
    <row r="271" spans="1:80" x14ac:dyDescent="0.2">
      <c r="A271">
        <f>ROW(Source!A310)</f>
        <v>310</v>
      </c>
      <c r="B271">
        <v>22529512</v>
      </c>
      <c r="C271">
        <v>22535526</v>
      </c>
      <c r="D271">
        <v>7182707</v>
      </c>
      <c r="E271">
        <v>7157832</v>
      </c>
      <c r="F271">
        <v>1</v>
      </c>
      <c r="G271">
        <v>7157832</v>
      </c>
      <c r="H271">
        <v>3</v>
      </c>
      <c r="I271" t="s">
        <v>436</v>
      </c>
      <c r="J271" t="s">
        <v>3</v>
      </c>
      <c r="K271" t="s">
        <v>467</v>
      </c>
      <c r="L271">
        <v>1344</v>
      </c>
      <c r="N271">
        <v>1008</v>
      </c>
      <c r="O271" t="s">
        <v>440</v>
      </c>
      <c r="P271" t="s">
        <v>440</v>
      </c>
      <c r="Q271">
        <v>1</v>
      </c>
      <c r="Y271">
        <v>40.1</v>
      </c>
      <c r="AA271">
        <v>1</v>
      </c>
      <c r="AB271">
        <v>0</v>
      </c>
      <c r="AC271">
        <v>0</v>
      </c>
      <c r="AD271">
        <v>0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40.1</v>
      </c>
      <c r="AU271" t="s">
        <v>3</v>
      </c>
      <c r="AV271">
        <v>0</v>
      </c>
      <c r="AW271">
        <v>2</v>
      </c>
      <c r="AX271">
        <v>22535530</v>
      </c>
      <c r="AY271">
        <v>1</v>
      </c>
      <c r="AZ271">
        <v>0</v>
      </c>
      <c r="BA271">
        <v>273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B271">
        <v>0</v>
      </c>
    </row>
    <row r="272" spans="1:80" x14ac:dyDescent="0.2">
      <c r="A272">
        <f>ROW(Source!A310)</f>
        <v>310</v>
      </c>
      <c r="B272">
        <v>22529512</v>
      </c>
      <c r="C272">
        <v>22535526</v>
      </c>
      <c r="D272">
        <v>0</v>
      </c>
      <c r="E272">
        <v>0</v>
      </c>
      <c r="F272">
        <v>1</v>
      </c>
      <c r="G272">
        <v>7157832</v>
      </c>
      <c r="H272">
        <v>3</v>
      </c>
      <c r="I272" t="s">
        <v>123</v>
      </c>
      <c r="J272" t="s">
        <v>3</v>
      </c>
      <c r="K272" t="s">
        <v>360</v>
      </c>
      <c r="L272">
        <v>1354</v>
      </c>
      <c r="N272">
        <v>1010</v>
      </c>
      <c r="O272" t="s">
        <v>235</v>
      </c>
      <c r="P272" t="s">
        <v>235</v>
      </c>
      <c r="Q272">
        <v>1</v>
      </c>
      <c r="Y272">
        <v>0</v>
      </c>
      <c r="AA272">
        <v>38000</v>
      </c>
      <c r="AB272">
        <v>0</v>
      </c>
      <c r="AC272">
        <v>0</v>
      </c>
      <c r="AD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 t="s">
        <v>3</v>
      </c>
      <c r="AT272">
        <v>0</v>
      </c>
      <c r="AU272" t="s">
        <v>3</v>
      </c>
      <c r="AV272">
        <v>0</v>
      </c>
      <c r="AW272">
        <v>1</v>
      </c>
      <c r="AX272">
        <v>-1</v>
      </c>
      <c r="AY272">
        <v>0</v>
      </c>
      <c r="AZ272">
        <v>0</v>
      </c>
      <c r="BA272" t="s">
        <v>3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B272">
        <v>0</v>
      </c>
    </row>
    <row r="273" spans="1:80" x14ac:dyDescent="0.2">
      <c r="A273">
        <f>ROW(Source!A311)</f>
        <v>311</v>
      </c>
      <c r="B273">
        <v>22529510</v>
      </c>
      <c r="C273">
        <v>22535526</v>
      </c>
      <c r="D273">
        <v>7157835</v>
      </c>
      <c r="E273">
        <v>7157832</v>
      </c>
      <c r="F273">
        <v>1</v>
      </c>
      <c r="G273">
        <v>7157832</v>
      </c>
      <c r="H273">
        <v>1</v>
      </c>
      <c r="I273" t="s">
        <v>433</v>
      </c>
      <c r="J273" t="s">
        <v>3</v>
      </c>
      <c r="K273" t="s">
        <v>434</v>
      </c>
      <c r="L273">
        <v>1191</v>
      </c>
      <c r="N273">
        <v>1013</v>
      </c>
      <c r="O273" t="s">
        <v>435</v>
      </c>
      <c r="P273" t="s">
        <v>435</v>
      </c>
      <c r="Q273">
        <v>1</v>
      </c>
      <c r="Y273">
        <v>46.574999999999996</v>
      </c>
      <c r="AA273">
        <v>0</v>
      </c>
      <c r="AB273">
        <v>0</v>
      </c>
      <c r="AC273">
        <v>0</v>
      </c>
      <c r="AD273">
        <v>0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3</v>
      </c>
      <c r="AT273">
        <v>40.5</v>
      </c>
      <c r="AU273" t="s">
        <v>118</v>
      </c>
      <c r="AV273">
        <v>1</v>
      </c>
      <c r="AW273">
        <v>2</v>
      </c>
      <c r="AX273">
        <v>22535527</v>
      </c>
      <c r="AY273">
        <v>1</v>
      </c>
      <c r="AZ273">
        <v>0</v>
      </c>
      <c r="BA273">
        <v>275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</row>
    <row r="274" spans="1:80" x14ac:dyDescent="0.2">
      <c r="A274">
        <f>ROW(Source!A311)</f>
        <v>311</v>
      </c>
      <c r="B274">
        <v>22529510</v>
      </c>
      <c r="C274">
        <v>22535526</v>
      </c>
      <c r="D274">
        <v>7159942</v>
      </c>
      <c r="E274">
        <v>7157832</v>
      </c>
      <c r="F274">
        <v>1</v>
      </c>
      <c r="G274">
        <v>7157832</v>
      </c>
      <c r="H274">
        <v>2</v>
      </c>
      <c r="I274" t="s">
        <v>438</v>
      </c>
      <c r="J274" t="s">
        <v>3</v>
      </c>
      <c r="K274" t="s">
        <v>439</v>
      </c>
      <c r="L274">
        <v>1344</v>
      </c>
      <c r="N274">
        <v>1008</v>
      </c>
      <c r="O274" t="s">
        <v>440</v>
      </c>
      <c r="P274" t="s">
        <v>440</v>
      </c>
      <c r="Q274">
        <v>1</v>
      </c>
      <c r="Y274">
        <v>188.35000000000002</v>
      </c>
      <c r="AA274">
        <v>0</v>
      </c>
      <c r="AB274">
        <v>1</v>
      </c>
      <c r="AC274">
        <v>0</v>
      </c>
      <c r="AD274">
        <v>0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3</v>
      </c>
      <c r="AT274">
        <v>150.68</v>
      </c>
      <c r="AU274" t="s">
        <v>117</v>
      </c>
      <c r="AV274">
        <v>0</v>
      </c>
      <c r="AW274">
        <v>2</v>
      </c>
      <c r="AX274">
        <v>22535528</v>
      </c>
      <c r="AY274">
        <v>1</v>
      </c>
      <c r="AZ274">
        <v>0</v>
      </c>
      <c r="BA274">
        <v>276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</row>
    <row r="275" spans="1:80" x14ac:dyDescent="0.2">
      <c r="A275">
        <f>ROW(Source!A311)</f>
        <v>311</v>
      </c>
      <c r="B275">
        <v>22529510</v>
      </c>
      <c r="C275">
        <v>22535526</v>
      </c>
      <c r="D275">
        <v>7182707</v>
      </c>
      <c r="E275">
        <v>7157832</v>
      </c>
      <c r="F275">
        <v>1</v>
      </c>
      <c r="G275">
        <v>7157832</v>
      </c>
      <c r="H275">
        <v>3</v>
      </c>
      <c r="I275" t="s">
        <v>436</v>
      </c>
      <c r="J275" t="s">
        <v>3</v>
      </c>
      <c r="K275" t="s">
        <v>467</v>
      </c>
      <c r="L275">
        <v>1344</v>
      </c>
      <c r="N275">
        <v>1008</v>
      </c>
      <c r="O275" t="s">
        <v>440</v>
      </c>
      <c r="P275" t="s">
        <v>440</v>
      </c>
      <c r="Q275">
        <v>1</v>
      </c>
      <c r="Y275">
        <v>40.1</v>
      </c>
      <c r="AA275">
        <v>1</v>
      </c>
      <c r="AB275">
        <v>0</v>
      </c>
      <c r="AC275">
        <v>0</v>
      </c>
      <c r="AD275">
        <v>0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3</v>
      </c>
      <c r="AT275">
        <v>40.1</v>
      </c>
      <c r="AU275" t="s">
        <v>3</v>
      </c>
      <c r="AV275">
        <v>0</v>
      </c>
      <c r="AW275">
        <v>2</v>
      </c>
      <c r="AX275">
        <v>22535530</v>
      </c>
      <c r="AY275">
        <v>1</v>
      </c>
      <c r="AZ275">
        <v>0</v>
      </c>
      <c r="BA275">
        <v>277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</row>
    <row r="276" spans="1:80" x14ac:dyDescent="0.2">
      <c r="A276">
        <f>ROW(Source!A311)</f>
        <v>311</v>
      </c>
      <c r="B276">
        <v>22529510</v>
      </c>
      <c r="C276">
        <v>22535526</v>
      </c>
      <c r="D276">
        <v>0</v>
      </c>
      <c r="E276">
        <v>0</v>
      </c>
      <c r="F276">
        <v>1</v>
      </c>
      <c r="G276">
        <v>7157832</v>
      </c>
      <c r="H276">
        <v>3</v>
      </c>
      <c r="I276" t="s">
        <v>123</v>
      </c>
      <c r="J276" t="s">
        <v>3</v>
      </c>
      <c r="K276" t="s">
        <v>360</v>
      </c>
      <c r="L276">
        <v>1354</v>
      </c>
      <c r="N276">
        <v>1010</v>
      </c>
      <c r="O276" t="s">
        <v>235</v>
      </c>
      <c r="P276" t="s">
        <v>235</v>
      </c>
      <c r="Q276">
        <v>1</v>
      </c>
      <c r="Y276">
        <v>0</v>
      </c>
      <c r="AA276">
        <v>38000</v>
      </c>
      <c r="AB276">
        <v>0</v>
      </c>
      <c r="AC276">
        <v>0</v>
      </c>
      <c r="AD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 t="s">
        <v>3</v>
      </c>
      <c r="AT276">
        <v>0</v>
      </c>
      <c r="AU276" t="s">
        <v>3</v>
      </c>
      <c r="AV276">
        <v>0</v>
      </c>
      <c r="AW276">
        <v>1</v>
      </c>
      <c r="AX276">
        <v>-1</v>
      </c>
      <c r="AY276">
        <v>0</v>
      </c>
      <c r="AZ276">
        <v>0</v>
      </c>
      <c r="BA276" t="s">
        <v>3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</row>
    <row r="277" spans="1:80" x14ac:dyDescent="0.2">
      <c r="A277">
        <f>ROW(Source!A340)</f>
        <v>340</v>
      </c>
      <c r="B277">
        <v>22529512</v>
      </c>
      <c r="C277">
        <v>22542704</v>
      </c>
      <c r="D277">
        <v>0</v>
      </c>
      <c r="E277">
        <v>0</v>
      </c>
      <c r="F277">
        <v>1</v>
      </c>
      <c r="G277">
        <v>7157832</v>
      </c>
      <c r="H277">
        <v>3</v>
      </c>
      <c r="I277" t="s">
        <v>123</v>
      </c>
      <c r="J277" t="s">
        <v>3</v>
      </c>
      <c r="K277" t="s">
        <v>369</v>
      </c>
      <c r="L277">
        <v>1354</v>
      </c>
      <c r="N277">
        <v>1010</v>
      </c>
      <c r="O277" t="s">
        <v>235</v>
      </c>
      <c r="P277" t="s">
        <v>235</v>
      </c>
      <c r="Q277">
        <v>1</v>
      </c>
      <c r="Y277">
        <v>1</v>
      </c>
      <c r="AA277">
        <v>2670</v>
      </c>
      <c r="AB277">
        <v>0</v>
      </c>
      <c r="AC277">
        <v>0</v>
      </c>
      <c r="AD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 t="s">
        <v>3</v>
      </c>
      <c r="AT277">
        <v>1</v>
      </c>
      <c r="AU277" t="s">
        <v>3</v>
      </c>
      <c r="AV277">
        <v>0</v>
      </c>
      <c r="AW277">
        <v>1</v>
      </c>
      <c r="AX277">
        <v>-1</v>
      </c>
      <c r="AY277">
        <v>0</v>
      </c>
      <c r="AZ277">
        <v>0</v>
      </c>
      <c r="BA277" t="s">
        <v>3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B277">
        <v>0</v>
      </c>
    </row>
    <row r="278" spans="1:80" x14ac:dyDescent="0.2">
      <c r="A278">
        <f>ROW(Source!A341)</f>
        <v>341</v>
      </c>
      <c r="B278">
        <v>22529510</v>
      </c>
      <c r="C278">
        <v>22542704</v>
      </c>
      <c r="D278">
        <v>0</v>
      </c>
      <c r="E278">
        <v>0</v>
      </c>
      <c r="F278">
        <v>1</v>
      </c>
      <c r="G278">
        <v>7157832</v>
      </c>
      <c r="H278">
        <v>3</v>
      </c>
      <c r="I278" t="s">
        <v>123</v>
      </c>
      <c r="J278" t="s">
        <v>3</v>
      </c>
      <c r="K278" t="s">
        <v>369</v>
      </c>
      <c r="L278">
        <v>1354</v>
      </c>
      <c r="N278">
        <v>1010</v>
      </c>
      <c r="O278" t="s">
        <v>235</v>
      </c>
      <c r="P278" t="s">
        <v>235</v>
      </c>
      <c r="Q278">
        <v>1</v>
      </c>
      <c r="Y278">
        <v>1</v>
      </c>
      <c r="AA278">
        <v>2670</v>
      </c>
      <c r="AB278">
        <v>0</v>
      </c>
      <c r="AC278">
        <v>0</v>
      </c>
      <c r="AD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 t="s">
        <v>3</v>
      </c>
      <c r="AT278">
        <v>1</v>
      </c>
      <c r="AU278" t="s">
        <v>3</v>
      </c>
      <c r="AV278">
        <v>0</v>
      </c>
      <c r="AW278">
        <v>1</v>
      </c>
      <c r="AX278">
        <v>-1</v>
      </c>
      <c r="AY278">
        <v>0</v>
      </c>
      <c r="AZ278">
        <v>0</v>
      </c>
      <c r="BA278" t="s">
        <v>3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</row>
    <row r="279" spans="1:80" x14ac:dyDescent="0.2">
      <c r="A279">
        <f>ROW(Source!A344)</f>
        <v>344</v>
      </c>
      <c r="B279">
        <v>22529512</v>
      </c>
      <c r="C279">
        <v>22611843</v>
      </c>
      <c r="D279">
        <v>0</v>
      </c>
      <c r="E279">
        <v>0</v>
      </c>
      <c r="F279">
        <v>1</v>
      </c>
      <c r="G279">
        <v>7157832</v>
      </c>
      <c r="H279">
        <v>3</v>
      </c>
      <c r="I279" t="s">
        <v>123</v>
      </c>
      <c r="J279" t="s">
        <v>3</v>
      </c>
      <c r="K279" t="s">
        <v>378</v>
      </c>
      <c r="L279">
        <v>1301</v>
      </c>
      <c r="N279">
        <v>1003</v>
      </c>
      <c r="O279" t="s">
        <v>284</v>
      </c>
      <c r="P279" t="s">
        <v>284</v>
      </c>
      <c r="Q279">
        <v>1</v>
      </c>
      <c r="Y279">
        <v>100</v>
      </c>
      <c r="AA279">
        <v>11</v>
      </c>
      <c r="AB279">
        <v>0</v>
      </c>
      <c r="AC279">
        <v>0</v>
      </c>
      <c r="AD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 t="s">
        <v>3</v>
      </c>
      <c r="AT279">
        <v>100</v>
      </c>
      <c r="AU279" t="s">
        <v>3</v>
      </c>
      <c r="AV279">
        <v>0</v>
      </c>
      <c r="AW279">
        <v>1</v>
      </c>
      <c r="AX279">
        <v>-1</v>
      </c>
      <c r="AY279">
        <v>0</v>
      </c>
      <c r="AZ279">
        <v>0</v>
      </c>
      <c r="BA279" t="s">
        <v>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B279">
        <v>0</v>
      </c>
    </row>
    <row r="280" spans="1:80" x14ac:dyDescent="0.2">
      <c r="A280">
        <f>ROW(Source!A345)</f>
        <v>345</v>
      </c>
      <c r="B280">
        <v>22529510</v>
      </c>
      <c r="C280">
        <v>22611843</v>
      </c>
      <c r="D280">
        <v>0</v>
      </c>
      <c r="E280">
        <v>0</v>
      </c>
      <c r="F280">
        <v>1</v>
      </c>
      <c r="G280">
        <v>7157832</v>
      </c>
      <c r="H280">
        <v>3</v>
      </c>
      <c r="I280" t="s">
        <v>123</v>
      </c>
      <c r="J280" t="s">
        <v>3</v>
      </c>
      <c r="K280" t="s">
        <v>378</v>
      </c>
      <c r="L280">
        <v>1301</v>
      </c>
      <c r="N280">
        <v>1003</v>
      </c>
      <c r="O280" t="s">
        <v>284</v>
      </c>
      <c r="P280" t="s">
        <v>284</v>
      </c>
      <c r="Q280">
        <v>1</v>
      </c>
      <c r="Y280">
        <v>100</v>
      </c>
      <c r="AA280">
        <v>11</v>
      </c>
      <c r="AB280">
        <v>0</v>
      </c>
      <c r="AC280">
        <v>0</v>
      </c>
      <c r="AD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 t="s">
        <v>3</v>
      </c>
      <c r="AT280">
        <v>100</v>
      </c>
      <c r="AU280" t="s">
        <v>3</v>
      </c>
      <c r="AV280">
        <v>0</v>
      </c>
      <c r="AW280">
        <v>1</v>
      </c>
      <c r="AX280">
        <v>-1</v>
      </c>
      <c r="AY280">
        <v>0</v>
      </c>
      <c r="AZ280">
        <v>0</v>
      </c>
      <c r="BA280" t="s">
        <v>3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</row>
    <row r="281" spans="1:80" x14ac:dyDescent="0.2">
      <c r="A281">
        <f>ROW(Source!A350)</f>
        <v>350</v>
      </c>
      <c r="B281">
        <v>22529512</v>
      </c>
      <c r="C281">
        <v>22542707</v>
      </c>
      <c r="D281">
        <v>0</v>
      </c>
      <c r="E281">
        <v>0</v>
      </c>
      <c r="F281">
        <v>1</v>
      </c>
      <c r="G281">
        <v>7157832</v>
      </c>
      <c r="H281">
        <v>3</v>
      </c>
      <c r="I281" t="s">
        <v>123</v>
      </c>
      <c r="J281" t="s">
        <v>3</v>
      </c>
      <c r="K281" t="s">
        <v>391</v>
      </c>
      <c r="L281">
        <v>1301</v>
      </c>
      <c r="N281">
        <v>1003</v>
      </c>
      <c r="O281" t="s">
        <v>284</v>
      </c>
      <c r="P281" t="s">
        <v>284</v>
      </c>
      <c r="Q281">
        <v>1</v>
      </c>
      <c r="Y281">
        <v>100</v>
      </c>
      <c r="AA281">
        <v>520</v>
      </c>
      <c r="AB281">
        <v>0</v>
      </c>
      <c r="AC281">
        <v>0</v>
      </c>
      <c r="AD281">
        <v>0</v>
      </c>
      <c r="AN281">
        <v>0</v>
      </c>
      <c r="AO281">
        <v>0</v>
      </c>
      <c r="AP281">
        <v>1</v>
      </c>
      <c r="AQ281">
        <v>0</v>
      </c>
      <c r="AR281">
        <v>0</v>
      </c>
      <c r="AS281" t="s">
        <v>3</v>
      </c>
      <c r="AT281">
        <v>100</v>
      </c>
      <c r="AU281" t="s">
        <v>3</v>
      </c>
      <c r="AV281">
        <v>0</v>
      </c>
      <c r="AW281">
        <v>1</v>
      </c>
      <c r="AX281">
        <v>-1</v>
      </c>
      <c r="AY281">
        <v>0</v>
      </c>
      <c r="AZ281">
        <v>0</v>
      </c>
      <c r="BA281" t="s">
        <v>3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B281">
        <v>0</v>
      </c>
    </row>
    <row r="282" spans="1:80" x14ac:dyDescent="0.2">
      <c r="A282">
        <f>ROW(Source!A351)</f>
        <v>351</v>
      </c>
      <c r="B282">
        <v>22529510</v>
      </c>
      <c r="C282">
        <v>22542707</v>
      </c>
      <c r="D282">
        <v>0</v>
      </c>
      <c r="E282">
        <v>0</v>
      </c>
      <c r="F282">
        <v>1</v>
      </c>
      <c r="G282">
        <v>7157832</v>
      </c>
      <c r="H282">
        <v>3</v>
      </c>
      <c r="I282" t="s">
        <v>123</v>
      </c>
      <c r="J282" t="s">
        <v>3</v>
      </c>
      <c r="K282" t="s">
        <v>391</v>
      </c>
      <c r="L282">
        <v>1301</v>
      </c>
      <c r="N282">
        <v>1003</v>
      </c>
      <c r="O282" t="s">
        <v>284</v>
      </c>
      <c r="P282" t="s">
        <v>284</v>
      </c>
      <c r="Q282">
        <v>1</v>
      </c>
      <c r="Y282">
        <v>100</v>
      </c>
      <c r="AA282">
        <v>520</v>
      </c>
      <c r="AB282">
        <v>0</v>
      </c>
      <c r="AC282">
        <v>0</v>
      </c>
      <c r="AD282">
        <v>0</v>
      </c>
      <c r="AN282">
        <v>0</v>
      </c>
      <c r="AO282">
        <v>0</v>
      </c>
      <c r="AP282">
        <v>1</v>
      </c>
      <c r="AQ282">
        <v>0</v>
      </c>
      <c r="AR282">
        <v>0</v>
      </c>
      <c r="AS282" t="s">
        <v>3</v>
      </c>
      <c r="AT282">
        <v>100</v>
      </c>
      <c r="AU282" t="s">
        <v>3</v>
      </c>
      <c r="AV282">
        <v>0</v>
      </c>
      <c r="AW282">
        <v>1</v>
      </c>
      <c r="AX282">
        <v>-1</v>
      </c>
      <c r="AY282">
        <v>0</v>
      </c>
      <c r="AZ282">
        <v>0</v>
      </c>
      <c r="BA282" t="s">
        <v>3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</row>
    <row r="283" spans="1:80" x14ac:dyDescent="0.2">
      <c r="A283">
        <f>ROW(Source!A358)</f>
        <v>358</v>
      </c>
      <c r="B283">
        <v>22529512</v>
      </c>
      <c r="C283">
        <v>22542721</v>
      </c>
      <c r="D283">
        <v>0</v>
      </c>
      <c r="E283">
        <v>0</v>
      </c>
      <c r="F283">
        <v>1</v>
      </c>
      <c r="G283">
        <v>7157832</v>
      </c>
      <c r="H283">
        <v>3</v>
      </c>
      <c r="I283" t="s">
        <v>123</v>
      </c>
      <c r="J283" t="s">
        <v>3</v>
      </c>
      <c r="K283" t="s">
        <v>407</v>
      </c>
      <c r="L283">
        <v>1354</v>
      </c>
      <c r="N283">
        <v>1010</v>
      </c>
      <c r="O283" t="s">
        <v>235</v>
      </c>
      <c r="P283" t="s">
        <v>235</v>
      </c>
      <c r="Q283">
        <v>1</v>
      </c>
      <c r="Y283">
        <v>100</v>
      </c>
      <c r="AA283">
        <v>250</v>
      </c>
      <c r="AB283">
        <v>0</v>
      </c>
      <c r="AC283">
        <v>0</v>
      </c>
      <c r="AD283">
        <v>0</v>
      </c>
      <c r="AN283">
        <v>0</v>
      </c>
      <c r="AO283">
        <v>0</v>
      </c>
      <c r="AP283">
        <v>1</v>
      </c>
      <c r="AQ283">
        <v>0</v>
      </c>
      <c r="AR283">
        <v>0</v>
      </c>
      <c r="AS283" t="s">
        <v>3</v>
      </c>
      <c r="AT283">
        <v>100</v>
      </c>
      <c r="AU283" t="s">
        <v>3</v>
      </c>
      <c r="AV283">
        <v>0</v>
      </c>
      <c r="AW283">
        <v>1</v>
      </c>
      <c r="AX283">
        <v>-1</v>
      </c>
      <c r="AY283">
        <v>0</v>
      </c>
      <c r="AZ283">
        <v>0</v>
      </c>
      <c r="BA283" t="s">
        <v>3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B283">
        <v>0</v>
      </c>
    </row>
    <row r="284" spans="1:80" x14ac:dyDescent="0.2">
      <c r="A284">
        <f>ROW(Source!A359)</f>
        <v>359</v>
      </c>
      <c r="B284">
        <v>22529510</v>
      </c>
      <c r="C284">
        <v>22542721</v>
      </c>
      <c r="D284">
        <v>0</v>
      </c>
      <c r="E284">
        <v>0</v>
      </c>
      <c r="F284">
        <v>1</v>
      </c>
      <c r="G284">
        <v>7157832</v>
      </c>
      <c r="H284">
        <v>3</v>
      </c>
      <c r="I284" t="s">
        <v>123</v>
      </c>
      <c r="J284" t="s">
        <v>3</v>
      </c>
      <c r="K284" t="s">
        <v>407</v>
      </c>
      <c r="L284">
        <v>1354</v>
      </c>
      <c r="N284">
        <v>1010</v>
      </c>
      <c r="O284" t="s">
        <v>235</v>
      </c>
      <c r="P284" t="s">
        <v>235</v>
      </c>
      <c r="Q284">
        <v>1</v>
      </c>
      <c r="Y284">
        <v>100</v>
      </c>
      <c r="AA284">
        <v>250</v>
      </c>
      <c r="AB284">
        <v>0</v>
      </c>
      <c r="AC284">
        <v>0</v>
      </c>
      <c r="AD284">
        <v>0</v>
      </c>
      <c r="AN284">
        <v>0</v>
      </c>
      <c r="AO284">
        <v>0</v>
      </c>
      <c r="AP284">
        <v>1</v>
      </c>
      <c r="AQ284">
        <v>0</v>
      </c>
      <c r="AR284">
        <v>0</v>
      </c>
      <c r="AS284" t="s">
        <v>3</v>
      </c>
      <c r="AT284">
        <v>100</v>
      </c>
      <c r="AU284" t="s">
        <v>3</v>
      </c>
      <c r="AV284">
        <v>0</v>
      </c>
      <c r="AW284">
        <v>1</v>
      </c>
      <c r="AX284">
        <v>-1</v>
      </c>
      <c r="AY284">
        <v>0</v>
      </c>
      <c r="AZ284">
        <v>0</v>
      </c>
      <c r="BA284" t="s">
        <v>3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</row>
    <row r="285" spans="1:80" x14ac:dyDescent="0.2">
      <c r="A285">
        <f>ROW(Source!A362)</f>
        <v>362</v>
      </c>
      <c r="B285">
        <v>22529512</v>
      </c>
      <c r="C285">
        <v>22542724</v>
      </c>
      <c r="D285">
        <v>0</v>
      </c>
      <c r="E285">
        <v>0</v>
      </c>
      <c r="F285">
        <v>1</v>
      </c>
      <c r="G285">
        <v>7157832</v>
      </c>
      <c r="H285">
        <v>3</v>
      </c>
      <c r="I285" t="s">
        <v>123</v>
      </c>
      <c r="J285" t="s">
        <v>3</v>
      </c>
      <c r="K285" t="s">
        <v>414</v>
      </c>
      <c r="L285">
        <v>1354</v>
      </c>
      <c r="N285">
        <v>1010</v>
      </c>
      <c r="O285" t="s">
        <v>235</v>
      </c>
      <c r="P285" t="s">
        <v>235</v>
      </c>
      <c r="Q285">
        <v>1</v>
      </c>
      <c r="Y285">
        <v>0</v>
      </c>
      <c r="AA285">
        <v>250</v>
      </c>
      <c r="AB285">
        <v>0</v>
      </c>
      <c r="AC285">
        <v>0</v>
      </c>
      <c r="AD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3</v>
      </c>
      <c r="AT285">
        <v>0</v>
      </c>
      <c r="AU285" t="s">
        <v>3</v>
      </c>
      <c r="AV285">
        <v>0</v>
      </c>
      <c r="AW285">
        <v>1</v>
      </c>
      <c r="AX285">
        <v>-1</v>
      </c>
      <c r="AY285">
        <v>0</v>
      </c>
      <c r="AZ285">
        <v>0</v>
      </c>
      <c r="BA285" t="s">
        <v>3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B285">
        <v>0</v>
      </c>
    </row>
    <row r="286" spans="1:80" x14ac:dyDescent="0.2">
      <c r="A286">
        <f>ROW(Source!A363)</f>
        <v>363</v>
      </c>
      <c r="B286">
        <v>22529510</v>
      </c>
      <c r="C286">
        <v>22542724</v>
      </c>
      <c r="D286">
        <v>0</v>
      </c>
      <c r="E286">
        <v>0</v>
      </c>
      <c r="F286">
        <v>1</v>
      </c>
      <c r="G286">
        <v>7157832</v>
      </c>
      <c r="H286">
        <v>3</v>
      </c>
      <c r="I286" t="s">
        <v>123</v>
      </c>
      <c r="J286" t="s">
        <v>3</v>
      </c>
      <c r="K286" t="s">
        <v>414</v>
      </c>
      <c r="L286">
        <v>1354</v>
      </c>
      <c r="N286">
        <v>1010</v>
      </c>
      <c r="O286" t="s">
        <v>235</v>
      </c>
      <c r="P286" t="s">
        <v>235</v>
      </c>
      <c r="Q286">
        <v>1</v>
      </c>
      <c r="Y286">
        <v>0</v>
      </c>
      <c r="AA286">
        <v>250</v>
      </c>
      <c r="AB286">
        <v>0</v>
      </c>
      <c r="AC286">
        <v>0</v>
      </c>
      <c r="AD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3</v>
      </c>
      <c r="AT286">
        <v>0</v>
      </c>
      <c r="AU286" t="s">
        <v>3</v>
      </c>
      <c r="AV286">
        <v>0</v>
      </c>
      <c r="AW286">
        <v>1</v>
      </c>
      <c r="AX286">
        <v>-1</v>
      </c>
      <c r="AY286">
        <v>0</v>
      </c>
      <c r="AZ286">
        <v>0</v>
      </c>
      <c r="BA286" t="s">
        <v>3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</row>
    <row r="287" spans="1:80" x14ac:dyDescent="0.2">
      <c r="A287">
        <f>ROW(Source!A366)</f>
        <v>366</v>
      </c>
      <c r="B287">
        <v>22529512</v>
      </c>
      <c r="C287">
        <v>22543534</v>
      </c>
      <c r="D287">
        <v>7157835</v>
      </c>
      <c r="E287">
        <v>7157832</v>
      </c>
      <c r="F287">
        <v>1</v>
      </c>
      <c r="G287">
        <v>7157832</v>
      </c>
      <c r="H287">
        <v>1</v>
      </c>
      <c r="I287" t="s">
        <v>433</v>
      </c>
      <c r="J287" t="s">
        <v>3</v>
      </c>
      <c r="K287" t="s">
        <v>434</v>
      </c>
      <c r="L287">
        <v>1191</v>
      </c>
      <c r="N287">
        <v>1013</v>
      </c>
      <c r="O287" t="s">
        <v>435</v>
      </c>
      <c r="P287" t="s">
        <v>435</v>
      </c>
      <c r="Q287">
        <v>1</v>
      </c>
      <c r="Y287">
        <v>1.02</v>
      </c>
      <c r="AA287">
        <v>0</v>
      </c>
      <c r="AB287">
        <v>0</v>
      </c>
      <c r="AC287">
        <v>0</v>
      </c>
      <c r="AD287">
        <v>0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3</v>
      </c>
      <c r="AT287">
        <v>1.02</v>
      </c>
      <c r="AU287" t="s">
        <v>3</v>
      </c>
      <c r="AV287">
        <v>1</v>
      </c>
      <c r="AW287">
        <v>2</v>
      </c>
      <c r="AX287">
        <v>22543535</v>
      </c>
      <c r="AY287">
        <v>1</v>
      </c>
      <c r="AZ287">
        <v>0</v>
      </c>
      <c r="BA287">
        <v>293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B287">
        <v>0</v>
      </c>
    </row>
    <row r="288" spans="1:80" x14ac:dyDescent="0.2">
      <c r="A288">
        <f>ROW(Source!A366)</f>
        <v>366</v>
      </c>
      <c r="B288">
        <v>22529512</v>
      </c>
      <c r="C288">
        <v>22543534</v>
      </c>
      <c r="D288">
        <v>0</v>
      </c>
      <c r="E288">
        <v>0</v>
      </c>
      <c r="F288">
        <v>1</v>
      </c>
      <c r="G288">
        <v>7157832</v>
      </c>
      <c r="H288">
        <v>3</v>
      </c>
      <c r="I288" t="s">
        <v>123</v>
      </c>
      <c r="J288" t="s">
        <v>3</v>
      </c>
      <c r="K288" t="s">
        <v>422</v>
      </c>
      <c r="L288">
        <v>1354</v>
      </c>
      <c r="N288">
        <v>1010</v>
      </c>
      <c r="O288" t="s">
        <v>235</v>
      </c>
      <c r="P288" t="s">
        <v>235</v>
      </c>
      <c r="Q288">
        <v>1</v>
      </c>
      <c r="Y288">
        <v>0</v>
      </c>
      <c r="AA288">
        <v>4800</v>
      </c>
      <c r="AB288">
        <v>0</v>
      </c>
      <c r="AC288">
        <v>0</v>
      </c>
      <c r="AD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3</v>
      </c>
      <c r="AT288">
        <v>0</v>
      </c>
      <c r="AU288" t="s">
        <v>3</v>
      </c>
      <c r="AV288">
        <v>0</v>
      </c>
      <c r="AW288">
        <v>1</v>
      </c>
      <c r="AX288">
        <v>-1</v>
      </c>
      <c r="AY288">
        <v>0</v>
      </c>
      <c r="AZ288">
        <v>0</v>
      </c>
      <c r="BA288" t="s">
        <v>3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B288">
        <v>0</v>
      </c>
    </row>
    <row r="289" spans="1:75" x14ac:dyDescent="0.2">
      <c r="A289">
        <f>ROW(Source!A367)</f>
        <v>367</v>
      </c>
      <c r="B289">
        <v>22529510</v>
      </c>
      <c r="C289">
        <v>22543534</v>
      </c>
      <c r="D289">
        <v>7157835</v>
      </c>
      <c r="E289">
        <v>7157832</v>
      </c>
      <c r="F289">
        <v>1</v>
      </c>
      <c r="G289">
        <v>7157832</v>
      </c>
      <c r="H289">
        <v>1</v>
      </c>
      <c r="I289" t="s">
        <v>433</v>
      </c>
      <c r="J289" t="s">
        <v>3</v>
      </c>
      <c r="K289" t="s">
        <v>434</v>
      </c>
      <c r="L289">
        <v>1191</v>
      </c>
      <c r="N289">
        <v>1013</v>
      </c>
      <c r="O289" t="s">
        <v>435</v>
      </c>
      <c r="P289" t="s">
        <v>435</v>
      </c>
      <c r="Q289">
        <v>1</v>
      </c>
      <c r="Y289">
        <v>1.02</v>
      </c>
      <c r="AA289">
        <v>0</v>
      </c>
      <c r="AB289">
        <v>0</v>
      </c>
      <c r="AC289">
        <v>0</v>
      </c>
      <c r="AD289">
        <v>0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1.02</v>
      </c>
      <c r="AU289" t="s">
        <v>3</v>
      </c>
      <c r="AV289">
        <v>1</v>
      </c>
      <c r="AW289">
        <v>2</v>
      </c>
      <c r="AX289">
        <v>22543535</v>
      </c>
      <c r="AY289">
        <v>1</v>
      </c>
      <c r="AZ289">
        <v>0</v>
      </c>
      <c r="BA289">
        <v>294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</row>
    <row r="290" spans="1:75" x14ac:dyDescent="0.2">
      <c r="A290">
        <f>ROW(Source!A367)</f>
        <v>367</v>
      </c>
      <c r="B290">
        <v>22529510</v>
      </c>
      <c r="C290">
        <v>22543534</v>
      </c>
      <c r="D290">
        <v>0</v>
      </c>
      <c r="E290">
        <v>0</v>
      </c>
      <c r="F290">
        <v>1</v>
      </c>
      <c r="G290">
        <v>7157832</v>
      </c>
      <c r="H290">
        <v>3</v>
      </c>
      <c r="I290" t="s">
        <v>123</v>
      </c>
      <c r="J290" t="s">
        <v>3</v>
      </c>
      <c r="K290" t="s">
        <v>422</v>
      </c>
      <c r="L290">
        <v>1354</v>
      </c>
      <c r="N290">
        <v>1010</v>
      </c>
      <c r="O290" t="s">
        <v>235</v>
      </c>
      <c r="P290" t="s">
        <v>235</v>
      </c>
      <c r="Q290">
        <v>1</v>
      </c>
      <c r="Y290">
        <v>0</v>
      </c>
      <c r="AA290">
        <v>4800</v>
      </c>
      <c r="AB290">
        <v>0</v>
      </c>
      <c r="AC290">
        <v>0</v>
      </c>
      <c r="AD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 t="s">
        <v>3</v>
      </c>
      <c r="AT290">
        <v>0</v>
      </c>
      <c r="AU290" t="s">
        <v>3</v>
      </c>
      <c r="AV290">
        <v>0</v>
      </c>
      <c r="AW290">
        <v>1</v>
      </c>
      <c r="AX290">
        <v>-1</v>
      </c>
      <c r="AY290">
        <v>0</v>
      </c>
      <c r="AZ290">
        <v>0</v>
      </c>
      <c r="BA290" t="s">
        <v>3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94"/>
  <sheetViews>
    <sheetView workbookViewId="0"/>
  </sheetViews>
  <sheetFormatPr defaultRowHeight="12.75" x14ac:dyDescent="0.2"/>
  <sheetData>
    <row r="1" spans="1:44" x14ac:dyDescent="0.2">
      <c r="A1">
        <f>ROW(Source!A28)</f>
        <v>28</v>
      </c>
      <c r="B1">
        <v>22541960</v>
      </c>
      <c r="C1">
        <v>22529873</v>
      </c>
      <c r="D1">
        <v>7157835</v>
      </c>
      <c r="E1">
        <v>7157832</v>
      </c>
      <c r="F1">
        <v>1</v>
      </c>
      <c r="G1">
        <v>7157832</v>
      </c>
      <c r="H1">
        <v>1</v>
      </c>
      <c r="I1" t="s">
        <v>433</v>
      </c>
      <c r="J1" t="s">
        <v>3</v>
      </c>
      <c r="K1" t="s">
        <v>434</v>
      </c>
      <c r="L1">
        <v>1191</v>
      </c>
      <c r="N1">
        <v>1013</v>
      </c>
      <c r="O1" t="s">
        <v>435</v>
      </c>
      <c r="P1" t="s">
        <v>435</v>
      </c>
      <c r="Q1">
        <v>1</v>
      </c>
      <c r="X1">
        <v>196.03</v>
      </c>
      <c r="Y1">
        <v>0</v>
      </c>
      <c r="Z1">
        <v>0</v>
      </c>
      <c r="AA1">
        <v>0</v>
      </c>
      <c r="AB1">
        <v>0</v>
      </c>
      <c r="AC1">
        <v>0</v>
      </c>
      <c r="AD1">
        <v>1</v>
      </c>
      <c r="AE1">
        <v>1</v>
      </c>
      <c r="AF1" t="s">
        <v>3</v>
      </c>
      <c r="AG1">
        <v>196.03</v>
      </c>
      <c r="AH1">
        <v>2</v>
      </c>
      <c r="AI1">
        <v>22541960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22541961</v>
      </c>
      <c r="C2">
        <v>22529873</v>
      </c>
      <c r="D2">
        <v>7182702</v>
      </c>
      <c r="E2">
        <v>7157832</v>
      </c>
      <c r="F2">
        <v>1</v>
      </c>
      <c r="G2">
        <v>7157832</v>
      </c>
      <c r="H2">
        <v>3</v>
      </c>
      <c r="I2" t="s">
        <v>436</v>
      </c>
      <c r="J2" t="s">
        <v>3</v>
      </c>
      <c r="K2" t="s">
        <v>437</v>
      </c>
      <c r="L2">
        <v>1348</v>
      </c>
      <c r="N2">
        <v>1009</v>
      </c>
      <c r="O2" t="s">
        <v>137</v>
      </c>
      <c r="P2" t="s">
        <v>137</v>
      </c>
      <c r="Q2">
        <v>1000</v>
      </c>
      <c r="X2">
        <v>10.5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0</v>
      </c>
      <c r="AF2" t="s">
        <v>3</v>
      </c>
      <c r="AG2">
        <v>10.5</v>
      </c>
      <c r="AH2">
        <v>2</v>
      </c>
      <c r="AI2">
        <v>22541961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ROW(Source!A29)</f>
        <v>29</v>
      </c>
      <c r="B3">
        <v>22541960</v>
      </c>
      <c r="C3">
        <v>22529873</v>
      </c>
      <c r="D3">
        <v>7157835</v>
      </c>
      <c r="E3">
        <v>7157832</v>
      </c>
      <c r="F3">
        <v>1</v>
      </c>
      <c r="G3">
        <v>7157832</v>
      </c>
      <c r="H3">
        <v>1</v>
      </c>
      <c r="I3" t="s">
        <v>433</v>
      </c>
      <c r="J3" t="s">
        <v>3</v>
      </c>
      <c r="K3" t="s">
        <v>434</v>
      </c>
      <c r="L3">
        <v>1191</v>
      </c>
      <c r="N3">
        <v>1013</v>
      </c>
      <c r="O3" t="s">
        <v>435</v>
      </c>
      <c r="P3" t="s">
        <v>435</v>
      </c>
      <c r="Q3">
        <v>1</v>
      </c>
      <c r="X3">
        <v>196.03</v>
      </c>
      <c r="Y3">
        <v>0</v>
      </c>
      <c r="Z3">
        <v>0</v>
      </c>
      <c r="AA3">
        <v>0</v>
      </c>
      <c r="AB3">
        <v>0</v>
      </c>
      <c r="AC3">
        <v>0</v>
      </c>
      <c r="AD3">
        <v>1</v>
      </c>
      <c r="AE3">
        <v>1</v>
      </c>
      <c r="AF3" t="s">
        <v>3</v>
      </c>
      <c r="AG3">
        <v>196.03</v>
      </c>
      <c r="AH3">
        <v>2</v>
      </c>
      <c r="AI3">
        <v>22541960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22541961</v>
      </c>
      <c r="C4">
        <v>22529873</v>
      </c>
      <c r="D4">
        <v>7182702</v>
      </c>
      <c r="E4">
        <v>7157832</v>
      </c>
      <c r="F4">
        <v>1</v>
      </c>
      <c r="G4">
        <v>7157832</v>
      </c>
      <c r="H4">
        <v>3</v>
      </c>
      <c r="I4" t="s">
        <v>436</v>
      </c>
      <c r="J4" t="s">
        <v>3</v>
      </c>
      <c r="K4" t="s">
        <v>437</v>
      </c>
      <c r="L4">
        <v>1348</v>
      </c>
      <c r="N4">
        <v>1009</v>
      </c>
      <c r="O4" t="s">
        <v>137</v>
      </c>
      <c r="P4" t="s">
        <v>137</v>
      </c>
      <c r="Q4">
        <v>1000</v>
      </c>
      <c r="X4">
        <v>10.5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3</v>
      </c>
      <c r="AG4">
        <v>10.5</v>
      </c>
      <c r="AH4">
        <v>2</v>
      </c>
      <c r="AI4">
        <v>22541961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ROW(Source!A30)</f>
        <v>30</v>
      </c>
      <c r="B5">
        <v>22530590</v>
      </c>
      <c r="C5">
        <v>22530589</v>
      </c>
      <c r="D5">
        <v>7157835</v>
      </c>
      <c r="E5">
        <v>7157832</v>
      </c>
      <c r="F5">
        <v>1</v>
      </c>
      <c r="G5">
        <v>7157832</v>
      </c>
      <c r="H5">
        <v>1</v>
      </c>
      <c r="I5" t="s">
        <v>433</v>
      </c>
      <c r="J5" t="s">
        <v>3</v>
      </c>
      <c r="K5" t="s">
        <v>434</v>
      </c>
      <c r="L5">
        <v>1191</v>
      </c>
      <c r="N5">
        <v>1013</v>
      </c>
      <c r="O5" t="s">
        <v>435</v>
      </c>
      <c r="P5" t="s">
        <v>435</v>
      </c>
      <c r="Q5">
        <v>1</v>
      </c>
      <c r="X5">
        <v>4.21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1</v>
      </c>
      <c r="AF5" t="s">
        <v>3</v>
      </c>
      <c r="AG5">
        <v>4.21</v>
      </c>
      <c r="AH5">
        <v>2</v>
      </c>
      <c r="AI5">
        <v>22530590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ROW(Source!A30)</f>
        <v>30</v>
      </c>
      <c r="B6">
        <v>22530591</v>
      </c>
      <c r="C6">
        <v>22530589</v>
      </c>
      <c r="D6">
        <v>7182702</v>
      </c>
      <c r="E6">
        <v>7157832</v>
      </c>
      <c r="F6">
        <v>1</v>
      </c>
      <c r="G6">
        <v>7157832</v>
      </c>
      <c r="H6">
        <v>3</v>
      </c>
      <c r="I6" t="s">
        <v>436</v>
      </c>
      <c r="J6" t="s">
        <v>3</v>
      </c>
      <c r="K6" t="s">
        <v>437</v>
      </c>
      <c r="L6">
        <v>1348</v>
      </c>
      <c r="N6">
        <v>1009</v>
      </c>
      <c r="O6" t="s">
        <v>137</v>
      </c>
      <c r="P6" t="s">
        <v>137</v>
      </c>
      <c r="Q6">
        <v>1000</v>
      </c>
      <c r="X6">
        <v>0.4</v>
      </c>
      <c r="Y6">
        <v>0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0.4</v>
      </c>
      <c r="AH6">
        <v>2</v>
      </c>
      <c r="AI6">
        <v>22530591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ROW(Source!A31)</f>
        <v>31</v>
      </c>
      <c r="B7">
        <v>22530590</v>
      </c>
      <c r="C7">
        <v>22530589</v>
      </c>
      <c r="D7">
        <v>7157835</v>
      </c>
      <c r="E7">
        <v>7157832</v>
      </c>
      <c r="F7">
        <v>1</v>
      </c>
      <c r="G7">
        <v>7157832</v>
      </c>
      <c r="H7">
        <v>1</v>
      </c>
      <c r="I7" t="s">
        <v>433</v>
      </c>
      <c r="J7" t="s">
        <v>3</v>
      </c>
      <c r="K7" t="s">
        <v>434</v>
      </c>
      <c r="L7">
        <v>1191</v>
      </c>
      <c r="N7">
        <v>1013</v>
      </c>
      <c r="O7" t="s">
        <v>435</v>
      </c>
      <c r="P7" t="s">
        <v>435</v>
      </c>
      <c r="Q7">
        <v>1</v>
      </c>
      <c r="X7">
        <v>4.21</v>
      </c>
      <c r="Y7">
        <v>0</v>
      </c>
      <c r="Z7">
        <v>0</v>
      </c>
      <c r="AA7">
        <v>0</v>
      </c>
      <c r="AB7">
        <v>0</v>
      </c>
      <c r="AC7">
        <v>0</v>
      </c>
      <c r="AD7">
        <v>1</v>
      </c>
      <c r="AE7">
        <v>1</v>
      </c>
      <c r="AF7" t="s">
        <v>3</v>
      </c>
      <c r="AG7">
        <v>4.21</v>
      </c>
      <c r="AH7">
        <v>2</v>
      </c>
      <c r="AI7">
        <v>22530590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ROW(Source!A31)</f>
        <v>31</v>
      </c>
      <c r="B8">
        <v>22530591</v>
      </c>
      <c r="C8">
        <v>22530589</v>
      </c>
      <c r="D8">
        <v>7182702</v>
      </c>
      <c r="E8">
        <v>7157832</v>
      </c>
      <c r="F8">
        <v>1</v>
      </c>
      <c r="G8">
        <v>7157832</v>
      </c>
      <c r="H8">
        <v>3</v>
      </c>
      <c r="I8" t="s">
        <v>436</v>
      </c>
      <c r="J8" t="s">
        <v>3</v>
      </c>
      <c r="K8" t="s">
        <v>437</v>
      </c>
      <c r="L8">
        <v>1348</v>
      </c>
      <c r="N8">
        <v>1009</v>
      </c>
      <c r="O8" t="s">
        <v>137</v>
      </c>
      <c r="P8" t="s">
        <v>137</v>
      </c>
      <c r="Q8">
        <v>1000</v>
      </c>
      <c r="X8">
        <v>0.4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0.4</v>
      </c>
      <c r="AH8">
        <v>2</v>
      </c>
      <c r="AI8">
        <v>22530591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ROW(Source!A32)</f>
        <v>32</v>
      </c>
      <c r="B9">
        <v>22529878</v>
      </c>
      <c r="C9">
        <v>22529876</v>
      </c>
      <c r="D9">
        <v>7157835</v>
      </c>
      <c r="E9">
        <v>7157832</v>
      </c>
      <c r="F9">
        <v>1</v>
      </c>
      <c r="G9">
        <v>7157832</v>
      </c>
      <c r="H9">
        <v>1</v>
      </c>
      <c r="I9" t="s">
        <v>433</v>
      </c>
      <c r="J9" t="s">
        <v>3</v>
      </c>
      <c r="K9" t="s">
        <v>434</v>
      </c>
      <c r="L9">
        <v>1191</v>
      </c>
      <c r="N9">
        <v>1013</v>
      </c>
      <c r="O9" t="s">
        <v>435</v>
      </c>
      <c r="P9" t="s">
        <v>435</v>
      </c>
      <c r="Q9">
        <v>1</v>
      </c>
      <c r="X9">
        <v>165.39</v>
      </c>
      <c r="Y9">
        <v>0</v>
      </c>
      <c r="Z9">
        <v>0</v>
      </c>
      <c r="AA9">
        <v>0</v>
      </c>
      <c r="AB9">
        <v>0</v>
      </c>
      <c r="AC9">
        <v>0</v>
      </c>
      <c r="AD9">
        <v>1</v>
      </c>
      <c r="AE9">
        <v>1</v>
      </c>
      <c r="AF9" t="s">
        <v>3</v>
      </c>
      <c r="AG9">
        <v>165.39</v>
      </c>
      <c r="AH9">
        <v>2</v>
      </c>
      <c r="AI9">
        <v>22529877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ROW(Source!A33)</f>
        <v>33</v>
      </c>
      <c r="B10">
        <v>22529878</v>
      </c>
      <c r="C10">
        <v>22529876</v>
      </c>
      <c r="D10">
        <v>7157835</v>
      </c>
      <c r="E10">
        <v>7157832</v>
      </c>
      <c r="F10">
        <v>1</v>
      </c>
      <c r="G10">
        <v>7157832</v>
      </c>
      <c r="H10">
        <v>1</v>
      </c>
      <c r="I10" t="s">
        <v>433</v>
      </c>
      <c r="J10" t="s">
        <v>3</v>
      </c>
      <c r="K10" t="s">
        <v>434</v>
      </c>
      <c r="L10">
        <v>1191</v>
      </c>
      <c r="N10">
        <v>1013</v>
      </c>
      <c r="O10" t="s">
        <v>435</v>
      </c>
      <c r="P10" t="s">
        <v>435</v>
      </c>
      <c r="Q10">
        <v>1</v>
      </c>
      <c r="X10">
        <v>165.39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1</v>
      </c>
      <c r="AF10" t="s">
        <v>3</v>
      </c>
      <c r="AG10">
        <v>165.39</v>
      </c>
      <c r="AH10">
        <v>2</v>
      </c>
      <c r="AI10">
        <v>22529877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ROW(Source!A34)</f>
        <v>34</v>
      </c>
      <c r="B11">
        <v>22541962</v>
      </c>
      <c r="C11">
        <v>22529879</v>
      </c>
      <c r="D11">
        <v>7157835</v>
      </c>
      <c r="E11">
        <v>7157832</v>
      </c>
      <c r="F11">
        <v>1</v>
      </c>
      <c r="G11">
        <v>7157832</v>
      </c>
      <c r="H11">
        <v>1</v>
      </c>
      <c r="I11" t="s">
        <v>433</v>
      </c>
      <c r="J11" t="s">
        <v>3</v>
      </c>
      <c r="K11" t="s">
        <v>434</v>
      </c>
      <c r="L11">
        <v>1191</v>
      </c>
      <c r="N11">
        <v>1013</v>
      </c>
      <c r="O11" t="s">
        <v>435</v>
      </c>
      <c r="P11" t="s">
        <v>435</v>
      </c>
      <c r="Q11">
        <v>1</v>
      </c>
      <c r="X11">
        <v>52.97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1</v>
      </c>
      <c r="AF11" t="s">
        <v>3</v>
      </c>
      <c r="AG11">
        <v>52.97</v>
      </c>
      <c r="AH11">
        <v>2</v>
      </c>
      <c r="AI11">
        <v>22541962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ROW(Source!A34)</f>
        <v>34</v>
      </c>
      <c r="B12">
        <v>22541963</v>
      </c>
      <c r="C12">
        <v>22529879</v>
      </c>
      <c r="D12">
        <v>7182702</v>
      </c>
      <c r="E12">
        <v>7157832</v>
      </c>
      <c r="F12">
        <v>1</v>
      </c>
      <c r="G12">
        <v>7157832</v>
      </c>
      <c r="H12">
        <v>3</v>
      </c>
      <c r="I12" t="s">
        <v>436</v>
      </c>
      <c r="J12" t="s">
        <v>3</v>
      </c>
      <c r="K12" t="s">
        <v>437</v>
      </c>
      <c r="L12">
        <v>1348</v>
      </c>
      <c r="N12">
        <v>1009</v>
      </c>
      <c r="O12" t="s">
        <v>137</v>
      </c>
      <c r="P12" t="s">
        <v>137</v>
      </c>
      <c r="Q12">
        <v>1000</v>
      </c>
      <c r="X12">
        <v>2.95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2.95</v>
      </c>
      <c r="AH12">
        <v>2</v>
      </c>
      <c r="AI12">
        <v>22541963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ROW(Source!A35)</f>
        <v>35</v>
      </c>
      <c r="B13">
        <v>22541962</v>
      </c>
      <c r="C13">
        <v>22529879</v>
      </c>
      <c r="D13">
        <v>7157835</v>
      </c>
      <c r="E13">
        <v>7157832</v>
      </c>
      <c r="F13">
        <v>1</v>
      </c>
      <c r="G13">
        <v>7157832</v>
      </c>
      <c r="H13">
        <v>1</v>
      </c>
      <c r="I13" t="s">
        <v>433</v>
      </c>
      <c r="J13" t="s">
        <v>3</v>
      </c>
      <c r="K13" t="s">
        <v>434</v>
      </c>
      <c r="L13">
        <v>1191</v>
      </c>
      <c r="N13">
        <v>1013</v>
      </c>
      <c r="O13" t="s">
        <v>435</v>
      </c>
      <c r="P13" t="s">
        <v>435</v>
      </c>
      <c r="Q13">
        <v>1</v>
      </c>
      <c r="X13">
        <v>52.97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1</v>
      </c>
      <c r="AF13" t="s">
        <v>3</v>
      </c>
      <c r="AG13">
        <v>52.97</v>
      </c>
      <c r="AH13">
        <v>2</v>
      </c>
      <c r="AI13">
        <v>22541962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ROW(Source!A35)</f>
        <v>35</v>
      </c>
      <c r="B14">
        <v>22541963</v>
      </c>
      <c r="C14">
        <v>22529879</v>
      </c>
      <c r="D14">
        <v>7182702</v>
      </c>
      <c r="E14">
        <v>7157832</v>
      </c>
      <c r="F14">
        <v>1</v>
      </c>
      <c r="G14">
        <v>7157832</v>
      </c>
      <c r="H14">
        <v>3</v>
      </c>
      <c r="I14" t="s">
        <v>436</v>
      </c>
      <c r="J14" t="s">
        <v>3</v>
      </c>
      <c r="K14" t="s">
        <v>437</v>
      </c>
      <c r="L14">
        <v>1348</v>
      </c>
      <c r="N14">
        <v>1009</v>
      </c>
      <c r="O14" t="s">
        <v>137</v>
      </c>
      <c r="P14" t="s">
        <v>137</v>
      </c>
      <c r="Q14">
        <v>1000</v>
      </c>
      <c r="X14">
        <v>2.95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2.95</v>
      </c>
      <c r="AH14">
        <v>2</v>
      </c>
      <c r="AI14">
        <v>22541963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ROW(Source!A36)</f>
        <v>36</v>
      </c>
      <c r="B15">
        <v>22530629</v>
      </c>
      <c r="C15">
        <v>22530628</v>
      </c>
      <c r="D15">
        <v>7157835</v>
      </c>
      <c r="E15">
        <v>7157832</v>
      </c>
      <c r="F15">
        <v>1</v>
      </c>
      <c r="G15">
        <v>7157832</v>
      </c>
      <c r="H15">
        <v>1</v>
      </c>
      <c r="I15" t="s">
        <v>433</v>
      </c>
      <c r="J15" t="s">
        <v>3</v>
      </c>
      <c r="K15" t="s">
        <v>434</v>
      </c>
      <c r="L15">
        <v>1191</v>
      </c>
      <c r="N15">
        <v>1013</v>
      </c>
      <c r="O15" t="s">
        <v>435</v>
      </c>
      <c r="P15" t="s">
        <v>435</v>
      </c>
      <c r="Q15">
        <v>1</v>
      </c>
      <c r="X15">
        <v>87.5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1</v>
      </c>
      <c r="AF15" t="s">
        <v>3</v>
      </c>
      <c r="AG15">
        <v>87.5</v>
      </c>
      <c r="AH15">
        <v>2</v>
      </c>
      <c r="AI15">
        <v>22530629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ROW(Source!A36)</f>
        <v>36</v>
      </c>
      <c r="B16">
        <v>22530630</v>
      </c>
      <c r="C16">
        <v>22530628</v>
      </c>
      <c r="D16">
        <v>7159942</v>
      </c>
      <c r="E16">
        <v>7157832</v>
      </c>
      <c r="F16">
        <v>1</v>
      </c>
      <c r="G16">
        <v>7157832</v>
      </c>
      <c r="H16">
        <v>2</v>
      </c>
      <c r="I16" t="s">
        <v>438</v>
      </c>
      <c r="J16" t="s">
        <v>3</v>
      </c>
      <c r="K16" t="s">
        <v>439</v>
      </c>
      <c r="L16">
        <v>1344</v>
      </c>
      <c r="N16">
        <v>1008</v>
      </c>
      <c r="O16" t="s">
        <v>440</v>
      </c>
      <c r="P16" t="s">
        <v>440</v>
      </c>
      <c r="Q16">
        <v>1</v>
      </c>
      <c r="X16">
        <v>4.53</v>
      </c>
      <c r="Y16">
        <v>0</v>
      </c>
      <c r="Z16">
        <v>1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3</v>
      </c>
      <c r="AG16">
        <v>4.53</v>
      </c>
      <c r="AH16">
        <v>2</v>
      </c>
      <c r="AI16">
        <v>22530630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ROW(Source!A36)</f>
        <v>36</v>
      </c>
      <c r="B17">
        <v>22530631</v>
      </c>
      <c r="C17">
        <v>22530628</v>
      </c>
      <c r="D17">
        <v>7182702</v>
      </c>
      <c r="E17">
        <v>7157832</v>
      </c>
      <c r="F17">
        <v>1</v>
      </c>
      <c r="G17">
        <v>7157832</v>
      </c>
      <c r="H17">
        <v>3</v>
      </c>
      <c r="I17" t="s">
        <v>436</v>
      </c>
      <c r="J17" t="s">
        <v>3</v>
      </c>
      <c r="K17" t="s">
        <v>437</v>
      </c>
      <c r="L17">
        <v>1348</v>
      </c>
      <c r="N17">
        <v>1009</v>
      </c>
      <c r="O17" t="s">
        <v>137</v>
      </c>
      <c r="P17" t="s">
        <v>137</v>
      </c>
      <c r="Q17">
        <v>1000</v>
      </c>
      <c r="X17">
        <v>7.1</v>
      </c>
      <c r="Y17">
        <v>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7.1</v>
      </c>
      <c r="AH17">
        <v>2</v>
      </c>
      <c r="AI17">
        <v>22530631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ROW(Source!A37)</f>
        <v>37</v>
      </c>
      <c r="B18">
        <v>22530629</v>
      </c>
      <c r="C18">
        <v>22530628</v>
      </c>
      <c r="D18">
        <v>7157835</v>
      </c>
      <c r="E18">
        <v>7157832</v>
      </c>
      <c r="F18">
        <v>1</v>
      </c>
      <c r="G18">
        <v>7157832</v>
      </c>
      <c r="H18">
        <v>1</v>
      </c>
      <c r="I18" t="s">
        <v>433</v>
      </c>
      <c r="J18" t="s">
        <v>3</v>
      </c>
      <c r="K18" t="s">
        <v>434</v>
      </c>
      <c r="L18">
        <v>1191</v>
      </c>
      <c r="N18">
        <v>1013</v>
      </c>
      <c r="O18" t="s">
        <v>435</v>
      </c>
      <c r="P18" t="s">
        <v>435</v>
      </c>
      <c r="Q18">
        <v>1</v>
      </c>
      <c r="X18">
        <v>87.5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1</v>
      </c>
      <c r="AF18" t="s">
        <v>3</v>
      </c>
      <c r="AG18">
        <v>87.5</v>
      </c>
      <c r="AH18">
        <v>2</v>
      </c>
      <c r="AI18">
        <v>22530629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ROW(Source!A37)</f>
        <v>37</v>
      </c>
      <c r="B19">
        <v>22530630</v>
      </c>
      <c r="C19">
        <v>22530628</v>
      </c>
      <c r="D19">
        <v>7159942</v>
      </c>
      <c r="E19">
        <v>7157832</v>
      </c>
      <c r="F19">
        <v>1</v>
      </c>
      <c r="G19">
        <v>7157832</v>
      </c>
      <c r="H19">
        <v>2</v>
      </c>
      <c r="I19" t="s">
        <v>438</v>
      </c>
      <c r="J19" t="s">
        <v>3</v>
      </c>
      <c r="K19" t="s">
        <v>439</v>
      </c>
      <c r="L19">
        <v>1344</v>
      </c>
      <c r="N19">
        <v>1008</v>
      </c>
      <c r="O19" t="s">
        <v>440</v>
      </c>
      <c r="P19" t="s">
        <v>440</v>
      </c>
      <c r="Q19">
        <v>1</v>
      </c>
      <c r="X19">
        <v>4.53</v>
      </c>
      <c r="Y19">
        <v>0</v>
      </c>
      <c r="Z19">
        <v>1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</v>
      </c>
      <c r="AG19">
        <v>4.53</v>
      </c>
      <c r="AH19">
        <v>2</v>
      </c>
      <c r="AI19">
        <v>22530630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ROW(Source!A37)</f>
        <v>37</v>
      </c>
      <c r="B20">
        <v>22530631</v>
      </c>
      <c r="C20">
        <v>22530628</v>
      </c>
      <c r="D20">
        <v>7182702</v>
      </c>
      <c r="E20">
        <v>7157832</v>
      </c>
      <c r="F20">
        <v>1</v>
      </c>
      <c r="G20">
        <v>7157832</v>
      </c>
      <c r="H20">
        <v>3</v>
      </c>
      <c r="I20" t="s">
        <v>436</v>
      </c>
      <c r="J20" t="s">
        <v>3</v>
      </c>
      <c r="K20" t="s">
        <v>437</v>
      </c>
      <c r="L20">
        <v>1348</v>
      </c>
      <c r="N20">
        <v>1009</v>
      </c>
      <c r="O20" t="s">
        <v>137</v>
      </c>
      <c r="P20" t="s">
        <v>137</v>
      </c>
      <c r="Q20">
        <v>1000</v>
      </c>
      <c r="X20">
        <v>7.1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</v>
      </c>
      <c r="AG20">
        <v>7.1</v>
      </c>
      <c r="AH20">
        <v>2</v>
      </c>
      <c r="AI20">
        <v>22530631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ROW(Source!A38)</f>
        <v>38</v>
      </c>
      <c r="B21">
        <v>22529883</v>
      </c>
      <c r="C21">
        <v>22529880</v>
      </c>
      <c r="D21">
        <v>7157835</v>
      </c>
      <c r="E21">
        <v>7157832</v>
      </c>
      <c r="F21">
        <v>1</v>
      </c>
      <c r="G21">
        <v>7157832</v>
      </c>
      <c r="H21">
        <v>1</v>
      </c>
      <c r="I21" t="s">
        <v>433</v>
      </c>
      <c r="J21" t="s">
        <v>3</v>
      </c>
      <c r="K21" t="s">
        <v>434</v>
      </c>
      <c r="L21">
        <v>1191</v>
      </c>
      <c r="N21">
        <v>1013</v>
      </c>
      <c r="O21" t="s">
        <v>435</v>
      </c>
      <c r="P21" t="s">
        <v>435</v>
      </c>
      <c r="Q21">
        <v>1</v>
      </c>
      <c r="X21">
        <v>3.77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1</v>
      </c>
      <c r="AF21" t="s">
        <v>3</v>
      </c>
      <c r="AG21">
        <v>3.77</v>
      </c>
      <c r="AH21">
        <v>2</v>
      </c>
      <c r="AI21">
        <v>22529881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ROW(Source!A38)</f>
        <v>38</v>
      </c>
      <c r="B22">
        <v>22529884</v>
      </c>
      <c r="C22">
        <v>22529880</v>
      </c>
      <c r="D22">
        <v>7182702</v>
      </c>
      <c r="E22">
        <v>7157832</v>
      </c>
      <c r="F22">
        <v>1</v>
      </c>
      <c r="G22">
        <v>7157832</v>
      </c>
      <c r="H22">
        <v>3</v>
      </c>
      <c r="I22" t="s">
        <v>436</v>
      </c>
      <c r="J22" t="s">
        <v>3</v>
      </c>
      <c r="K22" t="s">
        <v>437</v>
      </c>
      <c r="L22">
        <v>1348</v>
      </c>
      <c r="N22">
        <v>1009</v>
      </c>
      <c r="O22" t="s">
        <v>137</v>
      </c>
      <c r="P22" t="s">
        <v>137</v>
      </c>
      <c r="Q22">
        <v>1000</v>
      </c>
      <c r="X22">
        <v>0.11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</v>
      </c>
      <c r="AG22">
        <v>0.11</v>
      </c>
      <c r="AH22">
        <v>2</v>
      </c>
      <c r="AI22">
        <v>22529882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ROW(Source!A39)</f>
        <v>39</v>
      </c>
      <c r="B23">
        <v>22529883</v>
      </c>
      <c r="C23">
        <v>22529880</v>
      </c>
      <c r="D23">
        <v>7157835</v>
      </c>
      <c r="E23">
        <v>7157832</v>
      </c>
      <c r="F23">
        <v>1</v>
      </c>
      <c r="G23">
        <v>7157832</v>
      </c>
      <c r="H23">
        <v>1</v>
      </c>
      <c r="I23" t="s">
        <v>433</v>
      </c>
      <c r="J23" t="s">
        <v>3</v>
      </c>
      <c r="K23" t="s">
        <v>434</v>
      </c>
      <c r="L23">
        <v>1191</v>
      </c>
      <c r="N23">
        <v>1013</v>
      </c>
      <c r="O23" t="s">
        <v>435</v>
      </c>
      <c r="P23" t="s">
        <v>435</v>
      </c>
      <c r="Q23">
        <v>1</v>
      </c>
      <c r="X23">
        <v>3.77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1</v>
      </c>
      <c r="AF23" t="s">
        <v>3</v>
      </c>
      <c r="AG23">
        <v>3.77</v>
      </c>
      <c r="AH23">
        <v>2</v>
      </c>
      <c r="AI23">
        <v>22529881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ROW(Source!A39)</f>
        <v>39</v>
      </c>
      <c r="B24">
        <v>22529884</v>
      </c>
      <c r="C24">
        <v>22529880</v>
      </c>
      <c r="D24">
        <v>7182702</v>
      </c>
      <c r="E24">
        <v>7157832</v>
      </c>
      <c r="F24">
        <v>1</v>
      </c>
      <c r="G24">
        <v>7157832</v>
      </c>
      <c r="H24">
        <v>3</v>
      </c>
      <c r="I24" t="s">
        <v>436</v>
      </c>
      <c r="J24" t="s">
        <v>3</v>
      </c>
      <c r="K24" t="s">
        <v>437</v>
      </c>
      <c r="L24">
        <v>1348</v>
      </c>
      <c r="N24">
        <v>1009</v>
      </c>
      <c r="O24" t="s">
        <v>137</v>
      </c>
      <c r="P24" t="s">
        <v>137</v>
      </c>
      <c r="Q24">
        <v>1000</v>
      </c>
      <c r="X24">
        <v>0.11</v>
      </c>
      <c r="Y24">
        <v>0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3</v>
      </c>
      <c r="AG24">
        <v>0.11</v>
      </c>
      <c r="AH24">
        <v>2</v>
      </c>
      <c r="AI24">
        <v>22529882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ROW(Source!A40)</f>
        <v>40</v>
      </c>
      <c r="B25">
        <v>22541964</v>
      </c>
      <c r="C25">
        <v>22529885</v>
      </c>
      <c r="D25">
        <v>7157835</v>
      </c>
      <c r="E25">
        <v>7157832</v>
      </c>
      <c r="F25">
        <v>1</v>
      </c>
      <c r="G25">
        <v>7157832</v>
      </c>
      <c r="H25">
        <v>1</v>
      </c>
      <c r="I25" t="s">
        <v>433</v>
      </c>
      <c r="J25" t="s">
        <v>3</v>
      </c>
      <c r="K25" t="s">
        <v>434</v>
      </c>
      <c r="L25">
        <v>1191</v>
      </c>
      <c r="N25">
        <v>1013</v>
      </c>
      <c r="O25" t="s">
        <v>435</v>
      </c>
      <c r="P25" t="s">
        <v>435</v>
      </c>
      <c r="Q25">
        <v>1</v>
      </c>
      <c r="X25">
        <v>40.549999999999997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1</v>
      </c>
      <c r="AF25" t="s">
        <v>3</v>
      </c>
      <c r="AG25">
        <v>40.549999999999997</v>
      </c>
      <c r="AH25">
        <v>2</v>
      </c>
      <c r="AI25">
        <v>22541964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ROW(Source!A40)</f>
        <v>40</v>
      </c>
      <c r="B26">
        <v>22541965</v>
      </c>
      <c r="C26">
        <v>22529885</v>
      </c>
      <c r="D26">
        <v>7182702</v>
      </c>
      <c r="E26">
        <v>7157832</v>
      </c>
      <c r="F26">
        <v>1</v>
      </c>
      <c r="G26">
        <v>7157832</v>
      </c>
      <c r="H26">
        <v>3</v>
      </c>
      <c r="I26" t="s">
        <v>436</v>
      </c>
      <c r="J26" t="s">
        <v>3</v>
      </c>
      <c r="K26" t="s">
        <v>437</v>
      </c>
      <c r="L26">
        <v>1348</v>
      </c>
      <c r="N26">
        <v>1009</v>
      </c>
      <c r="O26" t="s">
        <v>137</v>
      </c>
      <c r="P26" t="s">
        <v>137</v>
      </c>
      <c r="Q26">
        <v>1000</v>
      </c>
      <c r="X26">
        <v>2.9</v>
      </c>
      <c r="Y26">
        <v>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2.9</v>
      </c>
      <c r="AH26">
        <v>2</v>
      </c>
      <c r="AI26">
        <v>22541965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ROW(Source!A41)</f>
        <v>41</v>
      </c>
      <c r="B27">
        <v>22541964</v>
      </c>
      <c r="C27">
        <v>22529885</v>
      </c>
      <c r="D27">
        <v>7157835</v>
      </c>
      <c r="E27">
        <v>7157832</v>
      </c>
      <c r="F27">
        <v>1</v>
      </c>
      <c r="G27">
        <v>7157832</v>
      </c>
      <c r="H27">
        <v>1</v>
      </c>
      <c r="I27" t="s">
        <v>433</v>
      </c>
      <c r="J27" t="s">
        <v>3</v>
      </c>
      <c r="K27" t="s">
        <v>434</v>
      </c>
      <c r="L27">
        <v>1191</v>
      </c>
      <c r="N27">
        <v>1013</v>
      </c>
      <c r="O27" t="s">
        <v>435</v>
      </c>
      <c r="P27" t="s">
        <v>435</v>
      </c>
      <c r="Q27">
        <v>1</v>
      </c>
      <c r="X27">
        <v>40.549999999999997</v>
      </c>
      <c r="Y27">
        <v>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1</v>
      </c>
      <c r="AF27" t="s">
        <v>3</v>
      </c>
      <c r="AG27">
        <v>40.549999999999997</v>
      </c>
      <c r="AH27">
        <v>2</v>
      </c>
      <c r="AI27">
        <v>22541964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ROW(Source!A41)</f>
        <v>41</v>
      </c>
      <c r="B28">
        <v>22541965</v>
      </c>
      <c r="C28">
        <v>22529885</v>
      </c>
      <c r="D28">
        <v>7182702</v>
      </c>
      <c r="E28">
        <v>7157832</v>
      </c>
      <c r="F28">
        <v>1</v>
      </c>
      <c r="G28">
        <v>7157832</v>
      </c>
      <c r="H28">
        <v>3</v>
      </c>
      <c r="I28" t="s">
        <v>436</v>
      </c>
      <c r="J28" t="s">
        <v>3</v>
      </c>
      <c r="K28" t="s">
        <v>437</v>
      </c>
      <c r="L28">
        <v>1348</v>
      </c>
      <c r="N28">
        <v>1009</v>
      </c>
      <c r="O28" t="s">
        <v>137</v>
      </c>
      <c r="P28" t="s">
        <v>137</v>
      </c>
      <c r="Q28">
        <v>1000</v>
      </c>
      <c r="X28">
        <v>2.9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3</v>
      </c>
      <c r="AG28">
        <v>2.9</v>
      </c>
      <c r="AH28">
        <v>2</v>
      </c>
      <c r="AI28">
        <v>22541965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ROW(Source!A42)</f>
        <v>42</v>
      </c>
      <c r="B29">
        <v>22541966</v>
      </c>
      <c r="C29">
        <v>22529901</v>
      </c>
      <c r="D29">
        <v>7157835</v>
      </c>
      <c r="E29">
        <v>7157832</v>
      </c>
      <c r="F29">
        <v>1</v>
      </c>
      <c r="G29">
        <v>7157832</v>
      </c>
      <c r="H29">
        <v>1</v>
      </c>
      <c r="I29" t="s">
        <v>433</v>
      </c>
      <c r="J29" t="s">
        <v>3</v>
      </c>
      <c r="K29" t="s">
        <v>434</v>
      </c>
      <c r="L29">
        <v>1191</v>
      </c>
      <c r="N29">
        <v>1013</v>
      </c>
      <c r="O29" t="s">
        <v>435</v>
      </c>
      <c r="P29" t="s">
        <v>435</v>
      </c>
      <c r="Q29">
        <v>1</v>
      </c>
      <c r="X29">
        <v>58.6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1</v>
      </c>
      <c r="AF29" t="s">
        <v>3</v>
      </c>
      <c r="AG29">
        <v>58.6</v>
      </c>
      <c r="AH29">
        <v>2</v>
      </c>
      <c r="AI29">
        <v>22541966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ROW(Source!A42)</f>
        <v>42</v>
      </c>
      <c r="B30">
        <v>22541967</v>
      </c>
      <c r="C30">
        <v>22529901</v>
      </c>
      <c r="D30">
        <v>7159942</v>
      </c>
      <c r="E30">
        <v>7157832</v>
      </c>
      <c r="F30">
        <v>1</v>
      </c>
      <c r="G30">
        <v>7157832</v>
      </c>
      <c r="H30">
        <v>2</v>
      </c>
      <c r="I30" t="s">
        <v>438</v>
      </c>
      <c r="J30" t="s">
        <v>3</v>
      </c>
      <c r="K30" t="s">
        <v>439</v>
      </c>
      <c r="L30">
        <v>1344</v>
      </c>
      <c r="N30">
        <v>1008</v>
      </c>
      <c r="O30" t="s">
        <v>440</v>
      </c>
      <c r="P30" t="s">
        <v>440</v>
      </c>
      <c r="Q30">
        <v>1</v>
      </c>
      <c r="X30">
        <v>2.5</v>
      </c>
      <c r="Y30">
        <v>0</v>
      </c>
      <c r="Z30">
        <v>1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3</v>
      </c>
      <c r="AG30">
        <v>2.5</v>
      </c>
      <c r="AH30">
        <v>2</v>
      </c>
      <c r="AI30">
        <v>22541967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ROW(Source!A43)</f>
        <v>43</v>
      </c>
      <c r="B31">
        <v>22541966</v>
      </c>
      <c r="C31">
        <v>22529901</v>
      </c>
      <c r="D31">
        <v>7157835</v>
      </c>
      <c r="E31">
        <v>7157832</v>
      </c>
      <c r="F31">
        <v>1</v>
      </c>
      <c r="G31">
        <v>7157832</v>
      </c>
      <c r="H31">
        <v>1</v>
      </c>
      <c r="I31" t="s">
        <v>433</v>
      </c>
      <c r="J31" t="s">
        <v>3</v>
      </c>
      <c r="K31" t="s">
        <v>434</v>
      </c>
      <c r="L31">
        <v>1191</v>
      </c>
      <c r="N31">
        <v>1013</v>
      </c>
      <c r="O31" t="s">
        <v>435</v>
      </c>
      <c r="P31" t="s">
        <v>435</v>
      </c>
      <c r="Q31">
        <v>1</v>
      </c>
      <c r="X31">
        <v>58.6</v>
      </c>
      <c r="Y31">
        <v>0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1</v>
      </c>
      <c r="AF31" t="s">
        <v>3</v>
      </c>
      <c r="AG31">
        <v>58.6</v>
      </c>
      <c r="AH31">
        <v>2</v>
      </c>
      <c r="AI31">
        <v>22541966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ROW(Source!A43)</f>
        <v>43</v>
      </c>
      <c r="B32">
        <v>22541967</v>
      </c>
      <c r="C32">
        <v>22529901</v>
      </c>
      <c r="D32">
        <v>7159942</v>
      </c>
      <c r="E32">
        <v>7157832</v>
      </c>
      <c r="F32">
        <v>1</v>
      </c>
      <c r="G32">
        <v>7157832</v>
      </c>
      <c r="H32">
        <v>2</v>
      </c>
      <c r="I32" t="s">
        <v>438</v>
      </c>
      <c r="J32" t="s">
        <v>3</v>
      </c>
      <c r="K32" t="s">
        <v>439</v>
      </c>
      <c r="L32">
        <v>1344</v>
      </c>
      <c r="N32">
        <v>1008</v>
      </c>
      <c r="O32" t="s">
        <v>440</v>
      </c>
      <c r="P32" t="s">
        <v>440</v>
      </c>
      <c r="Q32">
        <v>1</v>
      </c>
      <c r="X32">
        <v>2.5</v>
      </c>
      <c r="Y32">
        <v>0</v>
      </c>
      <c r="Z32">
        <v>1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2.5</v>
      </c>
      <c r="AH32">
        <v>2</v>
      </c>
      <c r="AI32">
        <v>22541967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ROW(Source!A44)</f>
        <v>44</v>
      </c>
      <c r="B33">
        <v>22529914</v>
      </c>
      <c r="C33">
        <v>22529912</v>
      </c>
      <c r="D33">
        <v>7157835</v>
      </c>
      <c r="E33">
        <v>7157832</v>
      </c>
      <c r="F33">
        <v>1</v>
      </c>
      <c r="G33">
        <v>7157832</v>
      </c>
      <c r="H33">
        <v>1</v>
      </c>
      <c r="I33" t="s">
        <v>433</v>
      </c>
      <c r="J33" t="s">
        <v>3</v>
      </c>
      <c r="K33" t="s">
        <v>434</v>
      </c>
      <c r="L33">
        <v>1191</v>
      </c>
      <c r="N33">
        <v>1013</v>
      </c>
      <c r="O33" t="s">
        <v>435</v>
      </c>
      <c r="P33" t="s">
        <v>435</v>
      </c>
      <c r="Q33">
        <v>1</v>
      </c>
      <c r="X33">
        <v>17.89</v>
      </c>
      <c r="Y33">
        <v>0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1</v>
      </c>
      <c r="AF33" t="s">
        <v>3</v>
      </c>
      <c r="AG33">
        <v>17.89</v>
      </c>
      <c r="AH33">
        <v>2</v>
      </c>
      <c r="AI33">
        <v>22529913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ROW(Source!A45)</f>
        <v>45</v>
      </c>
      <c r="B34">
        <v>22529914</v>
      </c>
      <c r="C34">
        <v>22529912</v>
      </c>
      <c r="D34">
        <v>7157835</v>
      </c>
      <c r="E34">
        <v>7157832</v>
      </c>
      <c r="F34">
        <v>1</v>
      </c>
      <c r="G34">
        <v>7157832</v>
      </c>
      <c r="H34">
        <v>1</v>
      </c>
      <c r="I34" t="s">
        <v>433</v>
      </c>
      <c r="J34" t="s">
        <v>3</v>
      </c>
      <c r="K34" t="s">
        <v>434</v>
      </c>
      <c r="L34">
        <v>1191</v>
      </c>
      <c r="N34">
        <v>1013</v>
      </c>
      <c r="O34" t="s">
        <v>435</v>
      </c>
      <c r="P34" t="s">
        <v>435</v>
      </c>
      <c r="Q34">
        <v>1</v>
      </c>
      <c r="X34">
        <v>17.89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1</v>
      </c>
      <c r="AF34" t="s">
        <v>3</v>
      </c>
      <c r="AG34">
        <v>17.89</v>
      </c>
      <c r="AH34">
        <v>2</v>
      </c>
      <c r="AI34">
        <v>22529913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ROW(Source!A46)</f>
        <v>46</v>
      </c>
      <c r="B35">
        <v>22529917</v>
      </c>
      <c r="C35">
        <v>22529915</v>
      </c>
      <c r="D35">
        <v>7157835</v>
      </c>
      <c r="E35">
        <v>7157832</v>
      </c>
      <c r="F35">
        <v>1</v>
      </c>
      <c r="G35">
        <v>7157832</v>
      </c>
      <c r="H35">
        <v>1</v>
      </c>
      <c r="I35" t="s">
        <v>433</v>
      </c>
      <c r="J35" t="s">
        <v>3</v>
      </c>
      <c r="K35" t="s">
        <v>434</v>
      </c>
      <c r="L35">
        <v>1191</v>
      </c>
      <c r="N35">
        <v>1013</v>
      </c>
      <c r="O35" t="s">
        <v>435</v>
      </c>
      <c r="P35" t="s">
        <v>435</v>
      </c>
      <c r="Q35">
        <v>1</v>
      </c>
      <c r="X35">
        <v>5.84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1</v>
      </c>
      <c r="AF35" t="s">
        <v>3</v>
      </c>
      <c r="AG35">
        <v>5.84</v>
      </c>
      <c r="AH35">
        <v>2</v>
      </c>
      <c r="AI35">
        <v>22529916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ROW(Source!A47)</f>
        <v>47</v>
      </c>
      <c r="B36">
        <v>22529917</v>
      </c>
      <c r="C36">
        <v>22529915</v>
      </c>
      <c r="D36">
        <v>7157835</v>
      </c>
      <c r="E36">
        <v>7157832</v>
      </c>
      <c r="F36">
        <v>1</v>
      </c>
      <c r="G36">
        <v>7157832</v>
      </c>
      <c r="H36">
        <v>1</v>
      </c>
      <c r="I36" t="s">
        <v>433</v>
      </c>
      <c r="J36" t="s">
        <v>3</v>
      </c>
      <c r="K36" t="s">
        <v>434</v>
      </c>
      <c r="L36">
        <v>1191</v>
      </c>
      <c r="N36">
        <v>1013</v>
      </c>
      <c r="O36" t="s">
        <v>435</v>
      </c>
      <c r="P36" t="s">
        <v>435</v>
      </c>
      <c r="Q36">
        <v>1</v>
      </c>
      <c r="X36">
        <v>5.84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1</v>
      </c>
      <c r="AF36" t="s">
        <v>3</v>
      </c>
      <c r="AG36">
        <v>5.84</v>
      </c>
      <c r="AH36">
        <v>2</v>
      </c>
      <c r="AI36">
        <v>22529916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ROW(Source!A75)</f>
        <v>75</v>
      </c>
      <c r="B37">
        <v>22613931</v>
      </c>
      <c r="C37">
        <v>22613928</v>
      </c>
      <c r="D37">
        <v>7157835</v>
      </c>
      <c r="E37">
        <v>7157832</v>
      </c>
      <c r="F37">
        <v>1</v>
      </c>
      <c r="G37">
        <v>7157832</v>
      </c>
      <c r="H37">
        <v>1</v>
      </c>
      <c r="I37" t="s">
        <v>433</v>
      </c>
      <c r="J37" t="s">
        <v>3</v>
      </c>
      <c r="K37" t="s">
        <v>434</v>
      </c>
      <c r="L37">
        <v>1191</v>
      </c>
      <c r="N37">
        <v>1013</v>
      </c>
      <c r="O37" t="s">
        <v>435</v>
      </c>
      <c r="P37" t="s">
        <v>435</v>
      </c>
      <c r="Q37">
        <v>1</v>
      </c>
      <c r="X37">
        <v>25.8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1</v>
      </c>
      <c r="AF37" t="s">
        <v>118</v>
      </c>
      <c r="AG37">
        <v>29.669999999999998</v>
      </c>
      <c r="AH37">
        <v>2</v>
      </c>
      <c r="AI37">
        <v>22613929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ROW(Source!A75)</f>
        <v>75</v>
      </c>
      <c r="B38">
        <v>22613932</v>
      </c>
      <c r="C38">
        <v>22613928</v>
      </c>
      <c r="D38">
        <v>7231421</v>
      </c>
      <c r="E38">
        <v>1</v>
      </c>
      <c r="F38">
        <v>1</v>
      </c>
      <c r="G38">
        <v>7157832</v>
      </c>
      <c r="H38">
        <v>2</v>
      </c>
      <c r="I38" t="s">
        <v>441</v>
      </c>
      <c r="J38" t="s">
        <v>442</v>
      </c>
      <c r="K38" t="s">
        <v>443</v>
      </c>
      <c r="L38">
        <v>1368</v>
      </c>
      <c r="N38">
        <v>1011</v>
      </c>
      <c r="O38" t="s">
        <v>444</v>
      </c>
      <c r="P38" t="s">
        <v>444</v>
      </c>
      <c r="Q38">
        <v>1</v>
      </c>
      <c r="X38">
        <v>0.9</v>
      </c>
      <c r="Y38">
        <v>0</v>
      </c>
      <c r="Z38">
        <v>74.44</v>
      </c>
      <c r="AA38">
        <v>17.59</v>
      </c>
      <c r="AB38">
        <v>0</v>
      </c>
      <c r="AC38">
        <v>0</v>
      </c>
      <c r="AD38">
        <v>1</v>
      </c>
      <c r="AE38">
        <v>0</v>
      </c>
      <c r="AF38" t="s">
        <v>117</v>
      </c>
      <c r="AG38">
        <v>1.125</v>
      </c>
      <c r="AH38">
        <v>2</v>
      </c>
      <c r="AI38">
        <v>22613930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ROW(Source!A75)</f>
        <v>75</v>
      </c>
      <c r="B39">
        <v>22613933</v>
      </c>
      <c r="C39">
        <v>22613928</v>
      </c>
      <c r="D39">
        <v>7178967</v>
      </c>
      <c r="E39">
        <v>7157832</v>
      </c>
      <c r="F39">
        <v>1</v>
      </c>
      <c r="G39">
        <v>7157832</v>
      </c>
      <c r="H39">
        <v>3</v>
      </c>
      <c r="I39" t="s">
        <v>552</v>
      </c>
      <c r="J39" t="s">
        <v>3</v>
      </c>
      <c r="K39" t="s">
        <v>553</v>
      </c>
      <c r="L39">
        <v>1339</v>
      </c>
      <c r="N39">
        <v>1007</v>
      </c>
      <c r="O39" t="s">
        <v>246</v>
      </c>
      <c r="P39" t="s">
        <v>246</v>
      </c>
      <c r="Q39">
        <v>1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 t="s">
        <v>3</v>
      </c>
      <c r="AG39">
        <v>0</v>
      </c>
      <c r="AH39">
        <v>3</v>
      </c>
      <c r="AI39">
        <v>-1</v>
      </c>
      <c r="AJ39" t="s">
        <v>3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ROW(Source!A76)</f>
        <v>76</v>
      </c>
      <c r="B40">
        <v>22613931</v>
      </c>
      <c r="C40">
        <v>22613928</v>
      </c>
      <c r="D40">
        <v>7157835</v>
      </c>
      <c r="E40">
        <v>7157832</v>
      </c>
      <c r="F40">
        <v>1</v>
      </c>
      <c r="G40">
        <v>7157832</v>
      </c>
      <c r="H40">
        <v>1</v>
      </c>
      <c r="I40" t="s">
        <v>433</v>
      </c>
      <c r="J40" t="s">
        <v>3</v>
      </c>
      <c r="K40" t="s">
        <v>434</v>
      </c>
      <c r="L40">
        <v>1191</v>
      </c>
      <c r="N40">
        <v>1013</v>
      </c>
      <c r="O40" t="s">
        <v>435</v>
      </c>
      <c r="P40" t="s">
        <v>435</v>
      </c>
      <c r="Q40">
        <v>1</v>
      </c>
      <c r="X40">
        <v>25.8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1</v>
      </c>
      <c r="AF40" t="s">
        <v>118</v>
      </c>
      <c r="AG40">
        <v>29.669999999999998</v>
      </c>
      <c r="AH40">
        <v>2</v>
      </c>
      <c r="AI40">
        <v>22613929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ROW(Source!A76)</f>
        <v>76</v>
      </c>
      <c r="B41">
        <v>22613932</v>
      </c>
      <c r="C41">
        <v>22613928</v>
      </c>
      <c r="D41">
        <v>7231421</v>
      </c>
      <c r="E41">
        <v>1</v>
      </c>
      <c r="F41">
        <v>1</v>
      </c>
      <c r="G41">
        <v>7157832</v>
      </c>
      <c r="H41">
        <v>2</v>
      </c>
      <c r="I41" t="s">
        <v>441</v>
      </c>
      <c r="J41" t="s">
        <v>442</v>
      </c>
      <c r="K41" t="s">
        <v>443</v>
      </c>
      <c r="L41">
        <v>1368</v>
      </c>
      <c r="N41">
        <v>1011</v>
      </c>
      <c r="O41" t="s">
        <v>444</v>
      </c>
      <c r="P41" t="s">
        <v>444</v>
      </c>
      <c r="Q41">
        <v>1</v>
      </c>
      <c r="X41">
        <v>0.9</v>
      </c>
      <c r="Y41">
        <v>0</v>
      </c>
      <c r="Z41">
        <v>74.44</v>
      </c>
      <c r="AA41">
        <v>17.59</v>
      </c>
      <c r="AB41">
        <v>0</v>
      </c>
      <c r="AC41">
        <v>0</v>
      </c>
      <c r="AD41">
        <v>1</v>
      </c>
      <c r="AE41">
        <v>0</v>
      </c>
      <c r="AF41" t="s">
        <v>117</v>
      </c>
      <c r="AG41">
        <v>1.125</v>
      </c>
      <c r="AH41">
        <v>2</v>
      </c>
      <c r="AI41">
        <v>22613930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ROW(Source!A76)</f>
        <v>76</v>
      </c>
      <c r="B42">
        <v>22613933</v>
      </c>
      <c r="C42">
        <v>22613928</v>
      </c>
      <c r="D42">
        <v>7178967</v>
      </c>
      <c r="E42">
        <v>7157832</v>
      </c>
      <c r="F42">
        <v>1</v>
      </c>
      <c r="G42">
        <v>7157832</v>
      </c>
      <c r="H42">
        <v>3</v>
      </c>
      <c r="I42" t="s">
        <v>552</v>
      </c>
      <c r="J42" t="s">
        <v>3</v>
      </c>
      <c r="K42" t="s">
        <v>553</v>
      </c>
      <c r="L42">
        <v>1339</v>
      </c>
      <c r="N42">
        <v>1007</v>
      </c>
      <c r="O42" t="s">
        <v>246</v>
      </c>
      <c r="P42" t="s">
        <v>246</v>
      </c>
      <c r="Q42">
        <v>1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 t="s">
        <v>3</v>
      </c>
      <c r="AG42">
        <v>0</v>
      </c>
      <c r="AH42">
        <v>3</v>
      </c>
      <c r="AI42">
        <v>-1</v>
      </c>
      <c r="AJ42" t="s">
        <v>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ROW(Source!A79)</f>
        <v>79</v>
      </c>
      <c r="B43">
        <v>22542022</v>
      </c>
      <c r="C43">
        <v>22529946</v>
      </c>
      <c r="D43">
        <v>7157835</v>
      </c>
      <c r="E43">
        <v>7157832</v>
      </c>
      <c r="F43">
        <v>1</v>
      </c>
      <c r="G43">
        <v>7157832</v>
      </c>
      <c r="H43">
        <v>1</v>
      </c>
      <c r="I43" t="s">
        <v>433</v>
      </c>
      <c r="J43" t="s">
        <v>3</v>
      </c>
      <c r="K43" t="s">
        <v>434</v>
      </c>
      <c r="L43">
        <v>1191</v>
      </c>
      <c r="N43">
        <v>1013</v>
      </c>
      <c r="O43" t="s">
        <v>435</v>
      </c>
      <c r="P43" t="s">
        <v>435</v>
      </c>
      <c r="Q43">
        <v>1</v>
      </c>
      <c r="X43">
        <v>190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1</v>
      </c>
      <c r="AF43" t="s">
        <v>118</v>
      </c>
      <c r="AG43">
        <v>218.49999999999997</v>
      </c>
      <c r="AH43">
        <v>2</v>
      </c>
      <c r="AI43">
        <v>22542022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ROW(Source!A79)</f>
        <v>79</v>
      </c>
      <c r="B44">
        <v>22542023</v>
      </c>
      <c r="C44">
        <v>22529946</v>
      </c>
      <c r="D44">
        <v>7159942</v>
      </c>
      <c r="E44">
        <v>7157832</v>
      </c>
      <c r="F44">
        <v>1</v>
      </c>
      <c r="G44">
        <v>7157832</v>
      </c>
      <c r="H44">
        <v>2</v>
      </c>
      <c r="I44" t="s">
        <v>438</v>
      </c>
      <c r="J44" t="s">
        <v>3</v>
      </c>
      <c r="K44" t="s">
        <v>439</v>
      </c>
      <c r="L44">
        <v>1344</v>
      </c>
      <c r="N44">
        <v>1008</v>
      </c>
      <c r="O44" t="s">
        <v>440</v>
      </c>
      <c r="P44" t="s">
        <v>440</v>
      </c>
      <c r="Q44">
        <v>1</v>
      </c>
      <c r="X44">
        <v>60.6</v>
      </c>
      <c r="Y44">
        <v>0</v>
      </c>
      <c r="Z44">
        <v>1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117</v>
      </c>
      <c r="AG44">
        <v>75.75</v>
      </c>
      <c r="AH44">
        <v>2</v>
      </c>
      <c r="AI44">
        <v>22542023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ROW(Source!A79)</f>
        <v>79</v>
      </c>
      <c r="B45">
        <v>22542024</v>
      </c>
      <c r="C45">
        <v>22529946</v>
      </c>
      <c r="D45">
        <v>7232679</v>
      </c>
      <c r="E45">
        <v>1</v>
      </c>
      <c r="F45">
        <v>1</v>
      </c>
      <c r="G45">
        <v>7157832</v>
      </c>
      <c r="H45">
        <v>3</v>
      </c>
      <c r="I45" t="s">
        <v>445</v>
      </c>
      <c r="J45" t="s">
        <v>446</v>
      </c>
      <c r="K45" t="s">
        <v>447</v>
      </c>
      <c r="L45">
        <v>1348</v>
      </c>
      <c r="N45">
        <v>1009</v>
      </c>
      <c r="O45" t="s">
        <v>137</v>
      </c>
      <c r="P45" t="s">
        <v>137</v>
      </c>
      <c r="Q45">
        <v>1000</v>
      </c>
      <c r="X45">
        <v>1.005E-2</v>
      </c>
      <c r="Y45">
        <v>23120.53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3</v>
      </c>
      <c r="AG45">
        <v>1.005E-2</v>
      </c>
      <c r="AH45">
        <v>2</v>
      </c>
      <c r="AI45">
        <v>22542024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ROW(Source!A79)</f>
        <v>79</v>
      </c>
      <c r="B46">
        <v>22542025</v>
      </c>
      <c r="C46">
        <v>22529946</v>
      </c>
      <c r="D46">
        <v>7232761</v>
      </c>
      <c r="E46">
        <v>1</v>
      </c>
      <c r="F46">
        <v>1</v>
      </c>
      <c r="G46">
        <v>7157832</v>
      </c>
      <c r="H46">
        <v>3</v>
      </c>
      <c r="I46" t="s">
        <v>448</v>
      </c>
      <c r="J46" t="s">
        <v>449</v>
      </c>
      <c r="K46" t="s">
        <v>450</v>
      </c>
      <c r="L46">
        <v>1348</v>
      </c>
      <c r="N46">
        <v>1009</v>
      </c>
      <c r="O46" t="s">
        <v>137</v>
      </c>
      <c r="P46" t="s">
        <v>137</v>
      </c>
      <c r="Q46">
        <v>1000</v>
      </c>
      <c r="X46">
        <v>5.4799999999999996E-3</v>
      </c>
      <c r="Y46">
        <v>7254.88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5.4799999999999996E-3</v>
      </c>
      <c r="AH46">
        <v>2</v>
      </c>
      <c r="AI46">
        <v>22542025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ROW(Source!A79)</f>
        <v>79</v>
      </c>
      <c r="B47">
        <v>22542029</v>
      </c>
      <c r="C47">
        <v>22529946</v>
      </c>
      <c r="D47">
        <v>7171107</v>
      </c>
      <c r="E47">
        <v>7157832</v>
      </c>
      <c r="F47">
        <v>1</v>
      </c>
      <c r="G47">
        <v>7157832</v>
      </c>
      <c r="H47">
        <v>3</v>
      </c>
      <c r="I47" t="s">
        <v>451</v>
      </c>
      <c r="J47" t="s">
        <v>3</v>
      </c>
      <c r="K47" t="s">
        <v>452</v>
      </c>
      <c r="L47">
        <v>1348</v>
      </c>
      <c r="N47">
        <v>1009</v>
      </c>
      <c r="O47" t="s">
        <v>137</v>
      </c>
      <c r="P47" t="s">
        <v>137</v>
      </c>
      <c r="Q47">
        <v>1000</v>
      </c>
      <c r="X47">
        <v>6.0000000000000001E-3</v>
      </c>
      <c r="Y47">
        <v>63880.001100000001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3</v>
      </c>
      <c r="AG47">
        <v>6.0000000000000001E-3</v>
      </c>
      <c r="AH47">
        <v>2</v>
      </c>
      <c r="AI47">
        <v>22542029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ROW(Source!A79)</f>
        <v>79</v>
      </c>
      <c r="B48">
        <v>22542026</v>
      </c>
      <c r="C48">
        <v>22529946</v>
      </c>
      <c r="D48">
        <v>7231889</v>
      </c>
      <c r="E48">
        <v>1</v>
      </c>
      <c r="F48">
        <v>1</v>
      </c>
      <c r="G48">
        <v>7157832</v>
      </c>
      <c r="H48">
        <v>3</v>
      </c>
      <c r="I48" t="s">
        <v>453</v>
      </c>
      <c r="J48" t="s">
        <v>454</v>
      </c>
      <c r="K48" t="s">
        <v>455</v>
      </c>
      <c r="L48">
        <v>1348</v>
      </c>
      <c r="N48">
        <v>1009</v>
      </c>
      <c r="O48" t="s">
        <v>137</v>
      </c>
      <c r="P48" t="s">
        <v>137</v>
      </c>
      <c r="Q48">
        <v>1000</v>
      </c>
      <c r="X48">
        <v>0.01</v>
      </c>
      <c r="Y48">
        <v>39052.85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3</v>
      </c>
      <c r="AG48">
        <v>0.01</v>
      </c>
      <c r="AH48">
        <v>2</v>
      </c>
      <c r="AI48">
        <v>22542026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ROW(Source!A79)</f>
        <v>79</v>
      </c>
      <c r="B49">
        <v>22542027</v>
      </c>
      <c r="C49">
        <v>22529946</v>
      </c>
      <c r="D49">
        <v>7231947</v>
      </c>
      <c r="E49">
        <v>1</v>
      </c>
      <c r="F49">
        <v>1</v>
      </c>
      <c r="G49">
        <v>7157832</v>
      </c>
      <c r="H49">
        <v>3</v>
      </c>
      <c r="I49" t="s">
        <v>456</v>
      </c>
      <c r="J49" t="s">
        <v>457</v>
      </c>
      <c r="K49" t="s">
        <v>458</v>
      </c>
      <c r="L49">
        <v>1354</v>
      </c>
      <c r="N49">
        <v>1010</v>
      </c>
      <c r="O49" t="s">
        <v>235</v>
      </c>
      <c r="P49" t="s">
        <v>235</v>
      </c>
      <c r="Q49">
        <v>1</v>
      </c>
      <c r="X49">
        <v>418</v>
      </c>
      <c r="Y49">
        <v>3.86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3</v>
      </c>
      <c r="AG49">
        <v>418</v>
      </c>
      <c r="AH49">
        <v>2</v>
      </c>
      <c r="AI49">
        <v>22542027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ROW(Source!A79)</f>
        <v>79</v>
      </c>
      <c r="B50">
        <v>22542028</v>
      </c>
      <c r="C50">
        <v>22529946</v>
      </c>
      <c r="D50">
        <v>7164478</v>
      </c>
      <c r="E50">
        <v>7157832</v>
      </c>
      <c r="F50">
        <v>1</v>
      </c>
      <c r="G50">
        <v>7157832</v>
      </c>
      <c r="H50">
        <v>3</v>
      </c>
      <c r="I50" t="s">
        <v>459</v>
      </c>
      <c r="J50" t="s">
        <v>3</v>
      </c>
      <c r="K50" t="s">
        <v>460</v>
      </c>
      <c r="L50">
        <v>1346</v>
      </c>
      <c r="N50">
        <v>1009</v>
      </c>
      <c r="O50" t="s">
        <v>163</v>
      </c>
      <c r="P50" t="s">
        <v>163</v>
      </c>
      <c r="Q50">
        <v>1</v>
      </c>
      <c r="X50">
        <v>10.199999999999999</v>
      </c>
      <c r="Y50">
        <v>11.3736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10.199999999999999</v>
      </c>
      <c r="AH50">
        <v>2</v>
      </c>
      <c r="AI50">
        <v>22542028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ROW(Source!A79)</f>
        <v>79</v>
      </c>
      <c r="B51">
        <v>22542030</v>
      </c>
      <c r="C51">
        <v>22529946</v>
      </c>
      <c r="D51">
        <v>7175289</v>
      </c>
      <c r="E51">
        <v>7157832</v>
      </c>
      <c r="F51">
        <v>1</v>
      </c>
      <c r="G51">
        <v>7157832</v>
      </c>
      <c r="H51">
        <v>3</v>
      </c>
      <c r="I51" t="s">
        <v>554</v>
      </c>
      <c r="J51" t="s">
        <v>3</v>
      </c>
      <c r="K51" t="s">
        <v>555</v>
      </c>
      <c r="L51">
        <v>1348</v>
      </c>
      <c r="N51">
        <v>1009</v>
      </c>
      <c r="O51" t="s">
        <v>137</v>
      </c>
      <c r="P51" t="s">
        <v>137</v>
      </c>
      <c r="Q51">
        <v>1000</v>
      </c>
      <c r="X51">
        <v>5.8000000000000003E-2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 t="s">
        <v>3</v>
      </c>
      <c r="AG51">
        <v>5.8000000000000003E-2</v>
      </c>
      <c r="AH51">
        <v>3</v>
      </c>
      <c r="AI51">
        <v>-1</v>
      </c>
      <c r="AJ51" t="s">
        <v>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ROW(Source!A79)</f>
        <v>79</v>
      </c>
      <c r="B52">
        <v>22542031</v>
      </c>
      <c r="C52">
        <v>22529946</v>
      </c>
      <c r="D52">
        <v>7175290</v>
      </c>
      <c r="E52">
        <v>7157832</v>
      </c>
      <c r="F52">
        <v>1</v>
      </c>
      <c r="G52">
        <v>7157832</v>
      </c>
      <c r="H52">
        <v>3</v>
      </c>
      <c r="I52" t="s">
        <v>554</v>
      </c>
      <c r="J52" t="s">
        <v>3</v>
      </c>
      <c r="K52" t="s">
        <v>556</v>
      </c>
      <c r="L52">
        <v>1348</v>
      </c>
      <c r="N52">
        <v>1009</v>
      </c>
      <c r="O52" t="s">
        <v>137</v>
      </c>
      <c r="P52" t="s">
        <v>137</v>
      </c>
      <c r="Q52">
        <v>1000</v>
      </c>
      <c r="X52">
        <v>0.23300000000000001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 t="s">
        <v>3</v>
      </c>
      <c r="AG52">
        <v>0.23300000000000001</v>
      </c>
      <c r="AH52">
        <v>3</v>
      </c>
      <c r="AI52">
        <v>-1</v>
      </c>
      <c r="AJ52" t="s">
        <v>3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ROW(Source!A79)</f>
        <v>79</v>
      </c>
      <c r="B53">
        <v>22542032</v>
      </c>
      <c r="C53">
        <v>22529946</v>
      </c>
      <c r="D53">
        <v>7175294</v>
      </c>
      <c r="E53">
        <v>7157832</v>
      </c>
      <c r="F53">
        <v>1</v>
      </c>
      <c r="G53">
        <v>7157832</v>
      </c>
      <c r="H53">
        <v>3</v>
      </c>
      <c r="I53" t="s">
        <v>554</v>
      </c>
      <c r="J53" t="s">
        <v>3</v>
      </c>
      <c r="K53" t="s">
        <v>557</v>
      </c>
      <c r="L53">
        <v>1348</v>
      </c>
      <c r="N53">
        <v>1009</v>
      </c>
      <c r="O53" t="s">
        <v>137</v>
      </c>
      <c r="P53" t="s">
        <v>137</v>
      </c>
      <c r="Q53">
        <v>1000</v>
      </c>
      <c r="X53">
        <v>1.9E-2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 t="s">
        <v>3</v>
      </c>
      <c r="AG53">
        <v>1.9E-2</v>
      </c>
      <c r="AH53">
        <v>3</v>
      </c>
      <c r="AI53">
        <v>-1</v>
      </c>
      <c r="AJ53" t="s">
        <v>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ROW(Source!A79)</f>
        <v>79</v>
      </c>
      <c r="B54">
        <v>22542033</v>
      </c>
      <c r="C54">
        <v>22529946</v>
      </c>
      <c r="D54">
        <v>7178364</v>
      </c>
      <c r="E54">
        <v>7157832</v>
      </c>
      <c r="F54">
        <v>1</v>
      </c>
      <c r="G54">
        <v>7157832</v>
      </c>
      <c r="H54">
        <v>3</v>
      </c>
      <c r="I54" t="s">
        <v>558</v>
      </c>
      <c r="J54" t="s">
        <v>3</v>
      </c>
      <c r="K54" t="s">
        <v>559</v>
      </c>
      <c r="L54">
        <v>1327</v>
      </c>
      <c r="N54">
        <v>1005</v>
      </c>
      <c r="O54" t="s">
        <v>125</v>
      </c>
      <c r="P54" t="s">
        <v>125</v>
      </c>
      <c r="Q54">
        <v>1</v>
      </c>
      <c r="X54">
        <v>121.3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 t="s">
        <v>3</v>
      </c>
      <c r="AG54">
        <v>121.3</v>
      </c>
      <c r="AH54">
        <v>3</v>
      </c>
      <c r="AI54">
        <v>-1</v>
      </c>
      <c r="AJ54" t="s">
        <v>3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ROW(Source!A80)</f>
        <v>80</v>
      </c>
      <c r="B55">
        <v>22542022</v>
      </c>
      <c r="C55">
        <v>22529946</v>
      </c>
      <c r="D55">
        <v>7157835</v>
      </c>
      <c r="E55">
        <v>7157832</v>
      </c>
      <c r="F55">
        <v>1</v>
      </c>
      <c r="G55">
        <v>7157832</v>
      </c>
      <c r="H55">
        <v>1</v>
      </c>
      <c r="I55" t="s">
        <v>433</v>
      </c>
      <c r="J55" t="s">
        <v>3</v>
      </c>
      <c r="K55" t="s">
        <v>434</v>
      </c>
      <c r="L55">
        <v>1191</v>
      </c>
      <c r="N55">
        <v>1013</v>
      </c>
      <c r="O55" t="s">
        <v>435</v>
      </c>
      <c r="P55" t="s">
        <v>435</v>
      </c>
      <c r="Q55">
        <v>1</v>
      </c>
      <c r="X55">
        <v>190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1</v>
      </c>
      <c r="AF55" t="s">
        <v>118</v>
      </c>
      <c r="AG55">
        <v>218.49999999999997</v>
      </c>
      <c r="AH55">
        <v>2</v>
      </c>
      <c r="AI55">
        <v>22542022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ROW(Source!A80)</f>
        <v>80</v>
      </c>
      <c r="B56">
        <v>22542023</v>
      </c>
      <c r="C56">
        <v>22529946</v>
      </c>
      <c r="D56">
        <v>7159942</v>
      </c>
      <c r="E56">
        <v>7157832</v>
      </c>
      <c r="F56">
        <v>1</v>
      </c>
      <c r="G56">
        <v>7157832</v>
      </c>
      <c r="H56">
        <v>2</v>
      </c>
      <c r="I56" t="s">
        <v>438</v>
      </c>
      <c r="J56" t="s">
        <v>3</v>
      </c>
      <c r="K56" t="s">
        <v>439</v>
      </c>
      <c r="L56">
        <v>1344</v>
      </c>
      <c r="N56">
        <v>1008</v>
      </c>
      <c r="O56" t="s">
        <v>440</v>
      </c>
      <c r="P56" t="s">
        <v>440</v>
      </c>
      <c r="Q56">
        <v>1</v>
      </c>
      <c r="X56">
        <v>60.6</v>
      </c>
      <c r="Y56">
        <v>0</v>
      </c>
      <c r="Z56">
        <v>1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117</v>
      </c>
      <c r="AG56">
        <v>75.75</v>
      </c>
      <c r="AH56">
        <v>2</v>
      </c>
      <c r="AI56">
        <v>22542023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ROW(Source!A80)</f>
        <v>80</v>
      </c>
      <c r="B57">
        <v>22542024</v>
      </c>
      <c r="C57">
        <v>22529946</v>
      </c>
      <c r="D57">
        <v>7232679</v>
      </c>
      <c r="E57">
        <v>1</v>
      </c>
      <c r="F57">
        <v>1</v>
      </c>
      <c r="G57">
        <v>7157832</v>
      </c>
      <c r="H57">
        <v>3</v>
      </c>
      <c r="I57" t="s">
        <v>445</v>
      </c>
      <c r="J57" t="s">
        <v>446</v>
      </c>
      <c r="K57" t="s">
        <v>447</v>
      </c>
      <c r="L57">
        <v>1348</v>
      </c>
      <c r="N57">
        <v>1009</v>
      </c>
      <c r="O57" t="s">
        <v>137</v>
      </c>
      <c r="P57" t="s">
        <v>137</v>
      </c>
      <c r="Q57">
        <v>1000</v>
      </c>
      <c r="X57">
        <v>1.005E-2</v>
      </c>
      <c r="Y57">
        <v>23120.53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1.005E-2</v>
      </c>
      <c r="AH57">
        <v>2</v>
      </c>
      <c r="AI57">
        <v>22542024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ROW(Source!A80)</f>
        <v>80</v>
      </c>
      <c r="B58">
        <v>22542025</v>
      </c>
      <c r="C58">
        <v>22529946</v>
      </c>
      <c r="D58">
        <v>7232761</v>
      </c>
      <c r="E58">
        <v>1</v>
      </c>
      <c r="F58">
        <v>1</v>
      </c>
      <c r="G58">
        <v>7157832</v>
      </c>
      <c r="H58">
        <v>3</v>
      </c>
      <c r="I58" t="s">
        <v>448</v>
      </c>
      <c r="J58" t="s">
        <v>449</v>
      </c>
      <c r="K58" t="s">
        <v>450</v>
      </c>
      <c r="L58">
        <v>1348</v>
      </c>
      <c r="N58">
        <v>1009</v>
      </c>
      <c r="O58" t="s">
        <v>137</v>
      </c>
      <c r="P58" t="s">
        <v>137</v>
      </c>
      <c r="Q58">
        <v>1000</v>
      </c>
      <c r="X58">
        <v>5.4799999999999996E-3</v>
      </c>
      <c r="Y58">
        <v>7254.88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5.4799999999999996E-3</v>
      </c>
      <c r="AH58">
        <v>2</v>
      </c>
      <c r="AI58">
        <v>22542025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ROW(Source!A80)</f>
        <v>80</v>
      </c>
      <c r="B59">
        <v>22542029</v>
      </c>
      <c r="C59">
        <v>22529946</v>
      </c>
      <c r="D59">
        <v>7171107</v>
      </c>
      <c r="E59">
        <v>7157832</v>
      </c>
      <c r="F59">
        <v>1</v>
      </c>
      <c r="G59">
        <v>7157832</v>
      </c>
      <c r="H59">
        <v>3</v>
      </c>
      <c r="I59" t="s">
        <v>451</v>
      </c>
      <c r="J59" t="s">
        <v>3</v>
      </c>
      <c r="K59" t="s">
        <v>452</v>
      </c>
      <c r="L59">
        <v>1348</v>
      </c>
      <c r="N59">
        <v>1009</v>
      </c>
      <c r="O59" t="s">
        <v>137</v>
      </c>
      <c r="P59" t="s">
        <v>137</v>
      </c>
      <c r="Q59">
        <v>1000</v>
      </c>
      <c r="X59">
        <v>6.0000000000000001E-3</v>
      </c>
      <c r="Y59">
        <v>63880.001100000001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6.0000000000000001E-3</v>
      </c>
      <c r="AH59">
        <v>2</v>
      </c>
      <c r="AI59">
        <v>22542029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ROW(Source!A80)</f>
        <v>80</v>
      </c>
      <c r="B60">
        <v>22542026</v>
      </c>
      <c r="C60">
        <v>22529946</v>
      </c>
      <c r="D60">
        <v>7231889</v>
      </c>
      <c r="E60">
        <v>1</v>
      </c>
      <c r="F60">
        <v>1</v>
      </c>
      <c r="G60">
        <v>7157832</v>
      </c>
      <c r="H60">
        <v>3</v>
      </c>
      <c r="I60" t="s">
        <v>453</v>
      </c>
      <c r="J60" t="s">
        <v>454</v>
      </c>
      <c r="K60" t="s">
        <v>455</v>
      </c>
      <c r="L60">
        <v>1348</v>
      </c>
      <c r="N60">
        <v>1009</v>
      </c>
      <c r="O60" t="s">
        <v>137</v>
      </c>
      <c r="P60" t="s">
        <v>137</v>
      </c>
      <c r="Q60">
        <v>1000</v>
      </c>
      <c r="X60">
        <v>0.01</v>
      </c>
      <c r="Y60">
        <v>39052.85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0.01</v>
      </c>
      <c r="AH60">
        <v>2</v>
      </c>
      <c r="AI60">
        <v>22542026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ROW(Source!A80)</f>
        <v>80</v>
      </c>
      <c r="B61">
        <v>22542027</v>
      </c>
      <c r="C61">
        <v>22529946</v>
      </c>
      <c r="D61">
        <v>7231947</v>
      </c>
      <c r="E61">
        <v>1</v>
      </c>
      <c r="F61">
        <v>1</v>
      </c>
      <c r="G61">
        <v>7157832</v>
      </c>
      <c r="H61">
        <v>3</v>
      </c>
      <c r="I61" t="s">
        <v>456</v>
      </c>
      <c r="J61" t="s">
        <v>457</v>
      </c>
      <c r="K61" t="s">
        <v>458</v>
      </c>
      <c r="L61">
        <v>1354</v>
      </c>
      <c r="N61">
        <v>1010</v>
      </c>
      <c r="O61" t="s">
        <v>235</v>
      </c>
      <c r="P61" t="s">
        <v>235</v>
      </c>
      <c r="Q61">
        <v>1</v>
      </c>
      <c r="X61">
        <v>418</v>
      </c>
      <c r="Y61">
        <v>3.86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418</v>
      </c>
      <c r="AH61">
        <v>2</v>
      </c>
      <c r="AI61">
        <v>22542027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ROW(Source!A80)</f>
        <v>80</v>
      </c>
      <c r="B62">
        <v>22542028</v>
      </c>
      <c r="C62">
        <v>22529946</v>
      </c>
      <c r="D62">
        <v>7164478</v>
      </c>
      <c r="E62">
        <v>7157832</v>
      </c>
      <c r="F62">
        <v>1</v>
      </c>
      <c r="G62">
        <v>7157832</v>
      </c>
      <c r="H62">
        <v>3</v>
      </c>
      <c r="I62" t="s">
        <v>459</v>
      </c>
      <c r="J62" t="s">
        <v>3</v>
      </c>
      <c r="K62" t="s">
        <v>460</v>
      </c>
      <c r="L62">
        <v>1346</v>
      </c>
      <c r="N62">
        <v>1009</v>
      </c>
      <c r="O62" t="s">
        <v>163</v>
      </c>
      <c r="P62" t="s">
        <v>163</v>
      </c>
      <c r="Q62">
        <v>1</v>
      </c>
      <c r="X62">
        <v>10.199999999999999</v>
      </c>
      <c r="Y62">
        <v>11.3736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3</v>
      </c>
      <c r="AG62">
        <v>10.199999999999999</v>
      </c>
      <c r="AH62">
        <v>2</v>
      </c>
      <c r="AI62">
        <v>22542028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ROW(Source!A80)</f>
        <v>80</v>
      </c>
      <c r="B63">
        <v>22542030</v>
      </c>
      <c r="C63">
        <v>22529946</v>
      </c>
      <c r="D63">
        <v>7175289</v>
      </c>
      <c r="E63">
        <v>7157832</v>
      </c>
      <c r="F63">
        <v>1</v>
      </c>
      <c r="G63">
        <v>7157832</v>
      </c>
      <c r="H63">
        <v>3</v>
      </c>
      <c r="I63" t="s">
        <v>554</v>
      </c>
      <c r="J63" t="s">
        <v>3</v>
      </c>
      <c r="K63" t="s">
        <v>555</v>
      </c>
      <c r="L63">
        <v>1348</v>
      </c>
      <c r="N63">
        <v>1009</v>
      </c>
      <c r="O63" t="s">
        <v>137</v>
      </c>
      <c r="P63" t="s">
        <v>137</v>
      </c>
      <c r="Q63">
        <v>1000</v>
      </c>
      <c r="X63">
        <v>5.8000000000000003E-2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3</v>
      </c>
      <c r="AG63">
        <v>5.8000000000000003E-2</v>
      </c>
      <c r="AH63">
        <v>3</v>
      </c>
      <c r="AI63">
        <v>-1</v>
      </c>
      <c r="AJ63" t="s">
        <v>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ROW(Source!A80)</f>
        <v>80</v>
      </c>
      <c r="B64">
        <v>22542031</v>
      </c>
      <c r="C64">
        <v>22529946</v>
      </c>
      <c r="D64">
        <v>7175290</v>
      </c>
      <c r="E64">
        <v>7157832</v>
      </c>
      <c r="F64">
        <v>1</v>
      </c>
      <c r="G64">
        <v>7157832</v>
      </c>
      <c r="H64">
        <v>3</v>
      </c>
      <c r="I64" t="s">
        <v>554</v>
      </c>
      <c r="J64" t="s">
        <v>3</v>
      </c>
      <c r="K64" t="s">
        <v>556</v>
      </c>
      <c r="L64">
        <v>1348</v>
      </c>
      <c r="N64">
        <v>1009</v>
      </c>
      <c r="O64" t="s">
        <v>137</v>
      </c>
      <c r="P64" t="s">
        <v>137</v>
      </c>
      <c r="Q64">
        <v>1000</v>
      </c>
      <c r="X64">
        <v>0.23300000000000001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3</v>
      </c>
      <c r="AG64">
        <v>0.23300000000000001</v>
      </c>
      <c r="AH64">
        <v>3</v>
      </c>
      <c r="AI64">
        <v>-1</v>
      </c>
      <c r="AJ64" t="s">
        <v>3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ROW(Source!A80)</f>
        <v>80</v>
      </c>
      <c r="B65">
        <v>22542032</v>
      </c>
      <c r="C65">
        <v>22529946</v>
      </c>
      <c r="D65">
        <v>7175294</v>
      </c>
      <c r="E65">
        <v>7157832</v>
      </c>
      <c r="F65">
        <v>1</v>
      </c>
      <c r="G65">
        <v>7157832</v>
      </c>
      <c r="H65">
        <v>3</v>
      </c>
      <c r="I65" t="s">
        <v>554</v>
      </c>
      <c r="J65" t="s">
        <v>3</v>
      </c>
      <c r="K65" t="s">
        <v>557</v>
      </c>
      <c r="L65">
        <v>1348</v>
      </c>
      <c r="N65">
        <v>1009</v>
      </c>
      <c r="O65" t="s">
        <v>137</v>
      </c>
      <c r="P65" t="s">
        <v>137</v>
      </c>
      <c r="Q65">
        <v>1000</v>
      </c>
      <c r="X65">
        <v>1.9E-2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 t="s">
        <v>3</v>
      </c>
      <c r="AG65">
        <v>1.9E-2</v>
      </c>
      <c r="AH65">
        <v>3</v>
      </c>
      <c r="AI65">
        <v>-1</v>
      </c>
      <c r="AJ65" t="s">
        <v>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ROW(Source!A80)</f>
        <v>80</v>
      </c>
      <c r="B66">
        <v>22542033</v>
      </c>
      <c r="C66">
        <v>22529946</v>
      </c>
      <c r="D66">
        <v>7178364</v>
      </c>
      <c r="E66">
        <v>7157832</v>
      </c>
      <c r="F66">
        <v>1</v>
      </c>
      <c r="G66">
        <v>7157832</v>
      </c>
      <c r="H66">
        <v>3</v>
      </c>
      <c r="I66" t="s">
        <v>558</v>
      </c>
      <c r="J66" t="s">
        <v>3</v>
      </c>
      <c r="K66" t="s">
        <v>559</v>
      </c>
      <c r="L66">
        <v>1327</v>
      </c>
      <c r="N66">
        <v>1005</v>
      </c>
      <c r="O66" t="s">
        <v>125</v>
      </c>
      <c r="P66" t="s">
        <v>125</v>
      </c>
      <c r="Q66">
        <v>1</v>
      </c>
      <c r="X66">
        <v>121.3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 t="s">
        <v>3</v>
      </c>
      <c r="AG66">
        <v>121.3</v>
      </c>
      <c r="AH66">
        <v>3</v>
      </c>
      <c r="AI66">
        <v>-1</v>
      </c>
      <c r="AJ66" t="s">
        <v>3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ROW(Source!A89)</f>
        <v>89</v>
      </c>
      <c r="B67">
        <v>22542038</v>
      </c>
      <c r="C67">
        <v>22529947</v>
      </c>
      <c r="D67">
        <v>7157835</v>
      </c>
      <c r="E67">
        <v>7157832</v>
      </c>
      <c r="F67">
        <v>1</v>
      </c>
      <c r="G67">
        <v>7157832</v>
      </c>
      <c r="H67">
        <v>1</v>
      </c>
      <c r="I67" t="s">
        <v>433</v>
      </c>
      <c r="J67" t="s">
        <v>3</v>
      </c>
      <c r="K67" t="s">
        <v>434</v>
      </c>
      <c r="L67">
        <v>1191</v>
      </c>
      <c r="N67">
        <v>1013</v>
      </c>
      <c r="O67" t="s">
        <v>435</v>
      </c>
      <c r="P67" t="s">
        <v>435</v>
      </c>
      <c r="Q67">
        <v>1</v>
      </c>
      <c r="X67">
        <v>66</v>
      </c>
      <c r="Y67">
        <v>0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1</v>
      </c>
      <c r="AF67" t="s">
        <v>118</v>
      </c>
      <c r="AG67">
        <v>75.899999999999991</v>
      </c>
      <c r="AH67">
        <v>2</v>
      </c>
      <c r="AI67">
        <v>22542038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ROW(Source!A89)</f>
        <v>89</v>
      </c>
      <c r="B68">
        <v>22542039</v>
      </c>
      <c r="C68">
        <v>22529947</v>
      </c>
      <c r="D68">
        <v>7159942</v>
      </c>
      <c r="E68">
        <v>7157832</v>
      </c>
      <c r="F68">
        <v>1</v>
      </c>
      <c r="G68">
        <v>7157832</v>
      </c>
      <c r="H68">
        <v>2</v>
      </c>
      <c r="I68" t="s">
        <v>438</v>
      </c>
      <c r="J68" t="s">
        <v>3</v>
      </c>
      <c r="K68" t="s">
        <v>439</v>
      </c>
      <c r="L68">
        <v>1344</v>
      </c>
      <c r="N68">
        <v>1008</v>
      </c>
      <c r="O68" t="s">
        <v>440</v>
      </c>
      <c r="P68" t="s">
        <v>440</v>
      </c>
      <c r="Q68">
        <v>1</v>
      </c>
      <c r="X68">
        <v>8.32</v>
      </c>
      <c r="Y68">
        <v>0</v>
      </c>
      <c r="Z68">
        <v>1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117</v>
      </c>
      <c r="AG68">
        <v>10.4</v>
      </c>
      <c r="AH68">
        <v>2</v>
      </c>
      <c r="AI68">
        <v>22542039</v>
      </c>
      <c r="AJ68">
        <v>68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ROW(Source!A89)</f>
        <v>89</v>
      </c>
      <c r="B69">
        <v>22542040</v>
      </c>
      <c r="C69">
        <v>22529947</v>
      </c>
      <c r="D69">
        <v>7171107</v>
      </c>
      <c r="E69">
        <v>7157832</v>
      </c>
      <c r="F69">
        <v>1</v>
      </c>
      <c r="G69">
        <v>7157832</v>
      </c>
      <c r="H69">
        <v>3</v>
      </c>
      <c r="I69" t="s">
        <v>451</v>
      </c>
      <c r="J69" t="s">
        <v>3</v>
      </c>
      <c r="K69" t="s">
        <v>452</v>
      </c>
      <c r="L69">
        <v>1348</v>
      </c>
      <c r="N69">
        <v>1009</v>
      </c>
      <c r="O69" t="s">
        <v>137</v>
      </c>
      <c r="P69" t="s">
        <v>137</v>
      </c>
      <c r="Q69">
        <v>1000</v>
      </c>
      <c r="X69">
        <v>4.4999999999999997E-3</v>
      </c>
      <c r="Y69">
        <v>63880.001100000001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4.4999999999999997E-3</v>
      </c>
      <c r="AH69">
        <v>2</v>
      </c>
      <c r="AI69">
        <v>22542040</v>
      </c>
      <c r="AJ69">
        <v>69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ROW(Source!A89)</f>
        <v>89</v>
      </c>
      <c r="B70">
        <v>22542041</v>
      </c>
      <c r="C70">
        <v>22529947</v>
      </c>
      <c r="D70">
        <v>7178364</v>
      </c>
      <c r="E70">
        <v>7157832</v>
      </c>
      <c r="F70">
        <v>1</v>
      </c>
      <c r="G70">
        <v>7157832</v>
      </c>
      <c r="H70">
        <v>3</v>
      </c>
      <c r="I70" t="s">
        <v>558</v>
      </c>
      <c r="J70" t="s">
        <v>3</v>
      </c>
      <c r="K70" t="s">
        <v>559</v>
      </c>
      <c r="L70">
        <v>1327</v>
      </c>
      <c r="N70">
        <v>1005</v>
      </c>
      <c r="O70" t="s">
        <v>125</v>
      </c>
      <c r="P70" t="s">
        <v>125</v>
      </c>
      <c r="Q70">
        <v>1</v>
      </c>
      <c r="X70">
        <v>121.3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 t="s">
        <v>3</v>
      </c>
      <c r="AG70">
        <v>121.3</v>
      </c>
      <c r="AH70">
        <v>3</v>
      </c>
      <c r="AI70">
        <v>-1</v>
      </c>
      <c r="AJ70" t="s">
        <v>3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ROW(Source!A90)</f>
        <v>90</v>
      </c>
      <c r="B71">
        <v>22542038</v>
      </c>
      <c r="C71">
        <v>22529947</v>
      </c>
      <c r="D71">
        <v>7157835</v>
      </c>
      <c r="E71">
        <v>7157832</v>
      </c>
      <c r="F71">
        <v>1</v>
      </c>
      <c r="G71">
        <v>7157832</v>
      </c>
      <c r="H71">
        <v>1</v>
      </c>
      <c r="I71" t="s">
        <v>433</v>
      </c>
      <c r="J71" t="s">
        <v>3</v>
      </c>
      <c r="K71" t="s">
        <v>434</v>
      </c>
      <c r="L71">
        <v>1191</v>
      </c>
      <c r="N71">
        <v>1013</v>
      </c>
      <c r="O71" t="s">
        <v>435</v>
      </c>
      <c r="P71" t="s">
        <v>435</v>
      </c>
      <c r="Q71">
        <v>1</v>
      </c>
      <c r="X71">
        <v>66</v>
      </c>
      <c r="Y71">
        <v>0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1</v>
      </c>
      <c r="AF71" t="s">
        <v>118</v>
      </c>
      <c r="AG71">
        <v>75.899999999999991</v>
      </c>
      <c r="AH71">
        <v>2</v>
      </c>
      <c r="AI71">
        <v>22542038</v>
      </c>
      <c r="AJ71">
        <v>71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ROW(Source!A90)</f>
        <v>90</v>
      </c>
      <c r="B72">
        <v>22542039</v>
      </c>
      <c r="C72">
        <v>22529947</v>
      </c>
      <c r="D72">
        <v>7159942</v>
      </c>
      <c r="E72">
        <v>7157832</v>
      </c>
      <c r="F72">
        <v>1</v>
      </c>
      <c r="G72">
        <v>7157832</v>
      </c>
      <c r="H72">
        <v>2</v>
      </c>
      <c r="I72" t="s">
        <v>438</v>
      </c>
      <c r="J72" t="s">
        <v>3</v>
      </c>
      <c r="K72" t="s">
        <v>439</v>
      </c>
      <c r="L72">
        <v>1344</v>
      </c>
      <c r="N72">
        <v>1008</v>
      </c>
      <c r="O72" t="s">
        <v>440</v>
      </c>
      <c r="P72" t="s">
        <v>440</v>
      </c>
      <c r="Q72">
        <v>1</v>
      </c>
      <c r="X72">
        <v>8.32</v>
      </c>
      <c r="Y72">
        <v>0</v>
      </c>
      <c r="Z72">
        <v>1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117</v>
      </c>
      <c r="AG72">
        <v>10.4</v>
      </c>
      <c r="AH72">
        <v>2</v>
      </c>
      <c r="AI72">
        <v>22542039</v>
      </c>
      <c r="AJ72">
        <v>72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ROW(Source!A90)</f>
        <v>90</v>
      </c>
      <c r="B73">
        <v>22542040</v>
      </c>
      <c r="C73">
        <v>22529947</v>
      </c>
      <c r="D73">
        <v>7171107</v>
      </c>
      <c r="E73">
        <v>7157832</v>
      </c>
      <c r="F73">
        <v>1</v>
      </c>
      <c r="G73">
        <v>7157832</v>
      </c>
      <c r="H73">
        <v>3</v>
      </c>
      <c r="I73" t="s">
        <v>451</v>
      </c>
      <c r="J73" t="s">
        <v>3</v>
      </c>
      <c r="K73" t="s">
        <v>452</v>
      </c>
      <c r="L73">
        <v>1348</v>
      </c>
      <c r="N73">
        <v>1009</v>
      </c>
      <c r="O73" t="s">
        <v>137</v>
      </c>
      <c r="P73" t="s">
        <v>137</v>
      </c>
      <c r="Q73">
        <v>1000</v>
      </c>
      <c r="X73">
        <v>4.4999999999999997E-3</v>
      </c>
      <c r="Y73">
        <v>63880.001100000001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4.4999999999999997E-3</v>
      </c>
      <c r="AH73">
        <v>2</v>
      </c>
      <c r="AI73">
        <v>22542040</v>
      </c>
      <c r="AJ73">
        <v>73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ROW(Source!A90)</f>
        <v>90</v>
      </c>
      <c r="B74">
        <v>22542041</v>
      </c>
      <c r="C74">
        <v>22529947</v>
      </c>
      <c r="D74">
        <v>7178364</v>
      </c>
      <c r="E74">
        <v>7157832</v>
      </c>
      <c r="F74">
        <v>1</v>
      </c>
      <c r="G74">
        <v>7157832</v>
      </c>
      <c r="H74">
        <v>3</v>
      </c>
      <c r="I74" t="s">
        <v>558</v>
      </c>
      <c r="J74" t="s">
        <v>3</v>
      </c>
      <c r="K74" t="s">
        <v>559</v>
      </c>
      <c r="L74">
        <v>1327</v>
      </c>
      <c r="N74">
        <v>1005</v>
      </c>
      <c r="O74" t="s">
        <v>125</v>
      </c>
      <c r="P74" t="s">
        <v>125</v>
      </c>
      <c r="Q74">
        <v>1</v>
      </c>
      <c r="X74">
        <v>121.3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3</v>
      </c>
      <c r="AG74">
        <v>121.3</v>
      </c>
      <c r="AH74">
        <v>3</v>
      </c>
      <c r="AI74">
        <v>-1</v>
      </c>
      <c r="AJ74" t="s">
        <v>3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ROW(Source!A93)</f>
        <v>93</v>
      </c>
      <c r="B75">
        <v>22611862</v>
      </c>
      <c r="C75">
        <v>22611859</v>
      </c>
      <c r="D75">
        <v>7157835</v>
      </c>
      <c r="E75">
        <v>7157832</v>
      </c>
      <c r="F75">
        <v>1</v>
      </c>
      <c r="G75">
        <v>7157832</v>
      </c>
      <c r="H75">
        <v>1</v>
      </c>
      <c r="I75" t="s">
        <v>433</v>
      </c>
      <c r="J75" t="s">
        <v>3</v>
      </c>
      <c r="K75" t="s">
        <v>434</v>
      </c>
      <c r="L75">
        <v>1191</v>
      </c>
      <c r="N75">
        <v>1013</v>
      </c>
      <c r="O75" t="s">
        <v>435</v>
      </c>
      <c r="P75" t="s">
        <v>435</v>
      </c>
      <c r="Q75">
        <v>1</v>
      </c>
      <c r="X75">
        <v>36</v>
      </c>
      <c r="Y75">
        <v>0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1</v>
      </c>
      <c r="AF75" t="s">
        <v>118</v>
      </c>
      <c r="AG75">
        <v>41.4</v>
      </c>
      <c r="AH75">
        <v>2</v>
      </c>
      <c r="AI75">
        <v>22611860</v>
      </c>
      <c r="AJ75">
        <v>75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ROW(Source!A93)</f>
        <v>93</v>
      </c>
      <c r="B76">
        <v>22611863</v>
      </c>
      <c r="C76">
        <v>22611859</v>
      </c>
      <c r="D76">
        <v>7232364</v>
      </c>
      <c r="E76">
        <v>1</v>
      </c>
      <c r="F76">
        <v>1</v>
      </c>
      <c r="G76">
        <v>7157832</v>
      </c>
      <c r="H76">
        <v>3</v>
      </c>
      <c r="I76" t="s">
        <v>461</v>
      </c>
      <c r="J76" t="s">
        <v>462</v>
      </c>
      <c r="K76" t="s">
        <v>463</v>
      </c>
      <c r="L76">
        <v>1327</v>
      </c>
      <c r="N76">
        <v>1005</v>
      </c>
      <c r="O76" t="s">
        <v>125</v>
      </c>
      <c r="P76" t="s">
        <v>125</v>
      </c>
      <c r="Q76">
        <v>1</v>
      </c>
      <c r="X76">
        <v>41</v>
      </c>
      <c r="Y76">
        <v>6.32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41</v>
      </c>
      <c r="AH76">
        <v>2</v>
      </c>
      <c r="AI76">
        <v>22611861</v>
      </c>
      <c r="AJ76">
        <v>76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ROW(Source!A93)</f>
        <v>93</v>
      </c>
      <c r="B77">
        <v>22611864</v>
      </c>
      <c r="C77">
        <v>22611859</v>
      </c>
      <c r="D77">
        <v>7164018</v>
      </c>
      <c r="E77">
        <v>7157832</v>
      </c>
      <c r="F77">
        <v>1</v>
      </c>
      <c r="G77">
        <v>7157832</v>
      </c>
      <c r="H77">
        <v>3</v>
      </c>
      <c r="I77" t="s">
        <v>560</v>
      </c>
      <c r="J77" t="s">
        <v>3</v>
      </c>
      <c r="K77" t="s">
        <v>561</v>
      </c>
      <c r="L77">
        <v>1348</v>
      </c>
      <c r="N77">
        <v>1009</v>
      </c>
      <c r="O77" t="s">
        <v>137</v>
      </c>
      <c r="P77" t="s">
        <v>137</v>
      </c>
      <c r="Q77">
        <v>1000</v>
      </c>
      <c r="X77">
        <v>5.0000000000000001E-3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 t="s">
        <v>3</v>
      </c>
      <c r="AG77">
        <v>5.0000000000000001E-3</v>
      </c>
      <c r="AH77">
        <v>3</v>
      </c>
      <c r="AI77">
        <v>-1</v>
      </c>
      <c r="AJ77" t="s">
        <v>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ROW(Source!A94)</f>
        <v>94</v>
      </c>
      <c r="B78">
        <v>22611862</v>
      </c>
      <c r="C78">
        <v>22611859</v>
      </c>
      <c r="D78">
        <v>7157835</v>
      </c>
      <c r="E78">
        <v>7157832</v>
      </c>
      <c r="F78">
        <v>1</v>
      </c>
      <c r="G78">
        <v>7157832</v>
      </c>
      <c r="H78">
        <v>1</v>
      </c>
      <c r="I78" t="s">
        <v>433</v>
      </c>
      <c r="J78" t="s">
        <v>3</v>
      </c>
      <c r="K78" t="s">
        <v>434</v>
      </c>
      <c r="L78">
        <v>1191</v>
      </c>
      <c r="N78">
        <v>1013</v>
      </c>
      <c r="O78" t="s">
        <v>435</v>
      </c>
      <c r="P78" t="s">
        <v>435</v>
      </c>
      <c r="Q78">
        <v>1</v>
      </c>
      <c r="X78">
        <v>36</v>
      </c>
      <c r="Y78">
        <v>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1</v>
      </c>
      <c r="AF78" t="s">
        <v>118</v>
      </c>
      <c r="AG78">
        <v>41.4</v>
      </c>
      <c r="AH78">
        <v>2</v>
      </c>
      <c r="AI78">
        <v>22611860</v>
      </c>
      <c r="AJ78">
        <v>78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ROW(Source!A94)</f>
        <v>94</v>
      </c>
      <c r="B79">
        <v>22611863</v>
      </c>
      <c r="C79">
        <v>22611859</v>
      </c>
      <c r="D79">
        <v>7232364</v>
      </c>
      <c r="E79">
        <v>1</v>
      </c>
      <c r="F79">
        <v>1</v>
      </c>
      <c r="G79">
        <v>7157832</v>
      </c>
      <c r="H79">
        <v>3</v>
      </c>
      <c r="I79" t="s">
        <v>461</v>
      </c>
      <c r="J79" t="s">
        <v>462</v>
      </c>
      <c r="K79" t="s">
        <v>463</v>
      </c>
      <c r="L79">
        <v>1327</v>
      </c>
      <c r="N79">
        <v>1005</v>
      </c>
      <c r="O79" t="s">
        <v>125</v>
      </c>
      <c r="P79" t="s">
        <v>125</v>
      </c>
      <c r="Q79">
        <v>1</v>
      </c>
      <c r="X79">
        <v>41</v>
      </c>
      <c r="Y79">
        <v>6.32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3</v>
      </c>
      <c r="AG79">
        <v>41</v>
      </c>
      <c r="AH79">
        <v>2</v>
      </c>
      <c r="AI79">
        <v>22611861</v>
      </c>
      <c r="AJ79">
        <v>79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ROW(Source!A94)</f>
        <v>94</v>
      </c>
      <c r="B80">
        <v>22611864</v>
      </c>
      <c r="C80">
        <v>22611859</v>
      </c>
      <c r="D80">
        <v>7164018</v>
      </c>
      <c r="E80">
        <v>7157832</v>
      </c>
      <c r="F80">
        <v>1</v>
      </c>
      <c r="G80">
        <v>7157832</v>
      </c>
      <c r="H80">
        <v>3</v>
      </c>
      <c r="I80" t="s">
        <v>560</v>
      </c>
      <c r="J80" t="s">
        <v>3</v>
      </c>
      <c r="K80" t="s">
        <v>561</v>
      </c>
      <c r="L80">
        <v>1348</v>
      </c>
      <c r="N80">
        <v>1009</v>
      </c>
      <c r="O80" t="s">
        <v>137</v>
      </c>
      <c r="P80" t="s">
        <v>137</v>
      </c>
      <c r="Q80">
        <v>1000</v>
      </c>
      <c r="X80">
        <v>5.0000000000000001E-3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 t="s">
        <v>3</v>
      </c>
      <c r="AG80">
        <v>5.0000000000000001E-3</v>
      </c>
      <c r="AH80">
        <v>3</v>
      </c>
      <c r="AI80">
        <v>-1</v>
      </c>
      <c r="AJ80" t="s">
        <v>3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ROW(Source!A97)</f>
        <v>97</v>
      </c>
      <c r="B81">
        <v>22611871</v>
      </c>
      <c r="C81">
        <v>22611867</v>
      </c>
      <c r="D81">
        <v>7157835</v>
      </c>
      <c r="E81">
        <v>7157832</v>
      </c>
      <c r="F81">
        <v>1</v>
      </c>
      <c r="G81">
        <v>7157832</v>
      </c>
      <c r="H81">
        <v>1</v>
      </c>
      <c r="I81" t="s">
        <v>433</v>
      </c>
      <c r="J81" t="s">
        <v>3</v>
      </c>
      <c r="K81" t="s">
        <v>434</v>
      </c>
      <c r="L81">
        <v>1191</v>
      </c>
      <c r="N81">
        <v>1013</v>
      </c>
      <c r="O81" t="s">
        <v>435</v>
      </c>
      <c r="P81" t="s">
        <v>435</v>
      </c>
      <c r="Q81">
        <v>1</v>
      </c>
      <c r="X81">
        <v>4.6500000000000004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1</v>
      </c>
      <c r="AF81" t="s">
        <v>118</v>
      </c>
      <c r="AG81">
        <v>5.3475000000000001</v>
      </c>
      <c r="AH81">
        <v>2</v>
      </c>
      <c r="AI81">
        <v>22611868</v>
      </c>
      <c r="AJ81">
        <v>81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ROW(Source!A97)</f>
        <v>97</v>
      </c>
      <c r="B82">
        <v>22611872</v>
      </c>
      <c r="C82">
        <v>22611867</v>
      </c>
      <c r="D82">
        <v>7231421</v>
      </c>
      <c r="E82">
        <v>1</v>
      </c>
      <c r="F82">
        <v>1</v>
      </c>
      <c r="G82">
        <v>7157832</v>
      </c>
      <c r="H82">
        <v>2</v>
      </c>
      <c r="I82" t="s">
        <v>441</v>
      </c>
      <c r="J82" t="s">
        <v>442</v>
      </c>
      <c r="K82" t="s">
        <v>443</v>
      </c>
      <c r="L82">
        <v>1368</v>
      </c>
      <c r="N82">
        <v>1011</v>
      </c>
      <c r="O82" t="s">
        <v>444</v>
      </c>
      <c r="P82" t="s">
        <v>444</v>
      </c>
      <c r="Q82">
        <v>1</v>
      </c>
      <c r="X82">
        <v>0.01</v>
      </c>
      <c r="Y82">
        <v>0</v>
      </c>
      <c r="Z82">
        <v>74.44</v>
      </c>
      <c r="AA82">
        <v>17.59</v>
      </c>
      <c r="AB82">
        <v>0</v>
      </c>
      <c r="AC82">
        <v>0</v>
      </c>
      <c r="AD82">
        <v>1</v>
      </c>
      <c r="AE82">
        <v>0</v>
      </c>
      <c r="AF82" t="s">
        <v>117</v>
      </c>
      <c r="AG82">
        <v>1.2500000000000001E-2</v>
      </c>
      <c r="AH82">
        <v>2</v>
      </c>
      <c r="AI82">
        <v>22611869</v>
      </c>
      <c r="AJ82">
        <v>82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ROW(Source!A97)</f>
        <v>97</v>
      </c>
      <c r="B83">
        <v>22611873</v>
      </c>
      <c r="C83">
        <v>22611867</v>
      </c>
      <c r="D83">
        <v>9283418</v>
      </c>
      <c r="E83">
        <v>1</v>
      </c>
      <c r="F83">
        <v>1</v>
      </c>
      <c r="G83">
        <v>7157832</v>
      </c>
      <c r="H83">
        <v>2</v>
      </c>
      <c r="I83" t="s">
        <v>464</v>
      </c>
      <c r="J83" t="s">
        <v>465</v>
      </c>
      <c r="K83" t="s">
        <v>466</v>
      </c>
      <c r="L83">
        <v>1368</v>
      </c>
      <c r="N83">
        <v>1011</v>
      </c>
      <c r="O83" t="s">
        <v>444</v>
      </c>
      <c r="P83" t="s">
        <v>444</v>
      </c>
      <c r="Q83">
        <v>1</v>
      </c>
      <c r="X83">
        <v>0.03</v>
      </c>
      <c r="Y83">
        <v>0</v>
      </c>
      <c r="Z83">
        <v>1.76</v>
      </c>
      <c r="AA83">
        <v>0.01</v>
      </c>
      <c r="AB83">
        <v>0</v>
      </c>
      <c r="AC83">
        <v>0</v>
      </c>
      <c r="AD83">
        <v>1</v>
      </c>
      <c r="AE83">
        <v>0</v>
      </c>
      <c r="AF83" t="s">
        <v>117</v>
      </c>
      <c r="AG83">
        <v>3.7499999999999999E-2</v>
      </c>
      <c r="AH83">
        <v>2</v>
      </c>
      <c r="AI83">
        <v>22611870</v>
      </c>
      <c r="AJ83">
        <v>83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ROW(Source!A97)</f>
        <v>97</v>
      </c>
      <c r="B84">
        <v>22611874</v>
      </c>
      <c r="C84">
        <v>22611867</v>
      </c>
      <c r="D84">
        <v>17237731</v>
      </c>
      <c r="E84">
        <v>7157832</v>
      </c>
      <c r="F84">
        <v>1</v>
      </c>
      <c r="G84">
        <v>7157832</v>
      </c>
      <c r="H84">
        <v>3</v>
      </c>
      <c r="I84" t="s">
        <v>562</v>
      </c>
      <c r="J84" t="s">
        <v>3</v>
      </c>
      <c r="K84" t="s">
        <v>563</v>
      </c>
      <c r="L84">
        <v>1346</v>
      </c>
      <c r="N84">
        <v>1009</v>
      </c>
      <c r="O84" t="s">
        <v>163</v>
      </c>
      <c r="P84" t="s">
        <v>163</v>
      </c>
      <c r="Q84">
        <v>1</v>
      </c>
      <c r="X84">
        <v>10.3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 t="s">
        <v>3</v>
      </c>
      <c r="AG84">
        <v>10.3</v>
      </c>
      <c r="AH84">
        <v>3</v>
      </c>
      <c r="AI84">
        <v>-1</v>
      </c>
      <c r="AJ84" t="s">
        <v>3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ROW(Source!A98)</f>
        <v>98</v>
      </c>
      <c r="B85">
        <v>22611871</v>
      </c>
      <c r="C85">
        <v>22611867</v>
      </c>
      <c r="D85">
        <v>7157835</v>
      </c>
      <c r="E85">
        <v>7157832</v>
      </c>
      <c r="F85">
        <v>1</v>
      </c>
      <c r="G85">
        <v>7157832</v>
      </c>
      <c r="H85">
        <v>1</v>
      </c>
      <c r="I85" t="s">
        <v>433</v>
      </c>
      <c r="J85" t="s">
        <v>3</v>
      </c>
      <c r="K85" t="s">
        <v>434</v>
      </c>
      <c r="L85">
        <v>1191</v>
      </c>
      <c r="N85">
        <v>1013</v>
      </c>
      <c r="O85" t="s">
        <v>435</v>
      </c>
      <c r="P85" t="s">
        <v>435</v>
      </c>
      <c r="Q85">
        <v>1</v>
      </c>
      <c r="X85">
        <v>4.6500000000000004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1</v>
      </c>
      <c r="AF85" t="s">
        <v>118</v>
      </c>
      <c r="AG85">
        <v>5.3475000000000001</v>
      </c>
      <c r="AH85">
        <v>2</v>
      </c>
      <c r="AI85">
        <v>22611868</v>
      </c>
      <c r="AJ85">
        <v>85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ROW(Source!A98)</f>
        <v>98</v>
      </c>
      <c r="B86">
        <v>22611872</v>
      </c>
      <c r="C86">
        <v>22611867</v>
      </c>
      <c r="D86">
        <v>7231421</v>
      </c>
      <c r="E86">
        <v>1</v>
      </c>
      <c r="F86">
        <v>1</v>
      </c>
      <c r="G86">
        <v>7157832</v>
      </c>
      <c r="H86">
        <v>2</v>
      </c>
      <c r="I86" t="s">
        <v>441</v>
      </c>
      <c r="J86" t="s">
        <v>442</v>
      </c>
      <c r="K86" t="s">
        <v>443</v>
      </c>
      <c r="L86">
        <v>1368</v>
      </c>
      <c r="N86">
        <v>1011</v>
      </c>
      <c r="O86" t="s">
        <v>444</v>
      </c>
      <c r="P86" t="s">
        <v>444</v>
      </c>
      <c r="Q86">
        <v>1</v>
      </c>
      <c r="X86">
        <v>0.01</v>
      </c>
      <c r="Y86">
        <v>0</v>
      </c>
      <c r="Z86">
        <v>74.44</v>
      </c>
      <c r="AA86">
        <v>17.59</v>
      </c>
      <c r="AB86">
        <v>0</v>
      </c>
      <c r="AC86">
        <v>0</v>
      </c>
      <c r="AD86">
        <v>1</v>
      </c>
      <c r="AE86">
        <v>0</v>
      </c>
      <c r="AF86" t="s">
        <v>117</v>
      </c>
      <c r="AG86">
        <v>1.2500000000000001E-2</v>
      </c>
      <c r="AH86">
        <v>2</v>
      </c>
      <c r="AI86">
        <v>22611869</v>
      </c>
      <c r="AJ86">
        <v>86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ROW(Source!A98)</f>
        <v>98</v>
      </c>
      <c r="B87">
        <v>22611873</v>
      </c>
      <c r="C87">
        <v>22611867</v>
      </c>
      <c r="D87">
        <v>9283418</v>
      </c>
      <c r="E87">
        <v>1</v>
      </c>
      <c r="F87">
        <v>1</v>
      </c>
      <c r="G87">
        <v>7157832</v>
      </c>
      <c r="H87">
        <v>2</v>
      </c>
      <c r="I87" t="s">
        <v>464</v>
      </c>
      <c r="J87" t="s">
        <v>465</v>
      </c>
      <c r="K87" t="s">
        <v>466</v>
      </c>
      <c r="L87">
        <v>1368</v>
      </c>
      <c r="N87">
        <v>1011</v>
      </c>
      <c r="O87" t="s">
        <v>444</v>
      </c>
      <c r="P87" t="s">
        <v>444</v>
      </c>
      <c r="Q87">
        <v>1</v>
      </c>
      <c r="X87">
        <v>0.03</v>
      </c>
      <c r="Y87">
        <v>0</v>
      </c>
      <c r="Z87">
        <v>1.76</v>
      </c>
      <c r="AA87">
        <v>0.01</v>
      </c>
      <c r="AB87">
        <v>0</v>
      </c>
      <c r="AC87">
        <v>0</v>
      </c>
      <c r="AD87">
        <v>1</v>
      </c>
      <c r="AE87">
        <v>0</v>
      </c>
      <c r="AF87" t="s">
        <v>117</v>
      </c>
      <c r="AG87">
        <v>3.7499999999999999E-2</v>
      </c>
      <c r="AH87">
        <v>2</v>
      </c>
      <c r="AI87">
        <v>22611870</v>
      </c>
      <c r="AJ87">
        <v>87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ROW(Source!A98)</f>
        <v>98</v>
      </c>
      <c r="B88">
        <v>22611874</v>
      </c>
      <c r="C88">
        <v>22611867</v>
      </c>
      <c r="D88">
        <v>17237731</v>
      </c>
      <c r="E88">
        <v>7157832</v>
      </c>
      <c r="F88">
        <v>1</v>
      </c>
      <c r="G88">
        <v>7157832</v>
      </c>
      <c r="H88">
        <v>3</v>
      </c>
      <c r="I88" t="s">
        <v>562</v>
      </c>
      <c r="J88" t="s">
        <v>3</v>
      </c>
      <c r="K88" t="s">
        <v>563</v>
      </c>
      <c r="L88">
        <v>1346</v>
      </c>
      <c r="N88">
        <v>1009</v>
      </c>
      <c r="O88" t="s">
        <v>163</v>
      </c>
      <c r="P88" t="s">
        <v>163</v>
      </c>
      <c r="Q88">
        <v>1</v>
      </c>
      <c r="X88">
        <v>10.3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 t="s">
        <v>3</v>
      </c>
      <c r="AG88">
        <v>10.3</v>
      </c>
      <c r="AH88">
        <v>3</v>
      </c>
      <c r="AI88">
        <v>-1</v>
      </c>
      <c r="AJ88" t="s">
        <v>3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ROW(Source!A101)</f>
        <v>101</v>
      </c>
      <c r="B89">
        <v>22611882</v>
      </c>
      <c r="C89">
        <v>22611877</v>
      </c>
      <c r="D89">
        <v>7157835</v>
      </c>
      <c r="E89">
        <v>7157832</v>
      </c>
      <c r="F89">
        <v>1</v>
      </c>
      <c r="G89">
        <v>7157832</v>
      </c>
      <c r="H89">
        <v>1</v>
      </c>
      <c r="I89" t="s">
        <v>433</v>
      </c>
      <c r="J89" t="s">
        <v>3</v>
      </c>
      <c r="K89" t="s">
        <v>434</v>
      </c>
      <c r="L89">
        <v>1191</v>
      </c>
      <c r="N89">
        <v>1013</v>
      </c>
      <c r="O89" t="s">
        <v>435</v>
      </c>
      <c r="P89" t="s">
        <v>435</v>
      </c>
      <c r="Q89">
        <v>1</v>
      </c>
      <c r="X89">
        <v>30.3</v>
      </c>
      <c r="Y89">
        <v>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1</v>
      </c>
      <c r="AF89" t="s">
        <v>118</v>
      </c>
      <c r="AG89">
        <v>34.844999999999999</v>
      </c>
      <c r="AH89">
        <v>2</v>
      </c>
      <c r="AI89">
        <v>22611878</v>
      </c>
      <c r="AJ89">
        <v>89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ROW(Source!A101)</f>
        <v>101</v>
      </c>
      <c r="B90">
        <v>22611883</v>
      </c>
      <c r="C90">
        <v>22611877</v>
      </c>
      <c r="D90">
        <v>7159942</v>
      </c>
      <c r="E90">
        <v>7157832</v>
      </c>
      <c r="F90">
        <v>1</v>
      </c>
      <c r="G90">
        <v>7157832</v>
      </c>
      <c r="H90">
        <v>2</v>
      </c>
      <c r="I90" t="s">
        <v>438</v>
      </c>
      <c r="J90" t="s">
        <v>3</v>
      </c>
      <c r="K90" t="s">
        <v>439</v>
      </c>
      <c r="L90">
        <v>1344</v>
      </c>
      <c r="N90">
        <v>1008</v>
      </c>
      <c r="O90" t="s">
        <v>440</v>
      </c>
      <c r="P90" t="s">
        <v>440</v>
      </c>
      <c r="Q90">
        <v>1</v>
      </c>
      <c r="X90">
        <v>23.12</v>
      </c>
      <c r="Y90">
        <v>0</v>
      </c>
      <c r="Z90">
        <v>1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117</v>
      </c>
      <c r="AG90">
        <v>28.900000000000002</v>
      </c>
      <c r="AH90">
        <v>2</v>
      </c>
      <c r="AI90">
        <v>22611879</v>
      </c>
      <c r="AJ90">
        <v>90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ROW(Source!A101)</f>
        <v>101</v>
      </c>
      <c r="B91">
        <v>22611887</v>
      </c>
      <c r="C91">
        <v>22611877</v>
      </c>
      <c r="D91">
        <v>7182707</v>
      </c>
      <c r="E91">
        <v>7157832</v>
      </c>
      <c r="F91">
        <v>1</v>
      </c>
      <c r="G91">
        <v>7157832</v>
      </c>
      <c r="H91">
        <v>3</v>
      </c>
      <c r="I91" t="s">
        <v>436</v>
      </c>
      <c r="J91" t="s">
        <v>3</v>
      </c>
      <c r="K91" t="s">
        <v>467</v>
      </c>
      <c r="L91">
        <v>1344</v>
      </c>
      <c r="N91">
        <v>1008</v>
      </c>
      <c r="O91" t="s">
        <v>440</v>
      </c>
      <c r="P91" t="s">
        <v>440</v>
      </c>
      <c r="Q91">
        <v>1</v>
      </c>
      <c r="X91">
        <v>3.5</v>
      </c>
      <c r="Y91">
        <v>1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3.5</v>
      </c>
      <c r="AH91">
        <v>2</v>
      </c>
      <c r="AI91">
        <v>22611881</v>
      </c>
      <c r="AJ91">
        <v>91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ROW(Source!A101)</f>
        <v>101</v>
      </c>
      <c r="B92">
        <v>22611884</v>
      </c>
      <c r="C92">
        <v>22611877</v>
      </c>
      <c r="D92">
        <v>7233149</v>
      </c>
      <c r="E92">
        <v>1</v>
      </c>
      <c r="F92">
        <v>1</v>
      </c>
      <c r="G92">
        <v>7157832</v>
      </c>
      <c r="H92">
        <v>3</v>
      </c>
      <c r="I92" t="s">
        <v>182</v>
      </c>
      <c r="J92" t="s">
        <v>184</v>
      </c>
      <c r="K92" t="s">
        <v>183</v>
      </c>
      <c r="L92">
        <v>1348</v>
      </c>
      <c r="N92">
        <v>1009</v>
      </c>
      <c r="O92" t="s">
        <v>137</v>
      </c>
      <c r="P92" t="s">
        <v>137</v>
      </c>
      <c r="Q92">
        <v>1000</v>
      </c>
      <c r="X92">
        <v>7.0599999999999996E-2</v>
      </c>
      <c r="Y92">
        <v>2278.84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7.0599999999999996E-2</v>
      </c>
      <c r="AH92">
        <v>2</v>
      </c>
      <c r="AI92">
        <v>22611889</v>
      </c>
      <c r="AJ92">
        <v>92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ROW(Source!A101)</f>
        <v>101</v>
      </c>
      <c r="B93">
        <v>22611885</v>
      </c>
      <c r="C93">
        <v>22611877</v>
      </c>
      <c r="D93">
        <v>7232107</v>
      </c>
      <c r="E93">
        <v>1</v>
      </c>
      <c r="F93">
        <v>1</v>
      </c>
      <c r="G93">
        <v>7157832</v>
      </c>
      <c r="H93">
        <v>3</v>
      </c>
      <c r="I93" t="s">
        <v>468</v>
      </c>
      <c r="J93" t="s">
        <v>469</v>
      </c>
      <c r="K93" t="s">
        <v>470</v>
      </c>
      <c r="L93">
        <v>1348</v>
      </c>
      <c r="N93">
        <v>1009</v>
      </c>
      <c r="O93" t="s">
        <v>137</v>
      </c>
      <c r="P93" t="s">
        <v>137</v>
      </c>
      <c r="Q93">
        <v>1000</v>
      </c>
      <c r="X93">
        <v>3.5000000000000001E-3</v>
      </c>
      <c r="Y93">
        <v>28549.07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3.5000000000000001E-3</v>
      </c>
      <c r="AH93">
        <v>2</v>
      </c>
      <c r="AI93">
        <v>22611880</v>
      </c>
      <c r="AJ93">
        <v>93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ROW(Source!A101)</f>
        <v>101</v>
      </c>
      <c r="B94">
        <v>22611886</v>
      </c>
      <c r="C94">
        <v>22611877</v>
      </c>
      <c r="D94">
        <v>7177255</v>
      </c>
      <c r="E94">
        <v>7157832</v>
      </c>
      <c r="F94">
        <v>1</v>
      </c>
      <c r="G94">
        <v>7157832</v>
      </c>
      <c r="H94">
        <v>3</v>
      </c>
      <c r="I94" t="s">
        <v>564</v>
      </c>
      <c r="J94" t="s">
        <v>3</v>
      </c>
      <c r="K94" t="s">
        <v>565</v>
      </c>
      <c r="L94">
        <v>1328</v>
      </c>
      <c r="N94">
        <v>1005</v>
      </c>
      <c r="O94" t="s">
        <v>31</v>
      </c>
      <c r="P94" t="s">
        <v>31</v>
      </c>
      <c r="Q94">
        <v>100</v>
      </c>
      <c r="X94">
        <v>1.17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 t="s">
        <v>3</v>
      </c>
      <c r="AG94">
        <v>1.17</v>
      </c>
      <c r="AH94">
        <v>3</v>
      </c>
      <c r="AI94">
        <v>-1</v>
      </c>
      <c r="AJ94" t="s">
        <v>3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ROW(Source!A102)</f>
        <v>102</v>
      </c>
      <c r="B95">
        <v>22611882</v>
      </c>
      <c r="C95">
        <v>22611877</v>
      </c>
      <c r="D95">
        <v>7157835</v>
      </c>
      <c r="E95">
        <v>7157832</v>
      </c>
      <c r="F95">
        <v>1</v>
      </c>
      <c r="G95">
        <v>7157832</v>
      </c>
      <c r="H95">
        <v>1</v>
      </c>
      <c r="I95" t="s">
        <v>433</v>
      </c>
      <c r="J95" t="s">
        <v>3</v>
      </c>
      <c r="K95" t="s">
        <v>434</v>
      </c>
      <c r="L95">
        <v>1191</v>
      </c>
      <c r="N95">
        <v>1013</v>
      </c>
      <c r="O95" t="s">
        <v>435</v>
      </c>
      <c r="P95" t="s">
        <v>435</v>
      </c>
      <c r="Q95">
        <v>1</v>
      </c>
      <c r="X95">
        <v>30.3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1</v>
      </c>
      <c r="AF95" t="s">
        <v>118</v>
      </c>
      <c r="AG95">
        <v>34.844999999999999</v>
      </c>
      <c r="AH95">
        <v>2</v>
      </c>
      <c r="AI95">
        <v>22611878</v>
      </c>
      <c r="AJ95">
        <v>96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ROW(Source!A102)</f>
        <v>102</v>
      </c>
      <c r="B96">
        <v>22611883</v>
      </c>
      <c r="C96">
        <v>22611877</v>
      </c>
      <c r="D96">
        <v>7159942</v>
      </c>
      <c r="E96">
        <v>7157832</v>
      </c>
      <c r="F96">
        <v>1</v>
      </c>
      <c r="G96">
        <v>7157832</v>
      </c>
      <c r="H96">
        <v>2</v>
      </c>
      <c r="I96" t="s">
        <v>438</v>
      </c>
      <c r="J96" t="s">
        <v>3</v>
      </c>
      <c r="K96" t="s">
        <v>439</v>
      </c>
      <c r="L96">
        <v>1344</v>
      </c>
      <c r="N96">
        <v>1008</v>
      </c>
      <c r="O96" t="s">
        <v>440</v>
      </c>
      <c r="P96" t="s">
        <v>440</v>
      </c>
      <c r="Q96">
        <v>1</v>
      </c>
      <c r="X96">
        <v>23.12</v>
      </c>
      <c r="Y96">
        <v>0</v>
      </c>
      <c r="Z96">
        <v>1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117</v>
      </c>
      <c r="AG96">
        <v>28.900000000000002</v>
      </c>
      <c r="AH96">
        <v>2</v>
      </c>
      <c r="AI96">
        <v>22611879</v>
      </c>
      <c r="AJ96">
        <v>97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ROW(Source!A102)</f>
        <v>102</v>
      </c>
      <c r="B97">
        <v>22611887</v>
      </c>
      <c r="C97">
        <v>22611877</v>
      </c>
      <c r="D97">
        <v>7182707</v>
      </c>
      <c r="E97">
        <v>7157832</v>
      </c>
      <c r="F97">
        <v>1</v>
      </c>
      <c r="G97">
        <v>7157832</v>
      </c>
      <c r="H97">
        <v>3</v>
      </c>
      <c r="I97" t="s">
        <v>436</v>
      </c>
      <c r="J97" t="s">
        <v>3</v>
      </c>
      <c r="K97" t="s">
        <v>467</v>
      </c>
      <c r="L97">
        <v>1344</v>
      </c>
      <c r="N97">
        <v>1008</v>
      </c>
      <c r="O97" t="s">
        <v>440</v>
      </c>
      <c r="P97" t="s">
        <v>440</v>
      </c>
      <c r="Q97">
        <v>1</v>
      </c>
      <c r="X97">
        <v>3.5</v>
      </c>
      <c r="Y97">
        <v>1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</v>
      </c>
      <c r="AG97">
        <v>3.5</v>
      </c>
      <c r="AH97">
        <v>2</v>
      </c>
      <c r="AI97">
        <v>22611881</v>
      </c>
      <c r="AJ97">
        <v>98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ROW(Source!A102)</f>
        <v>102</v>
      </c>
      <c r="B98">
        <v>22611884</v>
      </c>
      <c r="C98">
        <v>22611877</v>
      </c>
      <c r="D98">
        <v>7233149</v>
      </c>
      <c r="E98">
        <v>1</v>
      </c>
      <c r="F98">
        <v>1</v>
      </c>
      <c r="G98">
        <v>7157832</v>
      </c>
      <c r="H98">
        <v>3</v>
      </c>
      <c r="I98" t="s">
        <v>182</v>
      </c>
      <c r="J98" t="s">
        <v>184</v>
      </c>
      <c r="K98" t="s">
        <v>183</v>
      </c>
      <c r="L98">
        <v>1348</v>
      </c>
      <c r="N98">
        <v>1009</v>
      </c>
      <c r="O98" t="s">
        <v>137</v>
      </c>
      <c r="P98" t="s">
        <v>137</v>
      </c>
      <c r="Q98">
        <v>1000</v>
      </c>
      <c r="X98">
        <v>7.0599999999999996E-2</v>
      </c>
      <c r="Y98">
        <v>2278.84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7.0599999999999996E-2</v>
      </c>
      <c r="AH98">
        <v>2</v>
      </c>
      <c r="AI98">
        <v>22611889</v>
      </c>
      <c r="AJ98">
        <v>99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ROW(Source!A102)</f>
        <v>102</v>
      </c>
      <c r="B99">
        <v>22611885</v>
      </c>
      <c r="C99">
        <v>22611877</v>
      </c>
      <c r="D99">
        <v>7232107</v>
      </c>
      <c r="E99">
        <v>1</v>
      </c>
      <c r="F99">
        <v>1</v>
      </c>
      <c r="G99">
        <v>7157832</v>
      </c>
      <c r="H99">
        <v>3</v>
      </c>
      <c r="I99" t="s">
        <v>468</v>
      </c>
      <c r="J99" t="s">
        <v>469</v>
      </c>
      <c r="K99" t="s">
        <v>470</v>
      </c>
      <c r="L99">
        <v>1348</v>
      </c>
      <c r="N99">
        <v>1009</v>
      </c>
      <c r="O99" t="s">
        <v>137</v>
      </c>
      <c r="P99" t="s">
        <v>137</v>
      </c>
      <c r="Q99">
        <v>1000</v>
      </c>
      <c r="X99">
        <v>3.5000000000000001E-3</v>
      </c>
      <c r="Y99">
        <v>28549.07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3.5000000000000001E-3</v>
      </c>
      <c r="AH99">
        <v>2</v>
      </c>
      <c r="AI99">
        <v>22611880</v>
      </c>
      <c r="AJ99">
        <v>100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ROW(Source!A102)</f>
        <v>102</v>
      </c>
      <c r="B100">
        <v>22611886</v>
      </c>
      <c r="C100">
        <v>22611877</v>
      </c>
      <c r="D100">
        <v>7177255</v>
      </c>
      <c r="E100">
        <v>7157832</v>
      </c>
      <c r="F100">
        <v>1</v>
      </c>
      <c r="G100">
        <v>7157832</v>
      </c>
      <c r="H100">
        <v>3</v>
      </c>
      <c r="I100" t="s">
        <v>564</v>
      </c>
      <c r="J100" t="s">
        <v>3</v>
      </c>
      <c r="K100" t="s">
        <v>565</v>
      </c>
      <c r="L100">
        <v>1328</v>
      </c>
      <c r="N100">
        <v>1005</v>
      </c>
      <c r="O100" t="s">
        <v>31</v>
      </c>
      <c r="P100" t="s">
        <v>31</v>
      </c>
      <c r="Q100">
        <v>100</v>
      </c>
      <c r="X100">
        <v>1.17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 t="s">
        <v>3</v>
      </c>
      <c r="AG100">
        <v>1.17</v>
      </c>
      <c r="AH100">
        <v>3</v>
      </c>
      <c r="AI100">
        <v>-1</v>
      </c>
      <c r="AJ100" t="s">
        <v>3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ROW(Source!A109)</f>
        <v>109</v>
      </c>
      <c r="B101">
        <v>22611898</v>
      </c>
      <c r="C101">
        <v>22611894</v>
      </c>
      <c r="D101">
        <v>7157835</v>
      </c>
      <c r="E101">
        <v>7157832</v>
      </c>
      <c r="F101">
        <v>1</v>
      </c>
      <c r="G101">
        <v>7157832</v>
      </c>
      <c r="H101">
        <v>1</v>
      </c>
      <c r="I101" t="s">
        <v>433</v>
      </c>
      <c r="J101" t="s">
        <v>3</v>
      </c>
      <c r="K101" t="s">
        <v>434</v>
      </c>
      <c r="L101">
        <v>1191</v>
      </c>
      <c r="N101">
        <v>1013</v>
      </c>
      <c r="O101" t="s">
        <v>435</v>
      </c>
      <c r="P101" t="s">
        <v>435</v>
      </c>
      <c r="Q101">
        <v>1</v>
      </c>
      <c r="X101">
        <v>13.8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1</v>
      </c>
      <c r="AF101" t="s">
        <v>118</v>
      </c>
      <c r="AG101">
        <v>15.87</v>
      </c>
      <c r="AH101">
        <v>2</v>
      </c>
      <c r="AI101">
        <v>22611895</v>
      </c>
      <c r="AJ101">
        <v>103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ROW(Source!A109)</f>
        <v>109</v>
      </c>
      <c r="B102">
        <v>22611899</v>
      </c>
      <c r="C102">
        <v>22611894</v>
      </c>
      <c r="D102">
        <v>7159942</v>
      </c>
      <c r="E102">
        <v>7157832</v>
      </c>
      <c r="F102">
        <v>1</v>
      </c>
      <c r="G102">
        <v>7157832</v>
      </c>
      <c r="H102">
        <v>2</v>
      </c>
      <c r="I102" t="s">
        <v>438</v>
      </c>
      <c r="J102" t="s">
        <v>3</v>
      </c>
      <c r="K102" t="s">
        <v>439</v>
      </c>
      <c r="L102">
        <v>1344</v>
      </c>
      <c r="N102">
        <v>1008</v>
      </c>
      <c r="O102" t="s">
        <v>440</v>
      </c>
      <c r="P102" t="s">
        <v>440</v>
      </c>
      <c r="Q102">
        <v>1</v>
      </c>
      <c r="X102">
        <v>16.38</v>
      </c>
      <c r="Y102">
        <v>0</v>
      </c>
      <c r="Z102">
        <v>1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117</v>
      </c>
      <c r="AG102">
        <v>20.474999999999998</v>
      </c>
      <c r="AH102">
        <v>2</v>
      </c>
      <c r="AI102">
        <v>22611896</v>
      </c>
      <c r="AJ102">
        <v>104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ROW(Source!A109)</f>
        <v>109</v>
      </c>
      <c r="B103">
        <v>22611903</v>
      </c>
      <c r="C103">
        <v>22611894</v>
      </c>
      <c r="D103">
        <v>7182707</v>
      </c>
      <c r="E103">
        <v>7157832</v>
      </c>
      <c r="F103">
        <v>1</v>
      </c>
      <c r="G103">
        <v>7157832</v>
      </c>
      <c r="H103">
        <v>3</v>
      </c>
      <c r="I103" t="s">
        <v>436</v>
      </c>
      <c r="J103" t="s">
        <v>3</v>
      </c>
      <c r="K103" t="s">
        <v>467</v>
      </c>
      <c r="L103">
        <v>1344</v>
      </c>
      <c r="N103">
        <v>1008</v>
      </c>
      <c r="O103" t="s">
        <v>440</v>
      </c>
      <c r="P103" t="s">
        <v>440</v>
      </c>
      <c r="Q103">
        <v>1</v>
      </c>
      <c r="X103">
        <v>1.19</v>
      </c>
      <c r="Y103">
        <v>1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1.19</v>
      </c>
      <c r="AH103">
        <v>2</v>
      </c>
      <c r="AI103">
        <v>22611897</v>
      </c>
      <c r="AJ103">
        <v>105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ROW(Source!A109)</f>
        <v>109</v>
      </c>
      <c r="B104">
        <v>22611900</v>
      </c>
      <c r="C104">
        <v>22611894</v>
      </c>
      <c r="D104">
        <v>7164018</v>
      </c>
      <c r="E104">
        <v>7157832</v>
      </c>
      <c r="F104">
        <v>1</v>
      </c>
      <c r="G104">
        <v>7157832</v>
      </c>
      <c r="H104">
        <v>3</v>
      </c>
      <c r="I104" t="s">
        <v>560</v>
      </c>
      <c r="J104" t="s">
        <v>3</v>
      </c>
      <c r="K104" t="s">
        <v>561</v>
      </c>
      <c r="L104">
        <v>1348</v>
      </c>
      <c r="N104">
        <v>1009</v>
      </c>
      <c r="O104" t="s">
        <v>137</v>
      </c>
      <c r="P104" t="s">
        <v>137</v>
      </c>
      <c r="Q104">
        <v>1000</v>
      </c>
      <c r="X104">
        <v>5.4999999999999997E-3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 t="s">
        <v>3</v>
      </c>
      <c r="AG104">
        <v>5.4999999999999997E-3</v>
      </c>
      <c r="AH104">
        <v>3</v>
      </c>
      <c r="AI104">
        <v>-1</v>
      </c>
      <c r="AJ104" t="s">
        <v>3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ROW(Source!A109)</f>
        <v>109</v>
      </c>
      <c r="B105">
        <v>22611901</v>
      </c>
      <c r="C105">
        <v>22611894</v>
      </c>
      <c r="D105">
        <v>7164218</v>
      </c>
      <c r="E105">
        <v>7157832</v>
      </c>
      <c r="F105">
        <v>1</v>
      </c>
      <c r="G105">
        <v>7157832</v>
      </c>
      <c r="H105">
        <v>3</v>
      </c>
      <c r="I105" t="s">
        <v>566</v>
      </c>
      <c r="J105" t="s">
        <v>3</v>
      </c>
      <c r="K105" t="s">
        <v>567</v>
      </c>
      <c r="L105">
        <v>1346</v>
      </c>
      <c r="N105">
        <v>1009</v>
      </c>
      <c r="O105" t="s">
        <v>163</v>
      </c>
      <c r="P105" t="s">
        <v>163</v>
      </c>
      <c r="Q105">
        <v>1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 t="s">
        <v>3</v>
      </c>
      <c r="AG105">
        <v>0</v>
      </c>
      <c r="AH105">
        <v>3</v>
      </c>
      <c r="AI105">
        <v>-1</v>
      </c>
      <c r="AJ105" t="s">
        <v>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ROW(Source!A109)</f>
        <v>109</v>
      </c>
      <c r="B106">
        <v>22611902</v>
      </c>
      <c r="C106">
        <v>22611894</v>
      </c>
      <c r="D106">
        <v>7164325</v>
      </c>
      <c r="E106">
        <v>7157832</v>
      </c>
      <c r="F106">
        <v>1</v>
      </c>
      <c r="G106">
        <v>7157832</v>
      </c>
      <c r="H106">
        <v>3</v>
      </c>
      <c r="I106" t="s">
        <v>568</v>
      </c>
      <c r="J106" t="s">
        <v>3</v>
      </c>
      <c r="K106" t="s">
        <v>569</v>
      </c>
      <c r="L106">
        <v>1348</v>
      </c>
      <c r="N106">
        <v>1009</v>
      </c>
      <c r="O106" t="s">
        <v>137</v>
      </c>
      <c r="P106" t="s">
        <v>137</v>
      </c>
      <c r="Q106">
        <v>1000</v>
      </c>
      <c r="X106">
        <v>5.1999999999999998E-2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 t="s">
        <v>3</v>
      </c>
      <c r="AG106">
        <v>5.1999999999999998E-2</v>
      </c>
      <c r="AH106">
        <v>3</v>
      </c>
      <c r="AI106">
        <v>-1</v>
      </c>
      <c r="AJ106" t="s">
        <v>3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ROW(Source!A110)</f>
        <v>110</v>
      </c>
      <c r="B107">
        <v>22611898</v>
      </c>
      <c r="C107">
        <v>22611894</v>
      </c>
      <c r="D107">
        <v>7157835</v>
      </c>
      <c r="E107">
        <v>7157832</v>
      </c>
      <c r="F107">
        <v>1</v>
      </c>
      <c r="G107">
        <v>7157832</v>
      </c>
      <c r="H107">
        <v>1</v>
      </c>
      <c r="I107" t="s">
        <v>433</v>
      </c>
      <c r="J107" t="s">
        <v>3</v>
      </c>
      <c r="K107" t="s">
        <v>434</v>
      </c>
      <c r="L107">
        <v>1191</v>
      </c>
      <c r="N107">
        <v>1013</v>
      </c>
      <c r="O107" t="s">
        <v>435</v>
      </c>
      <c r="P107" t="s">
        <v>435</v>
      </c>
      <c r="Q107">
        <v>1</v>
      </c>
      <c r="X107">
        <v>13.8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1</v>
      </c>
      <c r="AF107" t="s">
        <v>118</v>
      </c>
      <c r="AG107">
        <v>15.87</v>
      </c>
      <c r="AH107">
        <v>2</v>
      </c>
      <c r="AI107">
        <v>22611895</v>
      </c>
      <c r="AJ107">
        <v>107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ROW(Source!A110)</f>
        <v>110</v>
      </c>
      <c r="B108">
        <v>22611899</v>
      </c>
      <c r="C108">
        <v>22611894</v>
      </c>
      <c r="D108">
        <v>7159942</v>
      </c>
      <c r="E108">
        <v>7157832</v>
      </c>
      <c r="F108">
        <v>1</v>
      </c>
      <c r="G108">
        <v>7157832</v>
      </c>
      <c r="H108">
        <v>2</v>
      </c>
      <c r="I108" t="s">
        <v>438</v>
      </c>
      <c r="J108" t="s">
        <v>3</v>
      </c>
      <c r="K108" t="s">
        <v>439</v>
      </c>
      <c r="L108">
        <v>1344</v>
      </c>
      <c r="N108">
        <v>1008</v>
      </c>
      <c r="O108" t="s">
        <v>440</v>
      </c>
      <c r="P108" t="s">
        <v>440</v>
      </c>
      <c r="Q108">
        <v>1</v>
      </c>
      <c r="X108">
        <v>16.38</v>
      </c>
      <c r="Y108">
        <v>0</v>
      </c>
      <c r="Z108">
        <v>1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117</v>
      </c>
      <c r="AG108">
        <v>20.474999999999998</v>
      </c>
      <c r="AH108">
        <v>2</v>
      </c>
      <c r="AI108">
        <v>22611896</v>
      </c>
      <c r="AJ108">
        <v>108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ROW(Source!A110)</f>
        <v>110</v>
      </c>
      <c r="B109">
        <v>22611903</v>
      </c>
      <c r="C109">
        <v>22611894</v>
      </c>
      <c r="D109">
        <v>7182707</v>
      </c>
      <c r="E109">
        <v>7157832</v>
      </c>
      <c r="F109">
        <v>1</v>
      </c>
      <c r="G109">
        <v>7157832</v>
      </c>
      <c r="H109">
        <v>3</v>
      </c>
      <c r="I109" t="s">
        <v>436</v>
      </c>
      <c r="J109" t="s">
        <v>3</v>
      </c>
      <c r="K109" t="s">
        <v>467</v>
      </c>
      <c r="L109">
        <v>1344</v>
      </c>
      <c r="N109">
        <v>1008</v>
      </c>
      <c r="O109" t="s">
        <v>440</v>
      </c>
      <c r="P109" t="s">
        <v>440</v>
      </c>
      <c r="Q109">
        <v>1</v>
      </c>
      <c r="X109">
        <v>1.19</v>
      </c>
      <c r="Y109">
        <v>1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3</v>
      </c>
      <c r="AG109">
        <v>1.19</v>
      </c>
      <c r="AH109">
        <v>2</v>
      </c>
      <c r="AI109">
        <v>22611897</v>
      </c>
      <c r="AJ109">
        <v>109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ROW(Source!A110)</f>
        <v>110</v>
      </c>
      <c r="B110">
        <v>22611900</v>
      </c>
      <c r="C110">
        <v>22611894</v>
      </c>
      <c r="D110">
        <v>7164018</v>
      </c>
      <c r="E110">
        <v>7157832</v>
      </c>
      <c r="F110">
        <v>1</v>
      </c>
      <c r="G110">
        <v>7157832</v>
      </c>
      <c r="H110">
        <v>3</v>
      </c>
      <c r="I110" t="s">
        <v>560</v>
      </c>
      <c r="J110" t="s">
        <v>3</v>
      </c>
      <c r="K110" t="s">
        <v>561</v>
      </c>
      <c r="L110">
        <v>1348</v>
      </c>
      <c r="N110">
        <v>1009</v>
      </c>
      <c r="O110" t="s">
        <v>137</v>
      </c>
      <c r="P110" t="s">
        <v>137</v>
      </c>
      <c r="Q110">
        <v>1000</v>
      </c>
      <c r="X110">
        <v>5.4999999999999997E-3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 t="s">
        <v>3</v>
      </c>
      <c r="AG110">
        <v>5.4999999999999997E-3</v>
      </c>
      <c r="AH110">
        <v>3</v>
      </c>
      <c r="AI110">
        <v>-1</v>
      </c>
      <c r="AJ110" t="s">
        <v>3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ROW(Source!A110)</f>
        <v>110</v>
      </c>
      <c r="B111">
        <v>22611901</v>
      </c>
      <c r="C111">
        <v>22611894</v>
      </c>
      <c r="D111">
        <v>7164218</v>
      </c>
      <c r="E111">
        <v>7157832</v>
      </c>
      <c r="F111">
        <v>1</v>
      </c>
      <c r="G111">
        <v>7157832</v>
      </c>
      <c r="H111">
        <v>3</v>
      </c>
      <c r="I111" t="s">
        <v>566</v>
      </c>
      <c r="J111" t="s">
        <v>3</v>
      </c>
      <c r="K111" t="s">
        <v>567</v>
      </c>
      <c r="L111">
        <v>1346</v>
      </c>
      <c r="N111">
        <v>1009</v>
      </c>
      <c r="O111" t="s">
        <v>163</v>
      </c>
      <c r="P111" t="s">
        <v>163</v>
      </c>
      <c r="Q111">
        <v>1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 t="s">
        <v>3</v>
      </c>
      <c r="AG111">
        <v>0</v>
      </c>
      <c r="AH111">
        <v>3</v>
      </c>
      <c r="AI111">
        <v>-1</v>
      </c>
      <c r="AJ111" t="s">
        <v>3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ROW(Source!A110)</f>
        <v>110</v>
      </c>
      <c r="B112">
        <v>22611902</v>
      </c>
      <c r="C112">
        <v>22611894</v>
      </c>
      <c r="D112">
        <v>7164325</v>
      </c>
      <c r="E112">
        <v>7157832</v>
      </c>
      <c r="F112">
        <v>1</v>
      </c>
      <c r="G112">
        <v>7157832</v>
      </c>
      <c r="H112">
        <v>3</v>
      </c>
      <c r="I112" t="s">
        <v>568</v>
      </c>
      <c r="J112" t="s">
        <v>3</v>
      </c>
      <c r="K112" t="s">
        <v>569</v>
      </c>
      <c r="L112">
        <v>1348</v>
      </c>
      <c r="N112">
        <v>1009</v>
      </c>
      <c r="O112" t="s">
        <v>137</v>
      </c>
      <c r="P112" t="s">
        <v>137</v>
      </c>
      <c r="Q112">
        <v>1000</v>
      </c>
      <c r="X112">
        <v>5.1999999999999998E-2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 t="s">
        <v>3</v>
      </c>
      <c r="AG112">
        <v>5.1999999999999998E-2</v>
      </c>
      <c r="AH112">
        <v>3</v>
      </c>
      <c r="AI112">
        <v>-1</v>
      </c>
      <c r="AJ112" t="s">
        <v>3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ROW(Source!A140)</f>
        <v>140</v>
      </c>
      <c r="B113">
        <v>22529999</v>
      </c>
      <c r="C113">
        <v>22529984</v>
      </c>
      <c r="D113">
        <v>7157835</v>
      </c>
      <c r="E113">
        <v>7157832</v>
      </c>
      <c r="F113">
        <v>1</v>
      </c>
      <c r="G113">
        <v>7157832</v>
      </c>
      <c r="H113">
        <v>1</v>
      </c>
      <c r="I113" t="s">
        <v>433</v>
      </c>
      <c r="J113" t="s">
        <v>3</v>
      </c>
      <c r="K113" t="s">
        <v>434</v>
      </c>
      <c r="L113">
        <v>1191</v>
      </c>
      <c r="N113">
        <v>1013</v>
      </c>
      <c r="O113" t="s">
        <v>435</v>
      </c>
      <c r="P113" t="s">
        <v>435</v>
      </c>
      <c r="Q113">
        <v>1</v>
      </c>
      <c r="X113">
        <v>89.9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1</v>
      </c>
      <c r="AF113" t="s">
        <v>118</v>
      </c>
      <c r="AG113">
        <v>103.38500000000001</v>
      </c>
      <c r="AH113">
        <v>2</v>
      </c>
      <c r="AI113">
        <v>22529985</v>
      </c>
      <c r="AJ113">
        <v>111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ROW(Source!A140)</f>
        <v>140</v>
      </c>
      <c r="B114">
        <v>22530000</v>
      </c>
      <c r="C114">
        <v>22529984</v>
      </c>
      <c r="D114">
        <v>7231421</v>
      </c>
      <c r="E114">
        <v>1</v>
      </c>
      <c r="F114">
        <v>1</v>
      </c>
      <c r="G114">
        <v>7157832</v>
      </c>
      <c r="H114">
        <v>2</v>
      </c>
      <c r="I114" t="s">
        <v>441</v>
      </c>
      <c r="J114" t="s">
        <v>442</v>
      </c>
      <c r="K114" t="s">
        <v>443</v>
      </c>
      <c r="L114">
        <v>1368</v>
      </c>
      <c r="N114">
        <v>1011</v>
      </c>
      <c r="O114" t="s">
        <v>444</v>
      </c>
      <c r="P114" t="s">
        <v>444</v>
      </c>
      <c r="Q114">
        <v>1</v>
      </c>
      <c r="X114">
        <v>1.83</v>
      </c>
      <c r="Y114">
        <v>0</v>
      </c>
      <c r="Z114">
        <v>74.44</v>
      </c>
      <c r="AA114">
        <v>17.59</v>
      </c>
      <c r="AB114">
        <v>0</v>
      </c>
      <c r="AC114">
        <v>0</v>
      </c>
      <c r="AD114">
        <v>1</v>
      </c>
      <c r="AE114">
        <v>0</v>
      </c>
      <c r="AF114" t="s">
        <v>117</v>
      </c>
      <c r="AG114">
        <v>2.2875000000000001</v>
      </c>
      <c r="AH114">
        <v>2</v>
      </c>
      <c r="AI114">
        <v>22529986</v>
      </c>
      <c r="AJ114">
        <v>112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ROW(Source!A140)</f>
        <v>140</v>
      </c>
      <c r="B115">
        <v>22530001</v>
      </c>
      <c r="C115">
        <v>22529984</v>
      </c>
      <c r="D115">
        <v>7230811</v>
      </c>
      <c r="E115">
        <v>1</v>
      </c>
      <c r="F115">
        <v>1</v>
      </c>
      <c r="G115">
        <v>7157832</v>
      </c>
      <c r="H115">
        <v>2</v>
      </c>
      <c r="I115" t="s">
        <v>471</v>
      </c>
      <c r="J115" t="s">
        <v>472</v>
      </c>
      <c r="K115" t="s">
        <v>473</v>
      </c>
      <c r="L115">
        <v>1368</v>
      </c>
      <c r="N115">
        <v>1011</v>
      </c>
      <c r="O115" t="s">
        <v>444</v>
      </c>
      <c r="P115" t="s">
        <v>444</v>
      </c>
      <c r="Q115">
        <v>1</v>
      </c>
      <c r="X115">
        <v>1.52</v>
      </c>
      <c r="Y115">
        <v>0</v>
      </c>
      <c r="Z115">
        <v>102.11</v>
      </c>
      <c r="AA115">
        <v>30.03</v>
      </c>
      <c r="AB115">
        <v>0</v>
      </c>
      <c r="AC115">
        <v>0</v>
      </c>
      <c r="AD115">
        <v>1</v>
      </c>
      <c r="AE115">
        <v>0</v>
      </c>
      <c r="AF115" t="s">
        <v>117</v>
      </c>
      <c r="AG115">
        <v>1.9</v>
      </c>
      <c r="AH115">
        <v>2</v>
      </c>
      <c r="AI115">
        <v>22529987</v>
      </c>
      <c r="AJ115">
        <v>113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ROW(Source!A140)</f>
        <v>140</v>
      </c>
      <c r="B116">
        <v>22530002</v>
      </c>
      <c r="C116">
        <v>22529984</v>
      </c>
      <c r="D116">
        <v>7231015</v>
      </c>
      <c r="E116">
        <v>1</v>
      </c>
      <c r="F116">
        <v>1</v>
      </c>
      <c r="G116">
        <v>7157832</v>
      </c>
      <c r="H116">
        <v>2</v>
      </c>
      <c r="I116" t="s">
        <v>474</v>
      </c>
      <c r="J116" t="s">
        <v>475</v>
      </c>
      <c r="K116" t="s">
        <v>476</v>
      </c>
      <c r="L116">
        <v>1368</v>
      </c>
      <c r="N116">
        <v>1011</v>
      </c>
      <c r="O116" t="s">
        <v>444</v>
      </c>
      <c r="P116" t="s">
        <v>444</v>
      </c>
      <c r="Q116">
        <v>1</v>
      </c>
      <c r="X116">
        <v>1.79</v>
      </c>
      <c r="Y116">
        <v>0</v>
      </c>
      <c r="Z116">
        <v>13.3</v>
      </c>
      <c r="AA116">
        <v>0.97</v>
      </c>
      <c r="AB116">
        <v>0</v>
      </c>
      <c r="AC116">
        <v>0</v>
      </c>
      <c r="AD116">
        <v>1</v>
      </c>
      <c r="AE116">
        <v>0</v>
      </c>
      <c r="AF116" t="s">
        <v>117</v>
      </c>
      <c r="AG116">
        <v>2.2374999999999998</v>
      </c>
      <c r="AH116">
        <v>2</v>
      </c>
      <c r="AI116">
        <v>22529988</v>
      </c>
      <c r="AJ116">
        <v>114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ROW(Source!A140)</f>
        <v>140</v>
      </c>
      <c r="B117">
        <v>22530003</v>
      </c>
      <c r="C117">
        <v>22529984</v>
      </c>
      <c r="D117">
        <v>7232717</v>
      </c>
      <c r="E117">
        <v>1</v>
      </c>
      <c r="F117">
        <v>1</v>
      </c>
      <c r="G117">
        <v>7157832</v>
      </c>
      <c r="H117">
        <v>3</v>
      </c>
      <c r="I117" t="s">
        <v>477</v>
      </c>
      <c r="J117" t="s">
        <v>478</v>
      </c>
      <c r="K117" t="s">
        <v>479</v>
      </c>
      <c r="L117">
        <v>1348</v>
      </c>
      <c r="N117">
        <v>1009</v>
      </c>
      <c r="O117" t="s">
        <v>137</v>
      </c>
      <c r="P117" t="s">
        <v>137</v>
      </c>
      <c r="Q117">
        <v>1000</v>
      </c>
      <c r="X117">
        <v>2.3599999999999999E-2</v>
      </c>
      <c r="Y117">
        <v>1463.45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2.3599999999999999E-2</v>
      </c>
      <c r="AH117">
        <v>2</v>
      </c>
      <c r="AI117">
        <v>22529989</v>
      </c>
      <c r="AJ117">
        <v>115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ROW(Source!A140)</f>
        <v>140</v>
      </c>
      <c r="B118">
        <v>22530004</v>
      </c>
      <c r="C118">
        <v>22529984</v>
      </c>
      <c r="D118">
        <v>7232930</v>
      </c>
      <c r="E118">
        <v>1</v>
      </c>
      <c r="F118">
        <v>1</v>
      </c>
      <c r="G118">
        <v>7157832</v>
      </c>
      <c r="H118">
        <v>3</v>
      </c>
      <c r="I118" t="s">
        <v>480</v>
      </c>
      <c r="J118" t="s">
        <v>481</v>
      </c>
      <c r="K118" t="s">
        <v>482</v>
      </c>
      <c r="L118">
        <v>1327</v>
      </c>
      <c r="N118">
        <v>1005</v>
      </c>
      <c r="O118" t="s">
        <v>125</v>
      </c>
      <c r="P118" t="s">
        <v>125</v>
      </c>
      <c r="Q118">
        <v>1</v>
      </c>
      <c r="X118">
        <v>89</v>
      </c>
      <c r="Y118">
        <v>5.76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89</v>
      </c>
      <c r="AH118">
        <v>2</v>
      </c>
      <c r="AI118">
        <v>22529990</v>
      </c>
      <c r="AJ118">
        <v>116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ROW(Source!A140)</f>
        <v>140</v>
      </c>
      <c r="B119">
        <v>22530005</v>
      </c>
      <c r="C119">
        <v>22529984</v>
      </c>
      <c r="D119">
        <v>7231843</v>
      </c>
      <c r="E119">
        <v>1</v>
      </c>
      <c r="F119">
        <v>1</v>
      </c>
      <c r="G119">
        <v>7157832</v>
      </c>
      <c r="H119">
        <v>3</v>
      </c>
      <c r="I119" t="s">
        <v>483</v>
      </c>
      <c r="J119" t="s">
        <v>484</v>
      </c>
      <c r="K119" t="s">
        <v>485</v>
      </c>
      <c r="L119">
        <v>1348</v>
      </c>
      <c r="N119">
        <v>1009</v>
      </c>
      <c r="O119" t="s">
        <v>137</v>
      </c>
      <c r="P119" t="s">
        <v>137</v>
      </c>
      <c r="Q119">
        <v>1000</v>
      </c>
      <c r="X119">
        <v>4.13E-3</v>
      </c>
      <c r="Y119">
        <v>6521.42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4.13E-3</v>
      </c>
      <c r="AH119">
        <v>2</v>
      </c>
      <c r="AI119">
        <v>22529991</v>
      </c>
      <c r="AJ119">
        <v>117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ROW(Source!A140)</f>
        <v>140</v>
      </c>
      <c r="B120">
        <v>22530006</v>
      </c>
      <c r="C120">
        <v>22529984</v>
      </c>
      <c r="D120">
        <v>7231844</v>
      </c>
      <c r="E120">
        <v>1</v>
      </c>
      <c r="F120">
        <v>1</v>
      </c>
      <c r="G120">
        <v>7157832</v>
      </c>
      <c r="H120">
        <v>3</v>
      </c>
      <c r="I120" t="s">
        <v>486</v>
      </c>
      <c r="J120" t="s">
        <v>487</v>
      </c>
      <c r="K120" t="s">
        <v>488</v>
      </c>
      <c r="L120">
        <v>1348</v>
      </c>
      <c r="N120">
        <v>1009</v>
      </c>
      <c r="O120" t="s">
        <v>137</v>
      </c>
      <c r="P120" t="s">
        <v>137</v>
      </c>
      <c r="Q120">
        <v>1000</v>
      </c>
      <c r="X120">
        <v>2.0999999999999999E-3</v>
      </c>
      <c r="Y120">
        <v>7875.24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2.0999999999999999E-3</v>
      </c>
      <c r="AH120">
        <v>2</v>
      </c>
      <c r="AI120">
        <v>22529992</v>
      </c>
      <c r="AJ120">
        <v>118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ROW(Source!A140)</f>
        <v>140</v>
      </c>
      <c r="B121">
        <v>22530007</v>
      </c>
      <c r="C121">
        <v>22529984</v>
      </c>
      <c r="D121">
        <v>7231857</v>
      </c>
      <c r="E121">
        <v>1</v>
      </c>
      <c r="F121">
        <v>1</v>
      </c>
      <c r="G121">
        <v>7157832</v>
      </c>
      <c r="H121">
        <v>3</v>
      </c>
      <c r="I121" t="s">
        <v>489</v>
      </c>
      <c r="J121" t="s">
        <v>490</v>
      </c>
      <c r="K121" t="s">
        <v>491</v>
      </c>
      <c r="L121">
        <v>1348</v>
      </c>
      <c r="N121">
        <v>1009</v>
      </c>
      <c r="O121" t="s">
        <v>137</v>
      </c>
      <c r="P121" t="s">
        <v>137</v>
      </c>
      <c r="Q121">
        <v>1000</v>
      </c>
      <c r="X121">
        <v>1.6E-2</v>
      </c>
      <c r="Y121">
        <v>1227.3800000000001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3</v>
      </c>
      <c r="AG121">
        <v>1.6E-2</v>
      </c>
      <c r="AH121">
        <v>2</v>
      </c>
      <c r="AI121">
        <v>22529993</v>
      </c>
      <c r="AJ121">
        <v>119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ROW(Source!A140)</f>
        <v>140</v>
      </c>
      <c r="B122">
        <v>22530008</v>
      </c>
      <c r="C122">
        <v>22529984</v>
      </c>
      <c r="D122">
        <v>7231936</v>
      </c>
      <c r="E122">
        <v>1</v>
      </c>
      <c r="F122">
        <v>1</v>
      </c>
      <c r="G122">
        <v>7157832</v>
      </c>
      <c r="H122">
        <v>3</v>
      </c>
      <c r="I122" t="s">
        <v>492</v>
      </c>
      <c r="J122" t="s">
        <v>493</v>
      </c>
      <c r="K122" t="s">
        <v>494</v>
      </c>
      <c r="L122">
        <v>1339</v>
      </c>
      <c r="N122">
        <v>1007</v>
      </c>
      <c r="O122" t="s">
        <v>246</v>
      </c>
      <c r="P122" t="s">
        <v>246</v>
      </c>
      <c r="Q122">
        <v>1</v>
      </c>
      <c r="X122">
        <v>0.08</v>
      </c>
      <c r="Y122">
        <v>1828.56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3</v>
      </c>
      <c r="AG122">
        <v>0.08</v>
      </c>
      <c r="AH122">
        <v>2</v>
      </c>
      <c r="AI122">
        <v>22529994</v>
      </c>
      <c r="AJ122">
        <v>120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ROW(Source!A140)</f>
        <v>140</v>
      </c>
      <c r="B123">
        <v>22530009</v>
      </c>
      <c r="C123">
        <v>22529984</v>
      </c>
      <c r="D123">
        <v>7232436</v>
      </c>
      <c r="E123">
        <v>1</v>
      </c>
      <c r="F123">
        <v>1</v>
      </c>
      <c r="G123">
        <v>7157832</v>
      </c>
      <c r="H123">
        <v>3</v>
      </c>
      <c r="I123" t="s">
        <v>495</v>
      </c>
      <c r="J123" t="s">
        <v>496</v>
      </c>
      <c r="K123" t="s">
        <v>497</v>
      </c>
      <c r="L123">
        <v>1346</v>
      </c>
      <c r="N123">
        <v>1009</v>
      </c>
      <c r="O123" t="s">
        <v>163</v>
      </c>
      <c r="P123" t="s">
        <v>163</v>
      </c>
      <c r="Q123">
        <v>1</v>
      </c>
      <c r="X123">
        <v>108</v>
      </c>
      <c r="Y123">
        <v>9.86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3</v>
      </c>
      <c r="AG123">
        <v>108</v>
      </c>
      <c r="AH123">
        <v>2</v>
      </c>
      <c r="AI123">
        <v>22529995</v>
      </c>
      <c r="AJ123">
        <v>121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ROW(Source!A140)</f>
        <v>140</v>
      </c>
      <c r="B124">
        <v>22530010</v>
      </c>
      <c r="C124">
        <v>22529984</v>
      </c>
      <c r="D124">
        <v>7234974</v>
      </c>
      <c r="E124">
        <v>1</v>
      </c>
      <c r="F124">
        <v>1</v>
      </c>
      <c r="G124">
        <v>7157832</v>
      </c>
      <c r="H124">
        <v>3</v>
      </c>
      <c r="I124" t="s">
        <v>498</v>
      </c>
      <c r="J124" t="s">
        <v>499</v>
      </c>
      <c r="K124" t="s">
        <v>500</v>
      </c>
      <c r="L124">
        <v>1339</v>
      </c>
      <c r="N124">
        <v>1007</v>
      </c>
      <c r="O124" t="s">
        <v>246</v>
      </c>
      <c r="P124" t="s">
        <v>246</v>
      </c>
      <c r="Q124">
        <v>1</v>
      </c>
      <c r="X124">
        <v>0.105</v>
      </c>
      <c r="Y124">
        <v>540.41999999999996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3</v>
      </c>
      <c r="AG124">
        <v>0.105</v>
      </c>
      <c r="AH124">
        <v>2</v>
      </c>
      <c r="AI124">
        <v>22529996</v>
      </c>
      <c r="AJ124">
        <v>122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ROW(Source!A140)</f>
        <v>140</v>
      </c>
      <c r="B125">
        <v>22530011</v>
      </c>
      <c r="C125">
        <v>22529984</v>
      </c>
      <c r="D125">
        <v>7238382</v>
      </c>
      <c r="E125">
        <v>1</v>
      </c>
      <c r="F125">
        <v>1</v>
      </c>
      <c r="G125">
        <v>7157832</v>
      </c>
      <c r="H125">
        <v>3</v>
      </c>
      <c r="I125" t="s">
        <v>501</v>
      </c>
      <c r="J125" t="s">
        <v>502</v>
      </c>
      <c r="K125" t="s">
        <v>503</v>
      </c>
      <c r="L125">
        <v>1346</v>
      </c>
      <c r="N125">
        <v>1009</v>
      </c>
      <c r="O125" t="s">
        <v>163</v>
      </c>
      <c r="P125" t="s">
        <v>163</v>
      </c>
      <c r="Q125">
        <v>1</v>
      </c>
      <c r="X125">
        <v>37.5</v>
      </c>
      <c r="Y125">
        <v>4.37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3</v>
      </c>
      <c r="AG125">
        <v>37.5</v>
      </c>
      <c r="AH125">
        <v>2</v>
      </c>
      <c r="AI125">
        <v>22529997</v>
      </c>
      <c r="AJ125">
        <v>123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ROW(Source!A140)</f>
        <v>140</v>
      </c>
      <c r="B126">
        <v>22530012</v>
      </c>
      <c r="C126">
        <v>22529984</v>
      </c>
      <c r="D126">
        <v>7173566</v>
      </c>
      <c r="E126">
        <v>7157832</v>
      </c>
      <c r="F126">
        <v>1</v>
      </c>
      <c r="G126">
        <v>7157832</v>
      </c>
      <c r="H126">
        <v>3</v>
      </c>
      <c r="I126" t="s">
        <v>570</v>
      </c>
      <c r="J126" t="s">
        <v>3</v>
      </c>
      <c r="K126" t="s">
        <v>571</v>
      </c>
      <c r="L126">
        <v>1035</v>
      </c>
      <c r="N126">
        <v>1013</v>
      </c>
      <c r="O126" t="s">
        <v>220</v>
      </c>
      <c r="P126" t="s">
        <v>220</v>
      </c>
      <c r="Q126">
        <v>1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 t="s">
        <v>3</v>
      </c>
      <c r="AG126">
        <v>0</v>
      </c>
      <c r="AH126">
        <v>3</v>
      </c>
      <c r="AI126">
        <v>-1</v>
      </c>
      <c r="AJ126" t="s">
        <v>3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ROW(Source!A140)</f>
        <v>140</v>
      </c>
      <c r="B127">
        <v>22530013</v>
      </c>
      <c r="C127">
        <v>22529984</v>
      </c>
      <c r="D127">
        <v>7176315</v>
      </c>
      <c r="E127">
        <v>7157832</v>
      </c>
      <c r="F127">
        <v>1</v>
      </c>
      <c r="G127">
        <v>7157832</v>
      </c>
      <c r="H127">
        <v>3</v>
      </c>
      <c r="I127" t="s">
        <v>572</v>
      </c>
      <c r="J127" t="s">
        <v>3</v>
      </c>
      <c r="K127" t="s">
        <v>206</v>
      </c>
      <c r="L127">
        <v>1327</v>
      </c>
      <c r="N127">
        <v>1005</v>
      </c>
      <c r="O127" t="s">
        <v>125</v>
      </c>
      <c r="P127" t="s">
        <v>125</v>
      </c>
      <c r="Q127">
        <v>1</v>
      </c>
      <c r="X127">
        <v>100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 t="s">
        <v>3</v>
      </c>
      <c r="AG127">
        <v>100</v>
      </c>
      <c r="AH127">
        <v>3</v>
      </c>
      <c r="AI127">
        <v>-1</v>
      </c>
      <c r="AJ127" t="s">
        <v>3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ROW(Source!A141)</f>
        <v>141</v>
      </c>
      <c r="B128">
        <v>22529999</v>
      </c>
      <c r="C128">
        <v>22529984</v>
      </c>
      <c r="D128">
        <v>7157835</v>
      </c>
      <c r="E128">
        <v>7157832</v>
      </c>
      <c r="F128">
        <v>1</v>
      </c>
      <c r="G128">
        <v>7157832</v>
      </c>
      <c r="H128">
        <v>1</v>
      </c>
      <c r="I128" t="s">
        <v>433</v>
      </c>
      <c r="J128" t="s">
        <v>3</v>
      </c>
      <c r="K128" t="s">
        <v>434</v>
      </c>
      <c r="L128">
        <v>1191</v>
      </c>
      <c r="N128">
        <v>1013</v>
      </c>
      <c r="O128" t="s">
        <v>435</v>
      </c>
      <c r="P128" t="s">
        <v>435</v>
      </c>
      <c r="Q128">
        <v>1</v>
      </c>
      <c r="X128">
        <v>89.9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1</v>
      </c>
      <c r="AF128" t="s">
        <v>118</v>
      </c>
      <c r="AG128">
        <v>103.38500000000001</v>
      </c>
      <c r="AH128">
        <v>2</v>
      </c>
      <c r="AI128">
        <v>22529985</v>
      </c>
      <c r="AJ128">
        <v>125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ROW(Source!A141)</f>
        <v>141</v>
      </c>
      <c r="B129">
        <v>22530000</v>
      </c>
      <c r="C129">
        <v>22529984</v>
      </c>
      <c r="D129">
        <v>7231421</v>
      </c>
      <c r="E129">
        <v>1</v>
      </c>
      <c r="F129">
        <v>1</v>
      </c>
      <c r="G129">
        <v>7157832</v>
      </c>
      <c r="H129">
        <v>2</v>
      </c>
      <c r="I129" t="s">
        <v>441</v>
      </c>
      <c r="J129" t="s">
        <v>442</v>
      </c>
      <c r="K129" t="s">
        <v>443</v>
      </c>
      <c r="L129">
        <v>1368</v>
      </c>
      <c r="N129">
        <v>1011</v>
      </c>
      <c r="O129" t="s">
        <v>444</v>
      </c>
      <c r="P129" t="s">
        <v>444</v>
      </c>
      <c r="Q129">
        <v>1</v>
      </c>
      <c r="X129">
        <v>1.83</v>
      </c>
      <c r="Y129">
        <v>0</v>
      </c>
      <c r="Z129">
        <v>74.44</v>
      </c>
      <c r="AA129">
        <v>17.59</v>
      </c>
      <c r="AB129">
        <v>0</v>
      </c>
      <c r="AC129">
        <v>0</v>
      </c>
      <c r="AD129">
        <v>1</v>
      </c>
      <c r="AE129">
        <v>0</v>
      </c>
      <c r="AF129" t="s">
        <v>117</v>
      </c>
      <c r="AG129">
        <v>2.2875000000000001</v>
      </c>
      <c r="AH129">
        <v>2</v>
      </c>
      <c r="AI129">
        <v>22529986</v>
      </c>
      <c r="AJ129">
        <v>126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ROW(Source!A141)</f>
        <v>141</v>
      </c>
      <c r="B130">
        <v>22530001</v>
      </c>
      <c r="C130">
        <v>22529984</v>
      </c>
      <c r="D130">
        <v>7230811</v>
      </c>
      <c r="E130">
        <v>1</v>
      </c>
      <c r="F130">
        <v>1</v>
      </c>
      <c r="G130">
        <v>7157832</v>
      </c>
      <c r="H130">
        <v>2</v>
      </c>
      <c r="I130" t="s">
        <v>471</v>
      </c>
      <c r="J130" t="s">
        <v>472</v>
      </c>
      <c r="K130" t="s">
        <v>473</v>
      </c>
      <c r="L130">
        <v>1368</v>
      </c>
      <c r="N130">
        <v>1011</v>
      </c>
      <c r="O130" t="s">
        <v>444</v>
      </c>
      <c r="P130" t="s">
        <v>444</v>
      </c>
      <c r="Q130">
        <v>1</v>
      </c>
      <c r="X130">
        <v>1.52</v>
      </c>
      <c r="Y130">
        <v>0</v>
      </c>
      <c r="Z130">
        <v>102.11</v>
      </c>
      <c r="AA130">
        <v>30.03</v>
      </c>
      <c r="AB130">
        <v>0</v>
      </c>
      <c r="AC130">
        <v>0</v>
      </c>
      <c r="AD130">
        <v>1</v>
      </c>
      <c r="AE130">
        <v>0</v>
      </c>
      <c r="AF130" t="s">
        <v>117</v>
      </c>
      <c r="AG130">
        <v>1.9</v>
      </c>
      <c r="AH130">
        <v>2</v>
      </c>
      <c r="AI130">
        <v>22529987</v>
      </c>
      <c r="AJ130">
        <v>127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ROW(Source!A141)</f>
        <v>141</v>
      </c>
      <c r="B131">
        <v>22530002</v>
      </c>
      <c r="C131">
        <v>22529984</v>
      </c>
      <c r="D131">
        <v>7231015</v>
      </c>
      <c r="E131">
        <v>1</v>
      </c>
      <c r="F131">
        <v>1</v>
      </c>
      <c r="G131">
        <v>7157832</v>
      </c>
      <c r="H131">
        <v>2</v>
      </c>
      <c r="I131" t="s">
        <v>474</v>
      </c>
      <c r="J131" t="s">
        <v>475</v>
      </c>
      <c r="K131" t="s">
        <v>476</v>
      </c>
      <c r="L131">
        <v>1368</v>
      </c>
      <c r="N131">
        <v>1011</v>
      </c>
      <c r="O131" t="s">
        <v>444</v>
      </c>
      <c r="P131" t="s">
        <v>444</v>
      </c>
      <c r="Q131">
        <v>1</v>
      </c>
      <c r="X131">
        <v>1.79</v>
      </c>
      <c r="Y131">
        <v>0</v>
      </c>
      <c r="Z131">
        <v>13.3</v>
      </c>
      <c r="AA131">
        <v>0.97</v>
      </c>
      <c r="AB131">
        <v>0</v>
      </c>
      <c r="AC131">
        <v>0</v>
      </c>
      <c r="AD131">
        <v>1</v>
      </c>
      <c r="AE131">
        <v>0</v>
      </c>
      <c r="AF131" t="s">
        <v>117</v>
      </c>
      <c r="AG131">
        <v>2.2374999999999998</v>
      </c>
      <c r="AH131">
        <v>2</v>
      </c>
      <c r="AI131">
        <v>22529988</v>
      </c>
      <c r="AJ131">
        <v>128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ROW(Source!A141)</f>
        <v>141</v>
      </c>
      <c r="B132">
        <v>22530003</v>
      </c>
      <c r="C132">
        <v>22529984</v>
      </c>
      <c r="D132">
        <v>7232717</v>
      </c>
      <c r="E132">
        <v>1</v>
      </c>
      <c r="F132">
        <v>1</v>
      </c>
      <c r="G132">
        <v>7157832</v>
      </c>
      <c r="H132">
        <v>3</v>
      </c>
      <c r="I132" t="s">
        <v>477</v>
      </c>
      <c r="J132" t="s">
        <v>478</v>
      </c>
      <c r="K132" t="s">
        <v>479</v>
      </c>
      <c r="L132">
        <v>1348</v>
      </c>
      <c r="N132">
        <v>1009</v>
      </c>
      <c r="O132" t="s">
        <v>137</v>
      </c>
      <c r="P132" t="s">
        <v>137</v>
      </c>
      <c r="Q132">
        <v>1000</v>
      </c>
      <c r="X132">
        <v>2.3599999999999999E-2</v>
      </c>
      <c r="Y132">
        <v>1463.45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2.3599999999999999E-2</v>
      </c>
      <c r="AH132">
        <v>2</v>
      </c>
      <c r="AI132">
        <v>22529989</v>
      </c>
      <c r="AJ132">
        <v>129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ROW(Source!A141)</f>
        <v>141</v>
      </c>
      <c r="B133">
        <v>22530004</v>
      </c>
      <c r="C133">
        <v>22529984</v>
      </c>
      <c r="D133">
        <v>7232930</v>
      </c>
      <c r="E133">
        <v>1</v>
      </c>
      <c r="F133">
        <v>1</v>
      </c>
      <c r="G133">
        <v>7157832</v>
      </c>
      <c r="H133">
        <v>3</v>
      </c>
      <c r="I133" t="s">
        <v>480</v>
      </c>
      <c r="J133" t="s">
        <v>481</v>
      </c>
      <c r="K133" t="s">
        <v>482</v>
      </c>
      <c r="L133">
        <v>1327</v>
      </c>
      <c r="N133">
        <v>1005</v>
      </c>
      <c r="O133" t="s">
        <v>125</v>
      </c>
      <c r="P133" t="s">
        <v>125</v>
      </c>
      <c r="Q133">
        <v>1</v>
      </c>
      <c r="X133">
        <v>89</v>
      </c>
      <c r="Y133">
        <v>5.76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89</v>
      </c>
      <c r="AH133">
        <v>2</v>
      </c>
      <c r="AI133">
        <v>22529990</v>
      </c>
      <c r="AJ133">
        <v>130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ROW(Source!A141)</f>
        <v>141</v>
      </c>
      <c r="B134">
        <v>22530005</v>
      </c>
      <c r="C134">
        <v>22529984</v>
      </c>
      <c r="D134">
        <v>7231843</v>
      </c>
      <c r="E134">
        <v>1</v>
      </c>
      <c r="F134">
        <v>1</v>
      </c>
      <c r="G134">
        <v>7157832</v>
      </c>
      <c r="H134">
        <v>3</v>
      </c>
      <c r="I134" t="s">
        <v>483</v>
      </c>
      <c r="J134" t="s">
        <v>484</v>
      </c>
      <c r="K134" t="s">
        <v>485</v>
      </c>
      <c r="L134">
        <v>1348</v>
      </c>
      <c r="N134">
        <v>1009</v>
      </c>
      <c r="O134" t="s">
        <v>137</v>
      </c>
      <c r="P134" t="s">
        <v>137</v>
      </c>
      <c r="Q134">
        <v>1000</v>
      </c>
      <c r="X134">
        <v>4.13E-3</v>
      </c>
      <c r="Y134">
        <v>6521.42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4.13E-3</v>
      </c>
      <c r="AH134">
        <v>2</v>
      </c>
      <c r="AI134">
        <v>22529991</v>
      </c>
      <c r="AJ134">
        <v>131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ROW(Source!A141)</f>
        <v>141</v>
      </c>
      <c r="B135">
        <v>22530006</v>
      </c>
      <c r="C135">
        <v>22529984</v>
      </c>
      <c r="D135">
        <v>7231844</v>
      </c>
      <c r="E135">
        <v>1</v>
      </c>
      <c r="F135">
        <v>1</v>
      </c>
      <c r="G135">
        <v>7157832</v>
      </c>
      <c r="H135">
        <v>3</v>
      </c>
      <c r="I135" t="s">
        <v>486</v>
      </c>
      <c r="J135" t="s">
        <v>487</v>
      </c>
      <c r="K135" t="s">
        <v>488</v>
      </c>
      <c r="L135">
        <v>1348</v>
      </c>
      <c r="N135">
        <v>1009</v>
      </c>
      <c r="O135" t="s">
        <v>137</v>
      </c>
      <c r="P135" t="s">
        <v>137</v>
      </c>
      <c r="Q135">
        <v>1000</v>
      </c>
      <c r="X135">
        <v>2.0999999999999999E-3</v>
      </c>
      <c r="Y135">
        <v>7875.24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2.0999999999999999E-3</v>
      </c>
      <c r="AH135">
        <v>2</v>
      </c>
      <c r="AI135">
        <v>22529992</v>
      </c>
      <c r="AJ135">
        <v>132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ROW(Source!A141)</f>
        <v>141</v>
      </c>
      <c r="B136">
        <v>22530007</v>
      </c>
      <c r="C136">
        <v>22529984</v>
      </c>
      <c r="D136">
        <v>7231857</v>
      </c>
      <c r="E136">
        <v>1</v>
      </c>
      <c r="F136">
        <v>1</v>
      </c>
      <c r="G136">
        <v>7157832</v>
      </c>
      <c r="H136">
        <v>3</v>
      </c>
      <c r="I136" t="s">
        <v>489</v>
      </c>
      <c r="J136" t="s">
        <v>490</v>
      </c>
      <c r="K136" t="s">
        <v>491</v>
      </c>
      <c r="L136">
        <v>1348</v>
      </c>
      <c r="N136">
        <v>1009</v>
      </c>
      <c r="O136" t="s">
        <v>137</v>
      </c>
      <c r="P136" t="s">
        <v>137</v>
      </c>
      <c r="Q136">
        <v>1000</v>
      </c>
      <c r="X136">
        <v>1.6E-2</v>
      </c>
      <c r="Y136">
        <v>1227.3800000000001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1.6E-2</v>
      </c>
      <c r="AH136">
        <v>2</v>
      </c>
      <c r="AI136">
        <v>22529993</v>
      </c>
      <c r="AJ136">
        <v>133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ROW(Source!A141)</f>
        <v>141</v>
      </c>
      <c r="B137">
        <v>22530008</v>
      </c>
      <c r="C137">
        <v>22529984</v>
      </c>
      <c r="D137">
        <v>7231936</v>
      </c>
      <c r="E137">
        <v>1</v>
      </c>
      <c r="F137">
        <v>1</v>
      </c>
      <c r="G137">
        <v>7157832</v>
      </c>
      <c r="H137">
        <v>3</v>
      </c>
      <c r="I137" t="s">
        <v>492</v>
      </c>
      <c r="J137" t="s">
        <v>493</v>
      </c>
      <c r="K137" t="s">
        <v>494</v>
      </c>
      <c r="L137">
        <v>1339</v>
      </c>
      <c r="N137">
        <v>1007</v>
      </c>
      <c r="O137" t="s">
        <v>246</v>
      </c>
      <c r="P137" t="s">
        <v>246</v>
      </c>
      <c r="Q137">
        <v>1</v>
      </c>
      <c r="X137">
        <v>0.08</v>
      </c>
      <c r="Y137">
        <v>1828.56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0.08</v>
      </c>
      <c r="AH137">
        <v>2</v>
      </c>
      <c r="AI137">
        <v>22529994</v>
      </c>
      <c r="AJ137">
        <v>134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ROW(Source!A141)</f>
        <v>141</v>
      </c>
      <c r="B138">
        <v>22530009</v>
      </c>
      <c r="C138">
        <v>22529984</v>
      </c>
      <c r="D138">
        <v>7232436</v>
      </c>
      <c r="E138">
        <v>1</v>
      </c>
      <c r="F138">
        <v>1</v>
      </c>
      <c r="G138">
        <v>7157832</v>
      </c>
      <c r="H138">
        <v>3</v>
      </c>
      <c r="I138" t="s">
        <v>495</v>
      </c>
      <c r="J138" t="s">
        <v>496</v>
      </c>
      <c r="K138" t="s">
        <v>497</v>
      </c>
      <c r="L138">
        <v>1346</v>
      </c>
      <c r="N138">
        <v>1009</v>
      </c>
      <c r="O138" t="s">
        <v>163</v>
      </c>
      <c r="P138" t="s">
        <v>163</v>
      </c>
      <c r="Q138">
        <v>1</v>
      </c>
      <c r="X138">
        <v>108</v>
      </c>
      <c r="Y138">
        <v>9.86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108</v>
      </c>
      <c r="AH138">
        <v>2</v>
      </c>
      <c r="AI138">
        <v>22529995</v>
      </c>
      <c r="AJ138">
        <v>135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ROW(Source!A141)</f>
        <v>141</v>
      </c>
      <c r="B139">
        <v>22530010</v>
      </c>
      <c r="C139">
        <v>22529984</v>
      </c>
      <c r="D139">
        <v>7234974</v>
      </c>
      <c r="E139">
        <v>1</v>
      </c>
      <c r="F139">
        <v>1</v>
      </c>
      <c r="G139">
        <v>7157832</v>
      </c>
      <c r="H139">
        <v>3</v>
      </c>
      <c r="I139" t="s">
        <v>498</v>
      </c>
      <c r="J139" t="s">
        <v>499</v>
      </c>
      <c r="K139" t="s">
        <v>500</v>
      </c>
      <c r="L139">
        <v>1339</v>
      </c>
      <c r="N139">
        <v>1007</v>
      </c>
      <c r="O139" t="s">
        <v>246</v>
      </c>
      <c r="P139" t="s">
        <v>246</v>
      </c>
      <c r="Q139">
        <v>1</v>
      </c>
      <c r="X139">
        <v>0.105</v>
      </c>
      <c r="Y139">
        <v>540.41999999999996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3</v>
      </c>
      <c r="AG139">
        <v>0.105</v>
      </c>
      <c r="AH139">
        <v>2</v>
      </c>
      <c r="AI139">
        <v>22529996</v>
      </c>
      <c r="AJ139">
        <v>136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ROW(Source!A141)</f>
        <v>141</v>
      </c>
      <c r="B140">
        <v>22530011</v>
      </c>
      <c r="C140">
        <v>22529984</v>
      </c>
      <c r="D140">
        <v>7238382</v>
      </c>
      <c r="E140">
        <v>1</v>
      </c>
      <c r="F140">
        <v>1</v>
      </c>
      <c r="G140">
        <v>7157832</v>
      </c>
      <c r="H140">
        <v>3</v>
      </c>
      <c r="I140" t="s">
        <v>501</v>
      </c>
      <c r="J140" t="s">
        <v>502</v>
      </c>
      <c r="K140" t="s">
        <v>503</v>
      </c>
      <c r="L140">
        <v>1346</v>
      </c>
      <c r="N140">
        <v>1009</v>
      </c>
      <c r="O140" t="s">
        <v>163</v>
      </c>
      <c r="P140" t="s">
        <v>163</v>
      </c>
      <c r="Q140">
        <v>1</v>
      </c>
      <c r="X140">
        <v>37.5</v>
      </c>
      <c r="Y140">
        <v>4.37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37.5</v>
      </c>
      <c r="AH140">
        <v>2</v>
      </c>
      <c r="AI140">
        <v>22529997</v>
      </c>
      <c r="AJ140">
        <v>137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ROW(Source!A141)</f>
        <v>141</v>
      </c>
      <c r="B141">
        <v>22530012</v>
      </c>
      <c r="C141">
        <v>22529984</v>
      </c>
      <c r="D141">
        <v>7173566</v>
      </c>
      <c r="E141">
        <v>7157832</v>
      </c>
      <c r="F141">
        <v>1</v>
      </c>
      <c r="G141">
        <v>7157832</v>
      </c>
      <c r="H141">
        <v>3</v>
      </c>
      <c r="I141" t="s">
        <v>570</v>
      </c>
      <c r="J141" t="s">
        <v>3</v>
      </c>
      <c r="K141" t="s">
        <v>571</v>
      </c>
      <c r="L141">
        <v>1035</v>
      </c>
      <c r="N141">
        <v>1013</v>
      </c>
      <c r="O141" t="s">
        <v>220</v>
      </c>
      <c r="P141" t="s">
        <v>220</v>
      </c>
      <c r="Q141">
        <v>1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 t="s">
        <v>3</v>
      </c>
      <c r="AG141">
        <v>0</v>
      </c>
      <c r="AH141">
        <v>3</v>
      </c>
      <c r="AI141">
        <v>-1</v>
      </c>
      <c r="AJ141" t="s">
        <v>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ROW(Source!A141)</f>
        <v>141</v>
      </c>
      <c r="B142">
        <v>22530013</v>
      </c>
      <c r="C142">
        <v>22529984</v>
      </c>
      <c r="D142">
        <v>7176315</v>
      </c>
      <c r="E142">
        <v>7157832</v>
      </c>
      <c r="F142">
        <v>1</v>
      </c>
      <c r="G142">
        <v>7157832</v>
      </c>
      <c r="H142">
        <v>3</v>
      </c>
      <c r="I142" t="s">
        <v>572</v>
      </c>
      <c r="J142" t="s">
        <v>3</v>
      </c>
      <c r="K142" t="s">
        <v>206</v>
      </c>
      <c r="L142">
        <v>1327</v>
      </c>
      <c r="N142">
        <v>1005</v>
      </c>
      <c r="O142" t="s">
        <v>125</v>
      </c>
      <c r="P142" t="s">
        <v>125</v>
      </c>
      <c r="Q142">
        <v>1</v>
      </c>
      <c r="X142">
        <v>100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 t="s">
        <v>3</v>
      </c>
      <c r="AG142">
        <v>100</v>
      </c>
      <c r="AH142">
        <v>3</v>
      </c>
      <c r="AI142">
        <v>-1</v>
      </c>
      <c r="AJ142" t="s">
        <v>3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ROW(Source!A171)</f>
        <v>171</v>
      </c>
      <c r="B143">
        <v>22530022</v>
      </c>
      <c r="C143">
        <v>22530015</v>
      </c>
      <c r="D143">
        <v>7157835</v>
      </c>
      <c r="E143">
        <v>7157832</v>
      </c>
      <c r="F143">
        <v>1</v>
      </c>
      <c r="G143">
        <v>7157832</v>
      </c>
      <c r="H143">
        <v>1</v>
      </c>
      <c r="I143" t="s">
        <v>433</v>
      </c>
      <c r="J143" t="s">
        <v>3</v>
      </c>
      <c r="K143" t="s">
        <v>434</v>
      </c>
      <c r="L143">
        <v>1191</v>
      </c>
      <c r="N143">
        <v>1013</v>
      </c>
      <c r="O143" t="s">
        <v>435</v>
      </c>
      <c r="P143" t="s">
        <v>435</v>
      </c>
      <c r="Q143">
        <v>1</v>
      </c>
      <c r="X143">
        <v>176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1</v>
      </c>
      <c r="AF143" t="s">
        <v>118</v>
      </c>
      <c r="AG143">
        <v>202.39999999999998</v>
      </c>
      <c r="AH143">
        <v>2</v>
      </c>
      <c r="AI143">
        <v>22530016</v>
      </c>
      <c r="AJ143">
        <v>139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ROW(Source!A171)</f>
        <v>171</v>
      </c>
      <c r="B144">
        <v>22530023</v>
      </c>
      <c r="C144">
        <v>22530015</v>
      </c>
      <c r="D144">
        <v>7159942</v>
      </c>
      <c r="E144">
        <v>7157832</v>
      </c>
      <c r="F144">
        <v>1</v>
      </c>
      <c r="G144">
        <v>7157832</v>
      </c>
      <c r="H144">
        <v>2</v>
      </c>
      <c r="I144" t="s">
        <v>438</v>
      </c>
      <c r="J144" t="s">
        <v>3</v>
      </c>
      <c r="K144" t="s">
        <v>439</v>
      </c>
      <c r="L144">
        <v>1344</v>
      </c>
      <c r="N144">
        <v>1008</v>
      </c>
      <c r="O144" t="s">
        <v>440</v>
      </c>
      <c r="P144" t="s">
        <v>440</v>
      </c>
      <c r="Q144">
        <v>1</v>
      </c>
      <c r="X144">
        <v>19.66</v>
      </c>
      <c r="Y144">
        <v>0</v>
      </c>
      <c r="Z144">
        <v>1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117</v>
      </c>
      <c r="AG144">
        <v>24.574999999999999</v>
      </c>
      <c r="AH144">
        <v>2</v>
      </c>
      <c r="AI144">
        <v>22530017</v>
      </c>
      <c r="AJ144">
        <v>140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ROW(Source!A171)</f>
        <v>171</v>
      </c>
      <c r="B145">
        <v>22530027</v>
      </c>
      <c r="C145">
        <v>22530015</v>
      </c>
      <c r="D145">
        <v>7182707</v>
      </c>
      <c r="E145">
        <v>7157832</v>
      </c>
      <c r="F145">
        <v>1</v>
      </c>
      <c r="G145">
        <v>7157832</v>
      </c>
      <c r="H145">
        <v>3</v>
      </c>
      <c r="I145" t="s">
        <v>436</v>
      </c>
      <c r="J145" t="s">
        <v>3</v>
      </c>
      <c r="K145" t="s">
        <v>467</v>
      </c>
      <c r="L145">
        <v>1344</v>
      </c>
      <c r="N145">
        <v>1008</v>
      </c>
      <c r="O145" t="s">
        <v>440</v>
      </c>
      <c r="P145" t="s">
        <v>440</v>
      </c>
      <c r="Q145">
        <v>1</v>
      </c>
      <c r="X145">
        <v>0.87</v>
      </c>
      <c r="Y145">
        <v>1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0.87</v>
      </c>
      <c r="AH145">
        <v>2</v>
      </c>
      <c r="AI145">
        <v>22530019</v>
      </c>
      <c r="AJ145">
        <v>141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ROW(Source!A171)</f>
        <v>171</v>
      </c>
      <c r="B146">
        <v>22530024</v>
      </c>
      <c r="C146">
        <v>22530015</v>
      </c>
      <c r="D146">
        <v>7231768</v>
      </c>
      <c r="E146">
        <v>1</v>
      </c>
      <c r="F146">
        <v>1</v>
      </c>
      <c r="G146">
        <v>7157832</v>
      </c>
      <c r="H146">
        <v>3</v>
      </c>
      <c r="I146" t="s">
        <v>504</v>
      </c>
      <c r="J146" t="s">
        <v>505</v>
      </c>
      <c r="K146" t="s">
        <v>506</v>
      </c>
      <c r="L146">
        <v>1348</v>
      </c>
      <c r="N146">
        <v>1009</v>
      </c>
      <c r="O146" t="s">
        <v>137</v>
      </c>
      <c r="P146" t="s">
        <v>137</v>
      </c>
      <c r="Q146">
        <v>1000</v>
      </c>
      <c r="X146">
        <v>2.8500000000000001E-3</v>
      </c>
      <c r="Y146">
        <v>17876.91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2.8500000000000001E-3</v>
      </c>
      <c r="AH146">
        <v>2</v>
      </c>
      <c r="AI146">
        <v>22530018</v>
      </c>
      <c r="AJ146">
        <v>143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ROW(Source!A171)</f>
        <v>171</v>
      </c>
      <c r="B147">
        <v>22530025</v>
      </c>
      <c r="C147">
        <v>22530015</v>
      </c>
      <c r="D147">
        <v>7174481</v>
      </c>
      <c r="E147">
        <v>7157832</v>
      </c>
      <c r="F147">
        <v>1</v>
      </c>
      <c r="G147">
        <v>7157832</v>
      </c>
      <c r="H147">
        <v>3</v>
      </c>
      <c r="I147" t="s">
        <v>573</v>
      </c>
      <c r="J147" t="s">
        <v>3</v>
      </c>
      <c r="K147" t="s">
        <v>574</v>
      </c>
      <c r="L147">
        <v>1035</v>
      </c>
      <c r="N147">
        <v>1013</v>
      </c>
      <c r="O147" t="s">
        <v>220</v>
      </c>
      <c r="P147" t="s">
        <v>220</v>
      </c>
      <c r="Q147">
        <v>1</v>
      </c>
      <c r="X147">
        <v>100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 t="s">
        <v>3</v>
      </c>
      <c r="AG147">
        <v>100</v>
      </c>
      <c r="AH147">
        <v>3</v>
      </c>
      <c r="AI147">
        <v>-1</v>
      </c>
      <c r="AJ147" t="s">
        <v>3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ROW(Source!A171)</f>
        <v>171</v>
      </c>
      <c r="B148">
        <v>22530026</v>
      </c>
      <c r="C148">
        <v>22530015</v>
      </c>
      <c r="D148">
        <v>7179266</v>
      </c>
      <c r="E148">
        <v>7157832</v>
      </c>
      <c r="F148">
        <v>1</v>
      </c>
      <c r="G148">
        <v>7157832</v>
      </c>
      <c r="H148">
        <v>3</v>
      </c>
      <c r="I148" t="s">
        <v>575</v>
      </c>
      <c r="J148" t="s">
        <v>3</v>
      </c>
      <c r="K148" t="s">
        <v>576</v>
      </c>
      <c r="L148">
        <v>1327</v>
      </c>
      <c r="N148">
        <v>1005</v>
      </c>
      <c r="O148" t="s">
        <v>125</v>
      </c>
      <c r="P148" t="s">
        <v>125</v>
      </c>
      <c r="Q148">
        <v>1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 t="s">
        <v>3</v>
      </c>
      <c r="AG148">
        <v>0</v>
      </c>
      <c r="AH148">
        <v>3</v>
      </c>
      <c r="AI148">
        <v>-1</v>
      </c>
      <c r="AJ148" t="s">
        <v>3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ROW(Source!A172)</f>
        <v>172</v>
      </c>
      <c r="B149">
        <v>22530022</v>
      </c>
      <c r="C149">
        <v>22530015</v>
      </c>
      <c r="D149">
        <v>7157835</v>
      </c>
      <c r="E149">
        <v>7157832</v>
      </c>
      <c r="F149">
        <v>1</v>
      </c>
      <c r="G149">
        <v>7157832</v>
      </c>
      <c r="H149">
        <v>1</v>
      </c>
      <c r="I149" t="s">
        <v>433</v>
      </c>
      <c r="J149" t="s">
        <v>3</v>
      </c>
      <c r="K149" t="s">
        <v>434</v>
      </c>
      <c r="L149">
        <v>1191</v>
      </c>
      <c r="N149">
        <v>1013</v>
      </c>
      <c r="O149" t="s">
        <v>435</v>
      </c>
      <c r="P149" t="s">
        <v>435</v>
      </c>
      <c r="Q149">
        <v>1</v>
      </c>
      <c r="X149">
        <v>176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1</v>
      </c>
      <c r="AF149" t="s">
        <v>118</v>
      </c>
      <c r="AG149">
        <v>202.39999999999998</v>
      </c>
      <c r="AH149">
        <v>2</v>
      </c>
      <c r="AI149">
        <v>22530016</v>
      </c>
      <c r="AJ149">
        <v>145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ROW(Source!A172)</f>
        <v>172</v>
      </c>
      <c r="B150">
        <v>22530023</v>
      </c>
      <c r="C150">
        <v>22530015</v>
      </c>
      <c r="D150">
        <v>7159942</v>
      </c>
      <c r="E150">
        <v>7157832</v>
      </c>
      <c r="F150">
        <v>1</v>
      </c>
      <c r="G150">
        <v>7157832</v>
      </c>
      <c r="H150">
        <v>2</v>
      </c>
      <c r="I150" t="s">
        <v>438</v>
      </c>
      <c r="J150" t="s">
        <v>3</v>
      </c>
      <c r="K150" t="s">
        <v>439</v>
      </c>
      <c r="L150">
        <v>1344</v>
      </c>
      <c r="N150">
        <v>1008</v>
      </c>
      <c r="O150" t="s">
        <v>440</v>
      </c>
      <c r="P150" t="s">
        <v>440</v>
      </c>
      <c r="Q150">
        <v>1</v>
      </c>
      <c r="X150">
        <v>19.66</v>
      </c>
      <c r="Y150">
        <v>0</v>
      </c>
      <c r="Z150">
        <v>1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117</v>
      </c>
      <c r="AG150">
        <v>24.574999999999999</v>
      </c>
      <c r="AH150">
        <v>2</v>
      </c>
      <c r="AI150">
        <v>22530017</v>
      </c>
      <c r="AJ150">
        <v>146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ROW(Source!A172)</f>
        <v>172</v>
      </c>
      <c r="B151">
        <v>22530027</v>
      </c>
      <c r="C151">
        <v>22530015</v>
      </c>
      <c r="D151">
        <v>7182707</v>
      </c>
      <c r="E151">
        <v>7157832</v>
      </c>
      <c r="F151">
        <v>1</v>
      </c>
      <c r="G151">
        <v>7157832</v>
      </c>
      <c r="H151">
        <v>3</v>
      </c>
      <c r="I151" t="s">
        <v>436</v>
      </c>
      <c r="J151" t="s">
        <v>3</v>
      </c>
      <c r="K151" t="s">
        <v>467</v>
      </c>
      <c r="L151">
        <v>1344</v>
      </c>
      <c r="N151">
        <v>1008</v>
      </c>
      <c r="O151" t="s">
        <v>440</v>
      </c>
      <c r="P151" t="s">
        <v>440</v>
      </c>
      <c r="Q151">
        <v>1</v>
      </c>
      <c r="X151">
        <v>0.87</v>
      </c>
      <c r="Y151">
        <v>1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3</v>
      </c>
      <c r="AG151">
        <v>0.87</v>
      </c>
      <c r="AH151">
        <v>2</v>
      </c>
      <c r="AI151">
        <v>22530019</v>
      </c>
      <c r="AJ151">
        <v>147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ROW(Source!A172)</f>
        <v>172</v>
      </c>
      <c r="B152">
        <v>22530024</v>
      </c>
      <c r="C152">
        <v>22530015</v>
      </c>
      <c r="D152">
        <v>7231768</v>
      </c>
      <c r="E152">
        <v>1</v>
      </c>
      <c r="F152">
        <v>1</v>
      </c>
      <c r="G152">
        <v>7157832</v>
      </c>
      <c r="H152">
        <v>3</v>
      </c>
      <c r="I152" t="s">
        <v>504</v>
      </c>
      <c r="J152" t="s">
        <v>505</v>
      </c>
      <c r="K152" t="s">
        <v>506</v>
      </c>
      <c r="L152">
        <v>1348</v>
      </c>
      <c r="N152">
        <v>1009</v>
      </c>
      <c r="O152" t="s">
        <v>137</v>
      </c>
      <c r="P152" t="s">
        <v>137</v>
      </c>
      <c r="Q152">
        <v>1000</v>
      </c>
      <c r="X152">
        <v>2.8500000000000001E-3</v>
      </c>
      <c r="Y152">
        <v>17876.91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3</v>
      </c>
      <c r="AG152">
        <v>2.8500000000000001E-3</v>
      </c>
      <c r="AH152">
        <v>2</v>
      </c>
      <c r="AI152">
        <v>22530018</v>
      </c>
      <c r="AJ152">
        <v>149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ROW(Source!A172)</f>
        <v>172</v>
      </c>
      <c r="B153">
        <v>22530025</v>
      </c>
      <c r="C153">
        <v>22530015</v>
      </c>
      <c r="D153">
        <v>7174481</v>
      </c>
      <c r="E153">
        <v>7157832</v>
      </c>
      <c r="F153">
        <v>1</v>
      </c>
      <c r="G153">
        <v>7157832</v>
      </c>
      <c r="H153">
        <v>3</v>
      </c>
      <c r="I153" t="s">
        <v>573</v>
      </c>
      <c r="J153" t="s">
        <v>3</v>
      </c>
      <c r="K153" t="s">
        <v>574</v>
      </c>
      <c r="L153">
        <v>1035</v>
      </c>
      <c r="N153">
        <v>1013</v>
      </c>
      <c r="O153" t="s">
        <v>220</v>
      </c>
      <c r="P153" t="s">
        <v>220</v>
      </c>
      <c r="Q153">
        <v>1</v>
      </c>
      <c r="X153">
        <v>100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 t="s">
        <v>3</v>
      </c>
      <c r="AG153">
        <v>100</v>
      </c>
      <c r="AH153">
        <v>3</v>
      </c>
      <c r="AI153">
        <v>-1</v>
      </c>
      <c r="AJ153" t="s">
        <v>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ROW(Source!A172)</f>
        <v>172</v>
      </c>
      <c r="B154">
        <v>22530026</v>
      </c>
      <c r="C154">
        <v>22530015</v>
      </c>
      <c r="D154">
        <v>7179266</v>
      </c>
      <c r="E154">
        <v>7157832</v>
      </c>
      <c r="F154">
        <v>1</v>
      </c>
      <c r="G154">
        <v>7157832</v>
      </c>
      <c r="H154">
        <v>3</v>
      </c>
      <c r="I154" t="s">
        <v>575</v>
      </c>
      <c r="J154" t="s">
        <v>3</v>
      </c>
      <c r="K154" t="s">
        <v>576</v>
      </c>
      <c r="L154">
        <v>1327</v>
      </c>
      <c r="N154">
        <v>1005</v>
      </c>
      <c r="O154" t="s">
        <v>125</v>
      </c>
      <c r="P154" t="s">
        <v>125</v>
      </c>
      <c r="Q154">
        <v>1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 t="s">
        <v>3</v>
      </c>
      <c r="AG154">
        <v>0</v>
      </c>
      <c r="AH154">
        <v>3</v>
      </c>
      <c r="AI154">
        <v>-1</v>
      </c>
      <c r="AJ154" t="s">
        <v>3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ROW(Source!A208)</f>
        <v>208</v>
      </c>
      <c r="B155">
        <v>22613741</v>
      </c>
      <c r="C155">
        <v>22613737</v>
      </c>
      <c r="D155">
        <v>7157835</v>
      </c>
      <c r="E155">
        <v>7157832</v>
      </c>
      <c r="F155">
        <v>1</v>
      </c>
      <c r="G155">
        <v>7157832</v>
      </c>
      <c r="H155">
        <v>1</v>
      </c>
      <c r="I155" t="s">
        <v>433</v>
      </c>
      <c r="J155" t="s">
        <v>3</v>
      </c>
      <c r="K155" t="s">
        <v>434</v>
      </c>
      <c r="L155">
        <v>1191</v>
      </c>
      <c r="N155">
        <v>1013</v>
      </c>
      <c r="O155" t="s">
        <v>435</v>
      </c>
      <c r="P155" t="s">
        <v>435</v>
      </c>
      <c r="Q155">
        <v>1</v>
      </c>
      <c r="X155">
        <v>23.33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1</v>
      </c>
      <c r="AF155" t="s">
        <v>118</v>
      </c>
      <c r="AG155">
        <v>26.829499999999996</v>
      </c>
      <c r="AH155">
        <v>2</v>
      </c>
      <c r="AI155">
        <v>22613738</v>
      </c>
      <c r="AJ155">
        <v>153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ROW(Source!A208)</f>
        <v>208</v>
      </c>
      <c r="B156">
        <v>22613742</v>
      </c>
      <c r="C156">
        <v>22613737</v>
      </c>
      <c r="D156">
        <v>7231062</v>
      </c>
      <c r="E156">
        <v>1</v>
      </c>
      <c r="F156">
        <v>1</v>
      </c>
      <c r="G156">
        <v>7157832</v>
      </c>
      <c r="H156">
        <v>2</v>
      </c>
      <c r="I156" t="s">
        <v>507</v>
      </c>
      <c r="J156" t="s">
        <v>508</v>
      </c>
      <c r="K156" t="s">
        <v>509</v>
      </c>
      <c r="L156">
        <v>1368</v>
      </c>
      <c r="N156">
        <v>1011</v>
      </c>
      <c r="O156" t="s">
        <v>444</v>
      </c>
      <c r="P156" t="s">
        <v>444</v>
      </c>
      <c r="Q156">
        <v>1</v>
      </c>
      <c r="X156">
        <v>7.82</v>
      </c>
      <c r="Y156">
        <v>0</v>
      </c>
      <c r="Z156">
        <v>1.61</v>
      </c>
      <c r="AA156">
        <v>0.04</v>
      </c>
      <c r="AB156">
        <v>0</v>
      </c>
      <c r="AC156">
        <v>0</v>
      </c>
      <c r="AD156">
        <v>1</v>
      </c>
      <c r="AE156">
        <v>0</v>
      </c>
      <c r="AF156" t="s">
        <v>117</v>
      </c>
      <c r="AG156">
        <v>9.7750000000000004</v>
      </c>
      <c r="AH156">
        <v>2</v>
      </c>
      <c r="AI156">
        <v>22613739</v>
      </c>
      <c r="AJ156">
        <v>154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ROW(Source!A208)</f>
        <v>208</v>
      </c>
      <c r="B157">
        <v>22613743</v>
      </c>
      <c r="C157">
        <v>22613737</v>
      </c>
      <c r="D157">
        <v>7231827</v>
      </c>
      <c r="E157">
        <v>1</v>
      </c>
      <c r="F157">
        <v>1</v>
      </c>
      <c r="G157">
        <v>7157832</v>
      </c>
      <c r="H157">
        <v>3</v>
      </c>
      <c r="I157" t="s">
        <v>510</v>
      </c>
      <c r="J157" t="s">
        <v>511</v>
      </c>
      <c r="K157" t="s">
        <v>512</v>
      </c>
      <c r="L157">
        <v>1339</v>
      </c>
      <c r="N157">
        <v>1007</v>
      </c>
      <c r="O157" t="s">
        <v>246</v>
      </c>
      <c r="P157" t="s">
        <v>246</v>
      </c>
      <c r="Q157">
        <v>1</v>
      </c>
      <c r="X157">
        <v>3.5</v>
      </c>
      <c r="Y157">
        <v>7.07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3</v>
      </c>
      <c r="AG157">
        <v>3.5</v>
      </c>
      <c r="AH157">
        <v>2</v>
      </c>
      <c r="AI157">
        <v>22613740</v>
      </c>
      <c r="AJ157">
        <v>155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ROW(Source!A208)</f>
        <v>208</v>
      </c>
      <c r="B158">
        <v>22613744</v>
      </c>
      <c r="C158">
        <v>22613737</v>
      </c>
      <c r="D158">
        <v>7178728</v>
      </c>
      <c r="E158">
        <v>7157832</v>
      </c>
      <c r="F158">
        <v>1</v>
      </c>
      <c r="G158">
        <v>7157832</v>
      </c>
      <c r="H158">
        <v>3</v>
      </c>
      <c r="I158" t="s">
        <v>577</v>
      </c>
      <c r="J158" t="s">
        <v>3</v>
      </c>
      <c r="K158" t="s">
        <v>578</v>
      </c>
      <c r="L158">
        <v>1339</v>
      </c>
      <c r="N158">
        <v>1007</v>
      </c>
      <c r="O158" t="s">
        <v>246</v>
      </c>
      <c r="P158" t="s">
        <v>246</v>
      </c>
      <c r="Q158">
        <v>1</v>
      </c>
      <c r="X158">
        <v>2.04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 t="s">
        <v>3</v>
      </c>
      <c r="AG158">
        <v>2.04</v>
      </c>
      <c r="AH158">
        <v>3</v>
      </c>
      <c r="AI158">
        <v>-1</v>
      </c>
      <c r="AJ158" t="s">
        <v>3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ROW(Source!A209)</f>
        <v>209</v>
      </c>
      <c r="B159">
        <v>22613741</v>
      </c>
      <c r="C159">
        <v>22613737</v>
      </c>
      <c r="D159">
        <v>7157835</v>
      </c>
      <c r="E159">
        <v>7157832</v>
      </c>
      <c r="F159">
        <v>1</v>
      </c>
      <c r="G159">
        <v>7157832</v>
      </c>
      <c r="H159">
        <v>1</v>
      </c>
      <c r="I159" t="s">
        <v>433</v>
      </c>
      <c r="J159" t="s">
        <v>3</v>
      </c>
      <c r="K159" t="s">
        <v>434</v>
      </c>
      <c r="L159">
        <v>1191</v>
      </c>
      <c r="N159">
        <v>1013</v>
      </c>
      <c r="O159" t="s">
        <v>435</v>
      </c>
      <c r="P159" t="s">
        <v>435</v>
      </c>
      <c r="Q159">
        <v>1</v>
      </c>
      <c r="X159">
        <v>23.33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1</v>
      </c>
      <c r="AF159" t="s">
        <v>118</v>
      </c>
      <c r="AG159">
        <v>26.829499999999996</v>
      </c>
      <c r="AH159">
        <v>2</v>
      </c>
      <c r="AI159">
        <v>22613738</v>
      </c>
      <c r="AJ159">
        <v>157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ROW(Source!A209)</f>
        <v>209</v>
      </c>
      <c r="B160">
        <v>22613742</v>
      </c>
      <c r="C160">
        <v>22613737</v>
      </c>
      <c r="D160">
        <v>7231062</v>
      </c>
      <c r="E160">
        <v>1</v>
      </c>
      <c r="F160">
        <v>1</v>
      </c>
      <c r="G160">
        <v>7157832</v>
      </c>
      <c r="H160">
        <v>2</v>
      </c>
      <c r="I160" t="s">
        <v>507</v>
      </c>
      <c r="J160" t="s">
        <v>508</v>
      </c>
      <c r="K160" t="s">
        <v>509</v>
      </c>
      <c r="L160">
        <v>1368</v>
      </c>
      <c r="N160">
        <v>1011</v>
      </c>
      <c r="O160" t="s">
        <v>444</v>
      </c>
      <c r="P160" t="s">
        <v>444</v>
      </c>
      <c r="Q160">
        <v>1</v>
      </c>
      <c r="X160">
        <v>7.82</v>
      </c>
      <c r="Y160">
        <v>0</v>
      </c>
      <c r="Z160">
        <v>1.61</v>
      </c>
      <c r="AA160">
        <v>0.04</v>
      </c>
      <c r="AB160">
        <v>0</v>
      </c>
      <c r="AC160">
        <v>0</v>
      </c>
      <c r="AD160">
        <v>1</v>
      </c>
      <c r="AE160">
        <v>0</v>
      </c>
      <c r="AF160" t="s">
        <v>117</v>
      </c>
      <c r="AG160">
        <v>9.7750000000000004</v>
      </c>
      <c r="AH160">
        <v>2</v>
      </c>
      <c r="AI160">
        <v>22613739</v>
      </c>
      <c r="AJ160">
        <v>158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ROW(Source!A209)</f>
        <v>209</v>
      </c>
      <c r="B161">
        <v>22613743</v>
      </c>
      <c r="C161">
        <v>22613737</v>
      </c>
      <c r="D161">
        <v>7231827</v>
      </c>
      <c r="E161">
        <v>1</v>
      </c>
      <c r="F161">
        <v>1</v>
      </c>
      <c r="G161">
        <v>7157832</v>
      </c>
      <c r="H161">
        <v>3</v>
      </c>
      <c r="I161" t="s">
        <v>510</v>
      </c>
      <c r="J161" t="s">
        <v>511</v>
      </c>
      <c r="K161" t="s">
        <v>512</v>
      </c>
      <c r="L161">
        <v>1339</v>
      </c>
      <c r="N161">
        <v>1007</v>
      </c>
      <c r="O161" t="s">
        <v>246</v>
      </c>
      <c r="P161" t="s">
        <v>246</v>
      </c>
      <c r="Q161">
        <v>1</v>
      </c>
      <c r="X161">
        <v>3.5</v>
      </c>
      <c r="Y161">
        <v>7.07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3.5</v>
      </c>
      <c r="AH161">
        <v>2</v>
      </c>
      <c r="AI161">
        <v>22613740</v>
      </c>
      <c r="AJ161">
        <v>159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ROW(Source!A209)</f>
        <v>209</v>
      </c>
      <c r="B162">
        <v>22613744</v>
      </c>
      <c r="C162">
        <v>22613737</v>
      </c>
      <c r="D162">
        <v>7178728</v>
      </c>
      <c r="E162">
        <v>7157832</v>
      </c>
      <c r="F162">
        <v>1</v>
      </c>
      <c r="G162">
        <v>7157832</v>
      </c>
      <c r="H162">
        <v>3</v>
      </c>
      <c r="I162" t="s">
        <v>577</v>
      </c>
      <c r="J162" t="s">
        <v>3</v>
      </c>
      <c r="K162" t="s">
        <v>578</v>
      </c>
      <c r="L162">
        <v>1339</v>
      </c>
      <c r="N162">
        <v>1007</v>
      </c>
      <c r="O162" t="s">
        <v>246</v>
      </c>
      <c r="P162" t="s">
        <v>246</v>
      </c>
      <c r="Q162">
        <v>1</v>
      </c>
      <c r="X162">
        <v>2.04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t="s">
        <v>3</v>
      </c>
      <c r="AG162">
        <v>2.04</v>
      </c>
      <c r="AH162">
        <v>3</v>
      </c>
      <c r="AI162">
        <v>-1</v>
      </c>
      <c r="AJ162" t="s">
        <v>3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ROW(Source!A212)</f>
        <v>212</v>
      </c>
      <c r="B163">
        <v>22613752</v>
      </c>
      <c r="C163">
        <v>22613747</v>
      </c>
      <c r="D163">
        <v>7157835</v>
      </c>
      <c r="E163">
        <v>7157832</v>
      </c>
      <c r="F163">
        <v>1</v>
      </c>
      <c r="G163">
        <v>7157832</v>
      </c>
      <c r="H163">
        <v>1</v>
      </c>
      <c r="I163" t="s">
        <v>433</v>
      </c>
      <c r="J163" t="s">
        <v>3</v>
      </c>
      <c r="K163" t="s">
        <v>434</v>
      </c>
      <c r="L163">
        <v>1191</v>
      </c>
      <c r="N163">
        <v>1013</v>
      </c>
      <c r="O163" t="s">
        <v>435</v>
      </c>
      <c r="P163" t="s">
        <v>435</v>
      </c>
      <c r="Q163">
        <v>1</v>
      </c>
      <c r="X163">
        <v>11.6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1</v>
      </c>
      <c r="AF163" t="s">
        <v>118</v>
      </c>
      <c r="AG163">
        <v>13.339999999999998</v>
      </c>
      <c r="AH163">
        <v>2</v>
      </c>
      <c r="AI163">
        <v>22613748</v>
      </c>
      <c r="AJ163">
        <v>161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ROW(Source!A212)</f>
        <v>212</v>
      </c>
      <c r="B164">
        <v>22613753</v>
      </c>
      <c r="C164">
        <v>22613747</v>
      </c>
      <c r="D164">
        <v>7231421</v>
      </c>
      <c r="E164">
        <v>1</v>
      </c>
      <c r="F164">
        <v>1</v>
      </c>
      <c r="G164">
        <v>7157832</v>
      </c>
      <c r="H164">
        <v>2</v>
      </c>
      <c r="I164" t="s">
        <v>441</v>
      </c>
      <c r="J164" t="s">
        <v>442</v>
      </c>
      <c r="K164" t="s">
        <v>443</v>
      </c>
      <c r="L164">
        <v>1368</v>
      </c>
      <c r="N164">
        <v>1011</v>
      </c>
      <c r="O164" t="s">
        <v>444</v>
      </c>
      <c r="P164" t="s">
        <v>444</v>
      </c>
      <c r="Q164">
        <v>1</v>
      </c>
      <c r="X164">
        <v>0.2</v>
      </c>
      <c r="Y164">
        <v>0</v>
      </c>
      <c r="Z164">
        <v>74.44</v>
      </c>
      <c r="AA164">
        <v>17.59</v>
      </c>
      <c r="AB164">
        <v>0</v>
      </c>
      <c r="AC164">
        <v>0</v>
      </c>
      <c r="AD164">
        <v>1</v>
      </c>
      <c r="AE164">
        <v>0</v>
      </c>
      <c r="AF164" t="s">
        <v>117</v>
      </c>
      <c r="AG164">
        <v>0.25</v>
      </c>
      <c r="AH164">
        <v>2</v>
      </c>
      <c r="AI164">
        <v>22613749</v>
      </c>
      <c r="AJ164">
        <v>162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ROW(Source!A212)</f>
        <v>212</v>
      </c>
      <c r="B165">
        <v>22613754</v>
      </c>
      <c r="C165">
        <v>22613747</v>
      </c>
      <c r="D165">
        <v>7230811</v>
      </c>
      <c r="E165">
        <v>1</v>
      </c>
      <c r="F165">
        <v>1</v>
      </c>
      <c r="G165">
        <v>7157832</v>
      </c>
      <c r="H165">
        <v>2</v>
      </c>
      <c r="I165" t="s">
        <v>471</v>
      </c>
      <c r="J165" t="s">
        <v>472</v>
      </c>
      <c r="K165" t="s">
        <v>473</v>
      </c>
      <c r="L165">
        <v>1368</v>
      </c>
      <c r="N165">
        <v>1011</v>
      </c>
      <c r="O165" t="s">
        <v>444</v>
      </c>
      <c r="P165" t="s">
        <v>444</v>
      </c>
      <c r="Q165">
        <v>1</v>
      </c>
      <c r="X165">
        <v>0.15</v>
      </c>
      <c r="Y165">
        <v>0</v>
      </c>
      <c r="Z165">
        <v>102.11</v>
      </c>
      <c r="AA165">
        <v>30.03</v>
      </c>
      <c r="AB165">
        <v>0</v>
      </c>
      <c r="AC165">
        <v>0</v>
      </c>
      <c r="AD165">
        <v>1</v>
      </c>
      <c r="AE165">
        <v>0</v>
      </c>
      <c r="AF165" t="s">
        <v>117</v>
      </c>
      <c r="AG165">
        <v>0.1875</v>
      </c>
      <c r="AH165">
        <v>2</v>
      </c>
      <c r="AI165">
        <v>22613750</v>
      </c>
      <c r="AJ165">
        <v>163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ROW(Source!A212)</f>
        <v>212</v>
      </c>
      <c r="B166">
        <v>22613755</v>
      </c>
      <c r="C166">
        <v>22613747</v>
      </c>
      <c r="D166">
        <v>7158477</v>
      </c>
      <c r="E166">
        <v>7157832</v>
      </c>
      <c r="F166">
        <v>1</v>
      </c>
      <c r="G166">
        <v>7157832</v>
      </c>
      <c r="H166">
        <v>3</v>
      </c>
      <c r="I166" t="s">
        <v>579</v>
      </c>
      <c r="J166" t="s">
        <v>3</v>
      </c>
      <c r="K166" t="s">
        <v>580</v>
      </c>
      <c r="L166">
        <v>1348</v>
      </c>
      <c r="N166">
        <v>1009</v>
      </c>
      <c r="O166" t="s">
        <v>137</v>
      </c>
      <c r="P166" t="s">
        <v>137</v>
      </c>
      <c r="Q166">
        <v>1000</v>
      </c>
      <c r="X166">
        <v>1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 t="s">
        <v>3</v>
      </c>
      <c r="AG166">
        <v>1</v>
      </c>
      <c r="AH166">
        <v>3</v>
      </c>
      <c r="AI166">
        <v>-1</v>
      </c>
      <c r="AJ166" t="s">
        <v>3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ROW(Source!A212)</f>
        <v>212</v>
      </c>
      <c r="B167">
        <v>22613756</v>
      </c>
      <c r="C167">
        <v>22613747</v>
      </c>
      <c r="D167">
        <v>7232639</v>
      </c>
      <c r="E167">
        <v>1</v>
      </c>
      <c r="F167">
        <v>1</v>
      </c>
      <c r="G167">
        <v>7157832</v>
      </c>
      <c r="H167">
        <v>3</v>
      </c>
      <c r="I167" t="s">
        <v>513</v>
      </c>
      <c r="J167" t="s">
        <v>514</v>
      </c>
      <c r="K167" t="s">
        <v>515</v>
      </c>
      <c r="L167">
        <v>1348</v>
      </c>
      <c r="N167">
        <v>1009</v>
      </c>
      <c r="O167" t="s">
        <v>137</v>
      </c>
      <c r="P167" t="s">
        <v>137</v>
      </c>
      <c r="Q167">
        <v>1000</v>
      </c>
      <c r="X167">
        <v>2.8000000000000001E-2</v>
      </c>
      <c r="Y167">
        <v>9246.9599999999991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3</v>
      </c>
      <c r="AG167">
        <v>2.8000000000000001E-2</v>
      </c>
      <c r="AH167">
        <v>2</v>
      </c>
      <c r="AI167">
        <v>22613751</v>
      </c>
      <c r="AJ167">
        <v>164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ROW(Source!A213)</f>
        <v>213</v>
      </c>
      <c r="B168">
        <v>22613752</v>
      </c>
      <c r="C168">
        <v>22613747</v>
      </c>
      <c r="D168">
        <v>7157835</v>
      </c>
      <c r="E168">
        <v>7157832</v>
      </c>
      <c r="F168">
        <v>1</v>
      </c>
      <c r="G168">
        <v>7157832</v>
      </c>
      <c r="H168">
        <v>1</v>
      </c>
      <c r="I168" t="s">
        <v>433</v>
      </c>
      <c r="J168" t="s">
        <v>3</v>
      </c>
      <c r="K168" t="s">
        <v>434</v>
      </c>
      <c r="L168">
        <v>1191</v>
      </c>
      <c r="N168">
        <v>1013</v>
      </c>
      <c r="O168" t="s">
        <v>435</v>
      </c>
      <c r="P168" t="s">
        <v>435</v>
      </c>
      <c r="Q168">
        <v>1</v>
      </c>
      <c r="X168">
        <v>11.6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1</v>
      </c>
      <c r="AF168" t="s">
        <v>118</v>
      </c>
      <c r="AG168">
        <v>13.339999999999998</v>
      </c>
      <c r="AH168">
        <v>2</v>
      </c>
      <c r="AI168">
        <v>22613748</v>
      </c>
      <c r="AJ168">
        <v>166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ROW(Source!A213)</f>
        <v>213</v>
      </c>
      <c r="B169">
        <v>22613753</v>
      </c>
      <c r="C169">
        <v>22613747</v>
      </c>
      <c r="D169">
        <v>7231421</v>
      </c>
      <c r="E169">
        <v>1</v>
      </c>
      <c r="F169">
        <v>1</v>
      </c>
      <c r="G169">
        <v>7157832</v>
      </c>
      <c r="H169">
        <v>2</v>
      </c>
      <c r="I169" t="s">
        <v>441</v>
      </c>
      <c r="J169" t="s">
        <v>442</v>
      </c>
      <c r="K169" t="s">
        <v>443</v>
      </c>
      <c r="L169">
        <v>1368</v>
      </c>
      <c r="N169">
        <v>1011</v>
      </c>
      <c r="O169" t="s">
        <v>444</v>
      </c>
      <c r="P169" t="s">
        <v>444</v>
      </c>
      <c r="Q169">
        <v>1</v>
      </c>
      <c r="X169">
        <v>0.2</v>
      </c>
      <c r="Y169">
        <v>0</v>
      </c>
      <c r="Z169">
        <v>74.44</v>
      </c>
      <c r="AA169">
        <v>17.59</v>
      </c>
      <c r="AB169">
        <v>0</v>
      </c>
      <c r="AC169">
        <v>0</v>
      </c>
      <c r="AD169">
        <v>1</v>
      </c>
      <c r="AE169">
        <v>0</v>
      </c>
      <c r="AF169" t="s">
        <v>117</v>
      </c>
      <c r="AG169">
        <v>0.25</v>
      </c>
      <c r="AH169">
        <v>2</v>
      </c>
      <c r="AI169">
        <v>22613749</v>
      </c>
      <c r="AJ169">
        <v>167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ROW(Source!A213)</f>
        <v>213</v>
      </c>
      <c r="B170">
        <v>22613754</v>
      </c>
      <c r="C170">
        <v>22613747</v>
      </c>
      <c r="D170">
        <v>7230811</v>
      </c>
      <c r="E170">
        <v>1</v>
      </c>
      <c r="F170">
        <v>1</v>
      </c>
      <c r="G170">
        <v>7157832</v>
      </c>
      <c r="H170">
        <v>2</v>
      </c>
      <c r="I170" t="s">
        <v>471</v>
      </c>
      <c r="J170" t="s">
        <v>472</v>
      </c>
      <c r="K170" t="s">
        <v>473</v>
      </c>
      <c r="L170">
        <v>1368</v>
      </c>
      <c r="N170">
        <v>1011</v>
      </c>
      <c r="O170" t="s">
        <v>444</v>
      </c>
      <c r="P170" t="s">
        <v>444</v>
      </c>
      <c r="Q170">
        <v>1</v>
      </c>
      <c r="X170">
        <v>0.15</v>
      </c>
      <c r="Y170">
        <v>0</v>
      </c>
      <c r="Z170">
        <v>102.11</v>
      </c>
      <c r="AA170">
        <v>30.03</v>
      </c>
      <c r="AB170">
        <v>0</v>
      </c>
      <c r="AC170">
        <v>0</v>
      </c>
      <c r="AD170">
        <v>1</v>
      </c>
      <c r="AE170">
        <v>0</v>
      </c>
      <c r="AF170" t="s">
        <v>117</v>
      </c>
      <c r="AG170">
        <v>0.1875</v>
      </c>
      <c r="AH170">
        <v>2</v>
      </c>
      <c r="AI170">
        <v>22613750</v>
      </c>
      <c r="AJ170">
        <v>168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ROW(Source!A213)</f>
        <v>213</v>
      </c>
      <c r="B171">
        <v>22613755</v>
      </c>
      <c r="C171">
        <v>22613747</v>
      </c>
      <c r="D171">
        <v>7158477</v>
      </c>
      <c r="E171">
        <v>7157832</v>
      </c>
      <c r="F171">
        <v>1</v>
      </c>
      <c r="G171">
        <v>7157832</v>
      </c>
      <c r="H171">
        <v>3</v>
      </c>
      <c r="I171" t="s">
        <v>579</v>
      </c>
      <c r="J171" t="s">
        <v>3</v>
      </c>
      <c r="K171" t="s">
        <v>580</v>
      </c>
      <c r="L171">
        <v>1348</v>
      </c>
      <c r="N171">
        <v>1009</v>
      </c>
      <c r="O171" t="s">
        <v>137</v>
      </c>
      <c r="P171" t="s">
        <v>137</v>
      </c>
      <c r="Q171">
        <v>1000</v>
      </c>
      <c r="X171">
        <v>1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 t="s">
        <v>3</v>
      </c>
      <c r="AG171">
        <v>1</v>
      </c>
      <c r="AH171">
        <v>3</v>
      </c>
      <c r="AI171">
        <v>-1</v>
      </c>
      <c r="AJ171" t="s">
        <v>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ROW(Source!A213)</f>
        <v>213</v>
      </c>
      <c r="B172">
        <v>22613756</v>
      </c>
      <c r="C172">
        <v>22613747</v>
      </c>
      <c r="D172">
        <v>7232639</v>
      </c>
      <c r="E172">
        <v>1</v>
      </c>
      <c r="F172">
        <v>1</v>
      </c>
      <c r="G172">
        <v>7157832</v>
      </c>
      <c r="H172">
        <v>3</v>
      </c>
      <c r="I172" t="s">
        <v>513</v>
      </c>
      <c r="J172" t="s">
        <v>514</v>
      </c>
      <c r="K172" t="s">
        <v>515</v>
      </c>
      <c r="L172">
        <v>1348</v>
      </c>
      <c r="N172">
        <v>1009</v>
      </c>
      <c r="O172" t="s">
        <v>137</v>
      </c>
      <c r="P172" t="s">
        <v>137</v>
      </c>
      <c r="Q172">
        <v>1000</v>
      </c>
      <c r="X172">
        <v>2.8000000000000001E-2</v>
      </c>
      <c r="Y172">
        <v>9246.9599999999991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2.8000000000000001E-2</v>
      </c>
      <c r="AH172">
        <v>2</v>
      </c>
      <c r="AI172">
        <v>22613751</v>
      </c>
      <c r="AJ172">
        <v>169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ROW(Source!A216)</f>
        <v>216</v>
      </c>
      <c r="B173">
        <v>22613762</v>
      </c>
      <c r="C173">
        <v>22613759</v>
      </c>
      <c r="D173">
        <v>7157835</v>
      </c>
      <c r="E173">
        <v>7157832</v>
      </c>
      <c r="F173">
        <v>1</v>
      </c>
      <c r="G173">
        <v>7157832</v>
      </c>
      <c r="H173">
        <v>1</v>
      </c>
      <c r="I173" t="s">
        <v>433</v>
      </c>
      <c r="J173" t="s">
        <v>3</v>
      </c>
      <c r="K173" t="s">
        <v>434</v>
      </c>
      <c r="L173">
        <v>1191</v>
      </c>
      <c r="N173">
        <v>1013</v>
      </c>
      <c r="O173" t="s">
        <v>435</v>
      </c>
      <c r="P173" t="s">
        <v>435</v>
      </c>
      <c r="Q173">
        <v>1</v>
      </c>
      <c r="X173">
        <v>0.44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1</v>
      </c>
      <c r="AF173" t="s">
        <v>264</v>
      </c>
      <c r="AG173">
        <v>2.024</v>
      </c>
      <c r="AH173">
        <v>2</v>
      </c>
      <c r="AI173">
        <v>22613760</v>
      </c>
      <c r="AJ173">
        <v>171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ROW(Source!A216)</f>
        <v>216</v>
      </c>
      <c r="B174">
        <v>22613763</v>
      </c>
      <c r="C174">
        <v>22613759</v>
      </c>
      <c r="D174">
        <v>7231062</v>
      </c>
      <c r="E174">
        <v>1</v>
      </c>
      <c r="F174">
        <v>1</v>
      </c>
      <c r="G174">
        <v>7157832</v>
      </c>
      <c r="H174">
        <v>2</v>
      </c>
      <c r="I174" t="s">
        <v>507</v>
      </c>
      <c r="J174" t="s">
        <v>508</v>
      </c>
      <c r="K174" t="s">
        <v>509</v>
      </c>
      <c r="L174">
        <v>1368</v>
      </c>
      <c r="N174">
        <v>1011</v>
      </c>
      <c r="O174" t="s">
        <v>444</v>
      </c>
      <c r="P174" t="s">
        <v>444</v>
      </c>
      <c r="Q174">
        <v>1</v>
      </c>
      <c r="X174">
        <v>2</v>
      </c>
      <c r="Y174">
        <v>0</v>
      </c>
      <c r="Z174">
        <v>1.61</v>
      </c>
      <c r="AA174">
        <v>0.04</v>
      </c>
      <c r="AB174">
        <v>0</v>
      </c>
      <c r="AC174">
        <v>0</v>
      </c>
      <c r="AD174">
        <v>1</v>
      </c>
      <c r="AE174">
        <v>0</v>
      </c>
      <c r="AF174" t="s">
        <v>263</v>
      </c>
      <c r="AG174">
        <v>10</v>
      </c>
      <c r="AH174">
        <v>2</v>
      </c>
      <c r="AI174">
        <v>22613761</v>
      </c>
      <c r="AJ174">
        <v>172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ROW(Source!A216)</f>
        <v>216</v>
      </c>
      <c r="B175">
        <v>22613764</v>
      </c>
      <c r="C175">
        <v>22613759</v>
      </c>
      <c r="D175">
        <v>7178728</v>
      </c>
      <c r="E175">
        <v>7157832</v>
      </c>
      <c r="F175">
        <v>1</v>
      </c>
      <c r="G175">
        <v>7157832</v>
      </c>
      <c r="H175">
        <v>3</v>
      </c>
      <c r="I175" t="s">
        <v>577</v>
      </c>
      <c r="J175" t="s">
        <v>3</v>
      </c>
      <c r="K175" t="s">
        <v>578</v>
      </c>
      <c r="L175">
        <v>1339</v>
      </c>
      <c r="N175">
        <v>1007</v>
      </c>
      <c r="O175" t="s">
        <v>246</v>
      </c>
      <c r="P175" t="s">
        <v>246</v>
      </c>
      <c r="Q175">
        <v>1</v>
      </c>
      <c r="X175">
        <v>0.51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 t="s">
        <v>262</v>
      </c>
      <c r="AG175">
        <v>2.04</v>
      </c>
      <c r="AH175">
        <v>3</v>
      </c>
      <c r="AI175">
        <v>-1</v>
      </c>
      <c r="AJ175" t="s">
        <v>3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ROW(Source!A217)</f>
        <v>217</v>
      </c>
      <c r="B176">
        <v>22613762</v>
      </c>
      <c r="C176">
        <v>22613759</v>
      </c>
      <c r="D176">
        <v>7157835</v>
      </c>
      <c r="E176">
        <v>7157832</v>
      </c>
      <c r="F176">
        <v>1</v>
      </c>
      <c r="G176">
        <v>7157832</v>
      </c>
      <c r="H176">
        <v>1</v>
      </c>
      <c r="I176" t="s">
        <v>433</v>
      </c>
      <c r="J176" t="s">
        <v>3</v>
      </c>
      <c r="K176" t="s">
        <v>434</v>
      </c>
      <c r="L176">
        <v>1191</v>
      </c>
      <c r="N176">
        <v>1013</v>
      </c>
      <c r="O176" t="s">
        <v>435</v>
      </c>
      <c r="P176" t="s">
        <v>435</v>
      </c>
      <c r="Q176">
        <v>1</v>
      </c>
      <c r="X176">
        <v>0.44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1</v>
      </c>
      <c r="AF176" t="s">
        <v>264</v>
      </c>
      <c r="AG176">
        <v>2.024</v>
      </c>
      <c r="AH176">
        <v>2</v>
      </c>
      <c r="AI176">
        <v>22613760</v>
      </c>
      <c r="AJ176">
        <v>174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ROW(Source!A217)</f>
        <v>217</v>
      </c>
      <c r="B177">
        <v>22613763</v>
      </c>
      <c r="C177">
        <v>22613759</v>
      </c>
      <c r="D177">
        <v>7231062</v>
      </c>
      <c r="E177">
        <v>1</v>
      </c>
      <c r="F177">
        <v>1</v>
      </c>
      <c r="G177">
        <v>7157832</v>
      </c>
      <c r="H177">
        <v>2</v>
      </c>
      <c r="I177" t="s">
        <v>507</v>
      </c>
      <c r="J177" t="s">
        <v>508</v>
      </c>
      <c r="K177" t="s">
        <v>509</v>
      </c>
      <c r="L177">
        <v>1368</v>
      </c>
      <c r="N177">
        <v>1011</v>
      </c>
      <c r="O177" t="s">
        <v>444</v>
      </c>
      <c r="P177" t="s">
        <v>444</v>
      </c>
      <c r="Q177">
        <v>1</v>
      </c>
      <c r="X177">
        <v>2</v>
      </c>
      <c r="Y177">
        <v>0</v>
      </c>
      <c r="Z177">
        <v>1.61</v>
      </c>
      <c r="AA177">
        <v>0.04</v>
      </c>
      <c r="AB177">
        <v>0</v>
      </c>
      <c r="AC177">
        <v>0</v>
      </c>
      <c r="AD177">
        <v>1</v>
      </c>
      <c r="AE177">
        <v>0</v>
      </c>
      <c r="AF177" t="s">
        <v>263</v>
      </c>
      <c r="AG177">
        <v>10</v>
      </c>
      <c r="AH177">
        <v>2</v>
      </c>
      <c r="AI177">
        <v>22613761</v>
      </c>
      <c r="AJ177">
        <v>175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ROW(Source!A217)</f>
        <v>217</v>
      </c>
      <c r="B178">
        <v>22613764</v>
      </c>
      <c r="C178">
        <v>22613759</v>
      </c>
      <c r="D178">
        <v>7178728</v>
      </c>
      <c r="E178">
        <v>7157832</v>
      </c>
      <c r="F178">
        <v>1</v>
      </c>
      <c r="G178">
        <v>7157832</v>
      </c>
      <c r="H178">
        <v>3</v>
      </c>
      <c r="I178" t="s">
        <v>577</v>
      </c>
      <c r="J178" t="s">
        <v>3</v>
      </c>
      <c r="K178" t="s">
        <v>578</v>
      </c>
      <c r="L178">
        <v>1339</v>
      </c>
      <c r="N178">
        <v>1007</v>
      </c>
      <c r="O178" t="s">
        <v>246</v>
      </c>
      <c r="P178" t="s">
        <v>246</v>
      </c>
      <c r="Q178">
        <v>1</v>
      </c>
      <c r="X178">
        <v>0.51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 t="s">
        <v>262</v>
      </c>
      <c r="AG178">
        <v>2.04</v>
      </c>
      <c r="AH178">
        <v>3</v>
      </c>
      <c r="AI178">
        <v>-1</v>
      </c>
      <c r="AJ178" t="s">
        <v>3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ROW(Source!A220)</f>
        <v>220</v>
      </c>
      <c r="B179">
        <v>22530055</v>
      </c>
      <c r="C179">
        <v>22530048</v>
      </c>
      <c r="D179">
        <v>7157835</v>
      </c>
      <c r="E179">
        <v>7157832</v>
      </c>
      <c r="F179">
        <v>1</v>
      </c>
      <c r="G179">
        <v>7157832</v>
      </c>
      <c r="H179">
        <v>1</v>
      </c>
      <c r="I179" t="s">
        <v>433</v>
      </c>
      <c r="J179" t="s">
        <v>3</v>
      </c>
      <c r="K179" t="s">
        <v>434</v>
      </c>
      <c r="L179">
        <v>1191</v>
      </c>
      <c r="N179">
        <v>1013</v>
      </c>
      <c r="O179" t="s">
        <v>435</v>
      </c>
      <c r="P179" t="s">
        <v>435</v>
      </c>
      <c r="Q179">
        <v>1</v>
      </c>
      <c r="X179">
        <v>22.55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1</v>
      </c>
      <c r="AF179" t="s">
        <v>118</v>
      </c>
      <c r="AG179">
        <v>25.932499999999997</v>
      </c>
      <c r="AH179">
        <v>2</v>
      </c>
      <c r="AI179">
        <v>22530049</v>
      </c>
      <c r="AJ179">
        <v>177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ROW(Source!A220)</f>
        <v>220</v>
      </c>
      <c r="B180">
        <v>22530057</v>
      </c>
      <c r="C180">
        <v>22530048</v>
      </c>
      <c r="D180">
        <v>7159942</v>
      </c>
      <c r="E180">
        <v>7157832</v>
      </c>
      <c r="F180">
        <v>1</v>
      </c>
      <c r="G180">
        <v>7157832</v>
      </c>
      <c r="H180">
        <v>2</v>
      </c>
      <c r="I180" t="s">
        <v>438</v>
      </c>
      <c r="J180" t="s">
        <v>3</v>
      </c>
      <c r="K180" t="s">
        <v>439</v>
      </c>
      <c r="L180">
        <v>1344</v>
      </c>
      <c r="N180">
        <v>1008</v>
      </c>
      <c r="O180" t="s">
        <v>440</v>
      </c>
      <c r="P180" t="s">
        <v>440</v>
      </c>
      <c r="Q180">
        <v>1</v>
      </c>
      <c r="X180">
        <v>42.46</v>
      </c>
      <c r="Y180">
        <v>0</v>
      </c>
      <c r="Z180">
        <v>1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117</v>
      </c>
      <c r="AG180">
        <v>53.075000000000003</v>
      </c>
      <c r="AH180">
        <v>2</v>
      </c>
      <c r="AI180">
        <v>22530051</v>
      </c>
      <c r="AJ180">
        <v>178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ROW(Source!A220)</f>
        <v>220</v>
      </c>
      <c r="B181">
        <v>22530056</v>
      </c>
      <c r="C181">
        <v>22530048</v>
      </c>
      <c r="D181">
        <v>7231465</v>
      </c>
      <c r="E181">
        <v>1</v>
      </c>
      <c r="F181">
        <v>1</v>
      </c>
      <c r="G181">
        <v>7157832</v>
      </c>
      <c r="H181">
        <v>2</v>
      </c>
      <c r="I181" t="s">
        <v>516</v>
      </c>
      <c r="J181" t="s">
        <v>517</v>
      </c>
      <c r="K181" t="s">
        <v>518</v>
      </c>
      <c r="L181">
        <v>1368</v>
      </c>
      <c r="N181">
        <v>1011</v>
      </c>
      <c r="O181" t="s">
        <v>444</v>
      </c>
      <c r="P181" t="s">
        <v>444</v>
      </c>
      <c r="Q181">
        <v>1</v>
      </c>
      <c r="X181">
        <v>0.83</v>
      </c>
      <c r="Y181">
        <v>0</v>
      </c>
      <c r="Z181">
        <v>0.81</v>
      </c>
      <c r="AA181">
        <v>0.03</v>
      </c>
      <c r="AB181">
        <v>0</v>
      </c>
      <c r="AC181">
        <v>0</v>
      </c>
      <c r="AD181">
        <v>1</v>
      </c>
      <c r="AE181">
        <v>0</v>
      </c>
      <c r="AF181" t="s">
        <v>117</v>
      </c>
      <c r="AG181">
        <v>1.0374999999999999</v>
      </c>
      <c r="AH181">
        <v>2</v>
      </c>
      <c r="AI181">
        <v>22530050</v>
      </c>
      <c r="AJ181">
        <v>179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ROW(Source!A220)</f>
        <v>220</v>
      </c>
      <c r="B182">
        <v>22530060</v>
      </c>
      <c r="C182">
        <v>22530048</v>
      </c>
      <c r="D182">
        <v>7182707</v>
      </c>
      <c r="E182">
        <v>7157832</v>
      </c>
      <c r="F182">
        <v>1</v>
      </c>
      <c r="G182">
        <v>7157832</v>
      </c>
      <c r="H182">
        <v>3</v>
      </c>
      <c r="I182" t="s">
        <v>436</v>
      </c>
      <c r="J182" t="s">
        <v>3</v>
      </c>
      <c r="K182" t="s">
        <v>467</v>
      </c>
      <c r="L182">
        <v>1344</v>
      </c>
      <c r="N182">
        <v>1008</v>
      </c>
      <c r="O182" t="s">
        <v>440</v>
      </c>
      <c r="P182" t="s">
        <v>440</v>
      </c>
      <c r="Q182">
        <v>1</v>
      </c>
      <c r="X182">
        <v>0.21</v>
      </c>
      <c r="Y182">
        <v>1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0.21</v>
      </c>
      <c r="AH182">
        <v>2</v>
      </c>
      <c r="AI182">
        <v>22530053</v>
      </c>
      <c r="AJ182">
        <v>180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ROW(Source!A220)</f>
        <v>220</v>
      </c>
      <c r="B183">
        <v>22530058</v>
      </c>
      <c r="C183">
        <v>22530048</v>
      </c>
      <c r="D183">
        <v>7234072</v>
      </c>
      <c r="E183">
        <v>1</v>
      </c>
      <c r="F183">
        <v>1</v>
      </c>
      <c r="G183">
        <v>7157832</v>
      </c>
      <c r="H183">
        <v>3</v>
      </c>
      <c r="I183" t="s">
        <v>519</v>
      </c>
      <c r="J183" t="s">
        <v>520</v>
      </c>
      <c r="K183" t="s">
        <v>521</v>
      </c>
      <c r="L183">
        <v>1327</v>
      </c>
      <c r="N183">
        <v>1005</v>
      </c>
      <c r="O183" t="s">
        <v>125</v>
      </c>
      <c r="P183" t="s">
        <v>125</v>
      </c>
      <c r="Q183">
        <v>1</v>
      </c>
      <c r="X183">
        <v>105</v>
      </c>
      <c r="Y183">
        <v>2.5499999999999998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105</v>
      </c>
      <c r="AH183">
        <v>2</v>
      </c>
      <c r="AI183">
        <v>22530052</v>
      </c>
      <c r="AJ183">
        <v>181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ROW(Source!A220)</f>
        <v>220</v>
      </c>
      <c r="B184">
        <v>22530059</v>
      </c>
      <c r="C184">
        <v>22530048</v>
      </c>
      <c r="D184">
        <v>7176928</v>
      </c>
      <c r="E184">
        <v>7157832</v>
      </c>
      <c r="F184">
        <v>1</v>
      </c>
      <c r="G184">
        <v>7157832</v>
      </c>
      <c r="H184">
        <v>3</v>
      </c>
      <c r="I184" t="s">
        <v>581</v>
      </c>
      <c r="J184" t="s">
        <v>3</v>
      </c>
      <c r="K184" t="s">
        <v>582</v>
      </c>
      <c r="L184">
        <v>1327</v>
      </c>
      <c r="N184">
        <v>1005</v>
      </c>
      <c r="O184" t="s">
        <v>125</v>
      </c>
      <c r="P184" t="s">
        <v>125</v>
      </c>
      <c r="Q184">
        <v>1</v>
      </c>
      <c r="X184">
        <v>102.5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 t="s">
        <v>3</v>
      </c>
      <c r="AG184">
        <v>102.5</v>
      </c>
      <c r="AH184">
        <v>3</v>
      </c>
      <c r="AI184">
        <v>-1</v>
      </c>
      <c r="AJ184" t="s">
        <v>3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ROW(Source!A221)</f>
        <v>221</v>
      </c>
      <c r="B185">
        <v>22530055</v>
      </c>
      <c r="C185">
        <v>22530048</v>
      </c>
      <c r="D185">
        <v>7157835</v>
      </c>
      <c r="E185">
        <v>7157832</v>
      </c>
      <c r="F185">
        <v>1</v>
      </c>
      <c r="G185">
        <v>7157832</v>
      </c>
      <c r="H185">
        <v>1</v>
      </c>
      <c r="I185" t="s">
        <v>433</v>
      </c>
      <c r="J185" t="s">
        <v>3</v>
      </c>
      <c r="K185" t="s">
        <v>434</v>
      </c>
      <c r="L185">
        <v>1191</v>
      </c>
      <c r="N185">
        <v>1013</v>
      </c>
      <c r="O185" t="s">
        <v>435</v>
      </c>
      <c r="P185" t="s">
        <v>435</v>
      </c>
      <c r="Q185">
        <v>1</v>
      </c>
      <c r="X185">
        <v>22.55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1</v>
      </c>
      <c r="AF185" t="s">
        <v>118</v>
      </c>
      <c r="AG185">
        <v>25.932499999999997</v>
      </c>
      <c r="AH185">
        <v>2</v>
      </c>
      <c r="AI185">
        <v>22530049</v>
      </c>
      <c r="AJ185">
        <v>183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ROW(Source!A221)</f>
        <v>221</v>
      </c>
      <c r="B186">
        <v>22530057</v>
      </c>
      <c r="C186">
        <v>22530048</v>
      </c>
      <c r="D186">
        <v>7159942</v>
      </c>
      <c r="E186">
        <v>7157832</v>
      </c>
      <c r="F186">
        <v>1</v>
      </c>
      <c r="G186">
        <v>7157832</v>
      </c>
      <c r="H186">
        <v>2</v>
      </c>
      <c r="I186" t="s">
        <v>438</v>
      </c>
      <c r="J186" t="s">
        <v>3</v>
      </c>
      <c r="K186" t="s">
        <v>439</v>
      </c>
      <c r="L186">
        <v>1344</v>
      </c>
      <c r="N186">
        <v>1008</v>
      </c>
      <c r="O186" t="s">
        <v>440</v>
      </c>
      <c r="P186" t="s">
        <v>440</v>
      </c>
      <c r="Q186">
        <v>1</v>
      </c>
      <c r="X186">
        <v>42.46</v>
      </c>
      <c r="Y186">
        <v>0</v>
      </c>
      <c r="Z186">
        <v>1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117</v>
      </c>
      <c r="AG186">
        <v>53.075000000000003</v>
      </c>
      <c r="AH186">
        <v>2</v>
      </c>
      <c r="AI186">
        <v>22530051</v>
      </c>
      <c r="AJ186">
        <v>184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ROW(Source!A221)</f>
        <v>221</v>
      </c>
      <c r="B187">
        <v>22530056</v>
      </c>
      <c r="C187">
        <v>22530048</v>
      </c>
      <c r="D187">
        <v>7231465</v>
      </c>
      <c r="E187">
        <v>1</v>
      </c>
      <c r="F187">
        <v>1</v>
      </c>
      <c r="G187">
        <v>7157832</v>
      </c>
      <c r="H187">
        <v>2</v>
      </c>
      <c r="I187" t="s">
        <v>516</v>
      </c>
      <c r="J187" t="s">
        <v>517</v>
      </c>
      <c r="K187" t="s">
        <v>518</v>
      </c>
      <c r="L187">
        <v>1368</v>
      </c>
      <c r="N187">
        <v>1011</v>
      </c>
      <c r="O187" t="s">
        <v>444</v>
      </c>
      <c r="P187" t="s">
        <v>444</v>
      </c>
      <c r="Q187">
        <v>1</v>
      </c>
      <c r="X187">
        <v>0.83</v>
      </c>
      <c r="Y187">
        <v>0</v>
      </c>
      <c r="Z187">
        <v>0.81</v>
      </c>
      <c r="AA187">
        <v>0.03</v>
      </c>
      <c r="AB187">
        <v>0</v>
      </c>
      <c r="AC187">
        <v>0</v>
      </c>
      <c r="AD187">
        <v>1</v>
      </c>
      <c r="AE187">
        <v>0</v>
      </c>
      <c r="AF187" t="s">
        <v>117</v>
      </c>
      <c r="AG187">
        <v>1.0374999999999999</v>
      </c>
      <c r="AH187">
        <v>2</v>
      </c>
      <c r="AI187">
        <v>22530050</v>
      </c>
      <c r="AJ187">
        <v>185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ROW(Source!A221)</f>
        <v>221</v>
      </c>
      <c r="B188">
        <v>22530060</v>
      </c>
      <c r="C188">
        <v>22530048</v>
      </c>
      <c r="D188">
        <v>7182707</v>
      </c>
      <c r="E188">
        <v>7157832</v>
      </c>
      <c r="F188">
        <v>1</v>
      </c>
      <c r="G188">
        <v>7157832</v>
      </c>
      <c r="H188">
        <v>3</v>
      </c>
      <c r="I188" t="s">
        <v>436</v>
      </c>
      <c r="J188" t="s">
        <v>3</v>
      </c>
      <c r="K188" t="s">
        <v>467</v>
      </c>
      <c r="L188">
        <v>1344</v>
      </c>
      <c r="N188">
        <v>1008</v>
      </c>
      <c r="O188" t="s">
        <v>440</v>
      </c>
      <c r="P188" t="s">
        <v>440</v>
      </c>
      <c r="Q188">
        <v>1</v>
      </c>
      <c r="X188">
        <v>0.21</v>
      </c>
      <c r="Y188">
        <v>1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0.21</v>
      </c>
      <c r="AH188">
        <v>2</v>
      </c>
      <c r="AI188">
        <v>22530053</v>
      </c>
      <c r="AJ188">
        <v>186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ROW(Source!A221)</f>
        <v>221</v>
      </c>
      <c r="B189">
        <v>22530058</v>
      </c>
      <c r="C189">
        <v>22530048</v>
      </c>
      <c r="D189">
        <v>7234072</v>
      </c>
      <c r="E189">
        <v>1</v>
      </c>
      <c r="F189">
        <v>1</v>
      </c>
      <c r="G189">
        <v>7157832</v>
      </c>
      <c r="H189">
        <v>3</v>
      </c>
      <c r="I189" t="s">
        <v>519</v>
      </c>
      <c r="J189" t="s">
        <v>520</v>
      </c>
      <c r="K189" t="s">
        <v>521</v>
      </c>
      <c r="L189">
        <v>1327</v>
      </c>
      <c r="N189">
        <v>1005</v>
      </c>
      <c r="O189" t="s">
        <v>125</v>
      </c>
      <c r="P189" t="s">
        <v>125</v>
      </c>
      <c r="Q189">
        <v>1</v>
      </c>
      <c r="X189">
        <v>105</v>
      </c>
      <c r="Y189">
        <v>2.5499999999999998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105</v>
      </c>
      <c r="AH189">
        <v>2</v>
      </c>
      <c r="AI189">
        <v>22530052</v>
      </c>
      <c r="AJ189">
        <v>187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ROW(Source!A221)</f>
        <v>221</v>
      </c>
      <c r="B190">
        <v>22530059</v>
      </c>
      <c r="C190">
        <v>22530048</v>
      </c>
      <c r="D190">
        <v>7176928</v>
      </c>
      <c r="E190">
        <v>7157832</v>
      </c>
      <c r="F190">
        <v>1</v>
      </c>
      <c r="G190">
        <v>7157832</v>
      </c>
      <c r="H190">
        <v>3</v>
      </c>
      <c r="I190" t="s">
        <v>581</v>
      </c>
      <c r="J190" t="s">
        <v>3</v>
      </c>
      <c r="K190" t="s">
        <v>582</v>
      </c>
      <c r="L190">
        <v>1327</v>
      </c>
      <c r="N190">
        <v>1005</v>
      </c>
      <c r="O190" t="s">
        <v>125</v>
      </c>
      <c r="P190" t="s">
        <v>125</v>
      </c>
      <c r="Q190">
        <v>1</v>
      </c>
      <c r="X190">
        <v>102.5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 t="s">
        <v>3</v>
      </c>
      <c r="AG190">
        <v>102.5</v>
      </c>
      <c r="AH190">
        <v>3</v>
      </c>
      <c r="AI190">
        <v>-1</v>
      </c>
      <c r="AJ190" t="s">
        <v>3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ROW(Source!A224)</f>
        <v>224</v>
      </c>
      <c r="B191">
        <v>22611808</v>
      </c>
      <c r="C191">
        <v>22611803</v>
      </c>
      <c r="D191">
        <v>7157835</v>
      </c>
      <c r="E191">
        <v>7157832</v>
      </c>
      <c r="F191">
        <v>1</v>
      </c>
      <c r="G191">
        <v>7157832</v>
      </c>
      <c r="H191">
        <v>1</v>
      </c>
      <c r="I191" t="s">
        <v>433</v>
      </c>
      <c r="J191" t="s">
        <v>3</v>
      </c>
      <c r="K191" t="s">
        <v>434</v>
      </c>
      <c r="L191">
        <v>1191</v>
      </c>
      <c r="N191">
        <v>1013</v>
      </c>
      <c r="O191" t="s">
        <v>435</v>
      </c>
      <c r="P191" t="s">
        <v>435</v>
      </c>
      <c r="Q191">
        <v>1</v>
      </c>
      <c r="X191">
        <v>7.65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1</v>
      </c>
      <c r="AF191" t="s">
        <v>118</v>
      </c>
      <c r="AG191">
        <v>8.7974999999999994</v>
      </c>
      <c r="AH191">
        <v>2</v>
      </c>
      <c r="AI191">
        <v>22611804</v>
      </c>
      <c r="AJ191">
        <v>189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ROW(Source!A224)</f>
        <v>224</v>
      </c>
      <c r="B192">
        <v>22611809</v>
      </c>
      <c r="C192">
        <v>22611803</v>
      </c>
      <c r="D192">
        <v>7159942</v>
      </c>
      <c r="E192">
        <v>7157832</v>
      </c>
      <c r="F192">
        <v>1</v>
      </c>
      <c r="G192">
        <v>7157832</v>
      </c>
      <c r="H192">
        <v>2</v>
      </c>
      <c r="I192" t="s">
        <v>438</v>
      </c>
      <c r="J192" t="s">
        <v>3</v>
      </c>
      <c r="K192" t="s">
        <v>439</v>
      </c>
      <c r="L192">
        <v>1344</v>
      </c>
      <c r="N192">
        <v>1008</v>
      </c>
      <c r="O192" t="s">
        <v>440</v>
      </c>
      <c r="P192" t="s">
        <v>440</v>
      </c>
      <c r="Q192">
        <v>1</v>
      </c>
      <c r="X192">
        <v>5.96</v>
      </c>
      <c r="Y192">
        <v>0</v>
      </c>
      <c r="Z192">
        <v>1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117</v>
      </c>
      <c r="AG192">
        <v>7.45</v>
      </c>
      <c r="AH192">
        <v>2</v>
      </c>
      <c r="AI192">
        <v>22611805</v>
      </c>
      <c r="AJ192">
        <v>190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ROW(Source!A224)</f>
        <v>224</v>
      </c>
      <c r="B193">
        <v>22611812</v>
      </c>
      <c r="C193">
        <v>22611803</v>
      </c>
      <c r="D193">
        <v>7182707</v>
      </c>
      <c r="E193">
        <v>7157832</v>
      </c>
      <c r="F193">
        <v>1</v>
      </c>
      <c r="G193">
        <v>7157832</v>
      </c>
      <c r="H193">
        <v>3</v>
      </c>
      <c r="I193" t="s">
        <v>436</v>
      </c>
      <c r="J193" t="s">
        <v>3</v>
      </c>
      <c r="K193" t="s">
        <v>467</v>
      </c>
      <c r="L193">
        <v>1344</v>
      </c>
      <c r="N193">
        <v>1008</v>
      </c>
      <c r="O193" t="s">
        <v>440</v>
      </c>
      <c r="P193" t="s">
        <v>440</v>
      </c>
      <c r="Q193">
        <v>1</v>
      </c>
      <c r="X193">
        <v>2.1</v>
      </c>
      <c r="Y193">
        <v>1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3</v>
      </c>
      <c r="AG193">
        <v>2.1</v>
      </c>
      <c r="AH193">
        <v>2</v>
      </c>
      <c r="AI193">
        <v>22611807</v>
      </c>
      <c r="AJ193">
        <v>191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ROW(Source!A224)</f>
        <v>224</v>
      </c>
      <c r="B194">
        <v>22611810</v>
      </c>
      <c r="C194">
        <v>22611803</v>
      </c>
      <c r="D194">
        <v>7231843</v>
      </c>
      <c r="E194">
        <v>1</v>
      </c>
      <c r="F194">
        <v>1</v>
      </c>
      <c r="G194">
        <v>7157832</v>
      </c>
      <c r="H194">
        <v>3</v>
      </c>
      <c r="I194" t="s">
        <v>483</v>
      </c>
      <c r="J194" t="s">
        <v>484</v>
      </c>
      <c r="K194" t="s">
        <v>485</v>
      </c>
      <c r="L194">
        <v>1348</v>
      </c>
      <c r="N194">
        <v>1009</v>
      </c>
      <c r="O194" t="s">
        <v>137</v>
      </c>
      <c r="P194" t="s">
        <v>137</v>
      </c>
      <c r="Q194">
        <v>1000</v>
      </c>
      <c r="X194">
        <v>4.2000000000000002E-4</v>
      </c>
      <c r="Y194">
        <v>6521.42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3</v>
      </c>
      <c r="AG194">
        <v>4.2000000000000002E-4</v>
      </c>
      <c r="AH194">
        <v>2</v>
      </c>
      <c r="AI194">
        <v>22611806</v>
      </c>
      <c r="AJ194">
        <v>192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ROW(Source!A224)</f>
        <v>224</v>
      </c>
      <c r="B195">
        <v>22611811</v>
      </c>
      <c r="C195">
        <v>22611803</v>
      </c>
      <c r="D195">
        <v>7176857</v>
      </c>
      <c r="E195">
        <v>7157832</v>
      </c>
      <c r="F195">
        <v>1</v>
      </c>
      <c r="G195">
        <v>7157832</v>
      </c>
      <c r="H195">
        <v>3</v>
      </c>
      <c r="I195" t="s">
        <v>583</v>
      </c>
      <c r="J195" t="s">
        <v>3</v>
      </c>
      <c r="K195" t="s">
        <v>584</v>
      </c>
      <c r="L195">
        <v>1301</v>
      </c>
      <c r="N195">
        <v>1003</v>
      </c>
      <c r="O195" t="s">
        <v>284</v>
      </c>
      <c r="P195" t="s">
        <v>284</v>
      </c>
      <c r="Q195">
        <v>1</v>
      </c>
      <c r="X195">
        <v>105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 t="s">
        <v>3</v>
      </c>
      <c r="AG195">
        <v>105</v>
      </c>
      <c r="AH195">
        <v>3</v>
      </c>
      <c r="AI195">
        <v>-1</v>
      </c>
      <c r="AJ195" t="s">
        <v>3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ROW(Source!A225)</f>
        <v>225</v>
      </c>
      <c r="B196">
        <v>22611808</v>
      </c>
      <c r="C196">
        <v>22611803</v>
      </c>
      <c r="D196">
        <v>7157835</v>
      </c>
      <c r="E196">
        <v>7157832</v>
      </c>
      <c r="F196">
        <v>1</v>
      </c>
      <c r="G196">
        <v>7157832</v>
      </c>
      <c r="H196">
        <v>1</v>
      </c>
      <c r="I196" t="s">
        <v>433</v>
      </c>
      <c r="J196" t="s">
        <v>3</v>
      </c>
      <c r="K196" t="s">
        <v>434</v>
      </c>
      <c r="L196">
        <v>1191</v>
      </c>
      <c r="N196">
        <v>1013</v>
      </c>
      <c r="O196" t="s">
        <v>435</v>
      </c>
      <c r="P196" t="s">
        <v>435</v>
      </c>
      <c r="Q196">
        <v>1</v>
      </c>
      <c r="X196">
        <v>7.65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1</v>
      </c>
      <c r="AF196" t="s">
        <v>118</v>
      </c>
      <c r="AG196">
        <v>8.7974999999999994</v>
      </c>
      <c r="AH196">
        <v>2</v>
      </c>
      <c r="AI196">
        <v>22611804</v>
      </c>
      <c r="AJ196">
        <v>194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ROW(Source!A225)</f>
        <v>225</v>
      </c>
      <c r="B197">
        <v>22611809</v>
      </c>
      <c r="C197">
        <v>22611803</v>
      </c>
      <c r="D197">
        <v>7159942</v>
      </c>
      <c r="E197">
        <v>7157832</v>
      </c>
      <c r="F197">
        <v>1</v>
      </c>
      <c r="G197">
        <v>7157832</v>
      </c>
      <c r="H197">
        <v>2</v>
      </c>
      <c r="I197" t="s">
        <v>438</v>
      </c>
      <c r="J197" t="s">
        <v>3</v>
      </c>
      <c r="K197" t="s">
        <v>439</v>
      </c>
      <c r="L197">
        <v>1344</v>
      </c>
      <c r="N197">
        <v>1008</v>
      </c>
      <c r="O197" t="s">
        <v>440</v>
      </c>
      <c r="P197" t="s">
        <v>440</v>
      </c>
      <c r="Q197">
        <v>1</v>
      </c>
      <c r="X197">
        <v>5.96</v>
      </c>
      <c r="Y197">
        <v>0</v>
      </c>
      <c r="Z197">
        <v>1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117</v>
      </c>
      <c r="AG197">
        <v>7.45</v>
      </c>
      <c r="AH197">
        <v>2</v>
      </c>
      <c r="AI197">
        <v>22611805</v>
      </c>
      <c r="AJ197">
        <v>195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ROW(Source!A225)</f>
        <v>225</v>
      </c>
      <c r="B198">
        <v>22611812</v>
      </c>
      <c r="C198">
        <v>22611803</v>
      </c>
      <c r="D198">
        <v>7182707</v>
      </c>
      <c r="E198">
        <v>7157832</v>
      </c>
      <c r="F198">
        <v>1</v>
      </c>
      <c r="G198">
        <v>7157832</v>
      </c>
      <c r="H198">
        <v>3</v>
      </c>
      <c r="I198" t="s">
        <v>436</v>
      </c>
      <c r="J198" t="s">
        <v>3</v>
      </c>
      <c r="K198" t="s">
        <v>467</v>
      </c>
      <c r="L198">
        <v>1344</v>
      </c>
      <c r="N198">
        <v>1008</v>
      </c>
      <c r="O198" t="s">
        <v>440</v>
      </c>
      <c r="P198" t="s">
        <v>440</v>
      </c>
      <c r="Q198">
        <v>1</v>
      </c>
      <c r="X198">
        <v>2.1</v>
      </c>
      <c r="Y198">
        <v>1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2.1</v>
      </c>
      <c r="AH198">
        <v>2</v>
      </c>
      <c r="AI198">
        <v>22611807</v>
      </c>
      <c r="AJ198">
        <v>196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ROW(Source!A225)</f>
        <v>225</v>
      </c>
      <c r="B199">
        <v>22611810</v>
      </c>
      <c r="C199">
        <v>22611803</v>
      </c>
      <c r="D199">
        <v>7231843</v>
      </c>
      <c r="E199">
        <v>1</v>
      </c>
      <c r="F199">
        <v>1</v>
      </c>
      <c r="G199">
        <v>7157832</v>
      </c>
      <c r="H199">
        <v>3</v>
      </c>
      <c r="I199" t="s">
        <v>483</v>
      </c>
      <c r="J199" t="s">
        <v>484</v>
      </c>
      <c r="K199" t="s">
        <v>485</v>
      </c>
      <c r="L199">
        <v>1348</v>
      </c>
      <c r="N199">
        <v>1009</v>
      </c>
      <c r="O199" t="s">
        <v>137</v>
      </c>
      <c r="P199" t="s">
        <v>137</v>
      </c>
      <c r="Q199">
        <v>1000</v>
      </c>
      <c r="X199">
        <v>4.2000000000000002E-4</v>
      </c>
      <c r="Y199">
        <v>6521.42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4.2000000000000002E-4</v>
      </c>
      <c r="AH199">
        <v>2</v>
      </c>
      <c r="AI199">
        <v>22611806</v>
      </c>
      <c r="AJ199">
        <v>197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ROW(Source!A225)</f>
        <v>225</v>
      </c>
      <c r="B200">
        <v>22611811</v>
      </c>
      <c r="C200">
        <v>22611803</v>
      </c>
      <c r="D200">
        <v>7176857</v>
      </c>
      <c r="E200">
        <v>7157832</v>
      </c>
      <c r="F200">
        <v>1</v>
      </c>
      <c r="G200">
        <v>7157832</v>
      </c>
      <c r="H200">
        <v>3</v>
      </c>
      <c r="I200" t="s">
        <v>583</v>
      </c>
      <c r="J200" t="s">
        <v>3</v>
      </c>
      <c r="K200" t="s">
        <v>584</v>
      </c>
      <c r="L200">
        <v>1301</v>
      </c>
      <c r="N200">
        <v>1003</v>
      </c>
      <c r="O200" t="s">
        <v>284</v>
      </c>
      <c r="P200" t="s">
        <v>284</v>
      </c>
      <c r="Q200">
        <v>1</v>
      </c>
      <c r="X200">
        <v>105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 t="s">
        <v>3</v>
      </c>
      <c r="AG200">
        <v>105</v>
      </c>
      <c r="AH200">
        <v>3</v>
      </c>
      <c r="AI200">
        <v>-1</v>
      </c>
      <c r="AJ200" t="s">
        <v>3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ROW(Source!A228)</f>
        <v>228</v>
      </c>
      <c r="B201">
        <v>22530081</v>
      </c>
      <c r="C201">
        <v>22530073</v>
      </c>
      <c r="D201">
        <v>7157835</v>
      </c>
      <c r="E201">
        <v>7157832</v>
      </c>
      <c r="F201">
        <v>1</v>
      </c>
      <c r="G201">
        <v>7157832</v>
      </c>
      <c r="H201">
        <v>1</v>
      </c>
      <c r="I201" t="s">
        <v>433</v>
      </c>
      <c r="J201" t="s">
        <v>3</v>
      </c>
      <c r="K201" t="s">
        <v>434</v>
      </c>
      <c r="L201">
        <v>1191</v>
      </c>
      <c r="N201">
        <v>1013</v>
      </c>
      <c r="O201" t="s">
        <v>435</v>
      </c>
      <c r="P201" t="s">
        <v>435</v>
      </c>
      <c r="Q201">
        <v>1</v>
      </c>
      <c r="X201">
        <v>16.64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1</v>
      </c>
      <c r="AF201" t="s">
        <v>118</v>
      </c>
      <c r="AG201">
        <v>19.135999999999999</v>
      </c>
      <c r="AH201">
        <v>2</v>
      </c>
      <c r="AI201">
        <v>22530074</v>
      </c>
      <c r="AJ201">
        <v>199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ROW(Source!A228)</f>
        <v>228</v>
      </c>
      <c r="B202">
        <v>22530085</v>
      </c>
      <c r="C202">
        <v>22530073</v>
      </c>
      <c r="D202">
        <v>7159942</v>
      </c>
      <c r="E202">
        <v>7157832</v>
      </c>
      <c r="F202">
        <v>1</v>
      </c>
      <c r="G202">
        <v>7157832</v>
      </c>
      <c r="H202">
        <v>2</v>
      </c>
      <c r="I202" t="s">
        <v>438</v>
      </c>
      <c r="J202" t="s">
        <v>3</v>
      </c>
      <c r="K202" t="s">
        <v>439</v>
      </c>
      <c r="L202">
        <v>1344</v>
      </c>
      <c r="N202">
        <v>1008</v>
      </c>
      <c r="O202" t="s">
        <v>440</v>
      </c>
      <c r="P202" t="s">
        <v>440</v>
      </c>
      <c r="Q202">
        <v>1</v>
      </c>
      <c r="X202">
        <v>0.5</v>
      </c>
      <c r="Y202">
        <v>0</v>
      </c>
      <c r="Z202">
        <v>1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117</v>
      </c>
      <c r="AG202">
        <v>0.625</v>
      </c>
      <c r="AH202">
        <v>2</v>
      </c>
      <c r="AI202">
        <v>22530078</v>
      </c>
      <c r="AJ202">
        <v>200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ROW(Source!A228)</f>
        <v>228</v>
      </c>
      <c r="B203">
        <v>22530082</v>
      </c>
      <c r="C203">
        <v>22530073</v>
      </c>
      <c r="D203">
        <v>7231465</v>
      </c>
      <c r="E203">
        <v>1</v>
      </c>
      <c r="F203">
        <v>1</v>
      </c>
      <c r="G203">
        <v>7157832</v>
      </c>
      <c r="H203">
        <v>2</v>
      </c>
      <c r="I203" t="s">
        <v>516</v>
      </c>
      <c r="J203" t="s">
        <v>517</v>
      </c>
      <c r="K203" t="s">
        <v>518</v>
      </c>
      <c r="L203">
        <v>1368</v>
      </c>
      <c r="N203">
        <v>1011</v>
      </c>
      <c r="O203" t="s">
        <v>444</v>
      </c>
      <c r="P203" t="s">
        <v>444</v>
      </c>
      <c r="Q203">
        <v>1</v>
      </c>
      <c r="X203">
        <v>0.36</v>
      </c>
      <c r="Y203">
        <v>0</v>
      </c>
      <c r="Z203">
        <v>0.81</v>
      </c>
      <c r="AA203">
        <v>0.03</v>
      </c>
      <c r="AB203">
        <v>0</v>
      </c>
      <c r="AC203">
        <v>0</v>
      </c>
      <c r="AD203">
        <v>1</v>
      </c>
      <c r="AE203">
        <v>0</v>
      </c>
      <c r="AF203" t="s">
        <v>117</v>
      </c>
      <c r="AG203">
        <v>0.44999999999999996</v>
      </c>
      <c r="AH203">
        <v>2</v>
      </c>
      <c r="AI203">
        <v>22530075</v>
      </c>
      <c r="AJ203">
        <v>201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ROW(Source!A228)</f>
        <v>228</v>
      </c>
      <c r="B204">
        <v>22530083</v>
      </c>
      <c r="C204">
        <v>22530073</v>
      </c>
      <c r="D204">
        <v>7231491</v>
      </c>
      <c r="E204">
        <v>1</v>
      </c>
      <c r="F204">
        <v>1</v>
      </c>
      <c r="G204">
        <v>7157832</v>
      </c>
      <c r="H204">
        <v>2</v>
      </c>
      <c r="I204" t="s">
        <v>522</v>
      </c>
      <c r="J204" t="s">
        <v>523</v>
      </c>
      <c r="K204" t="s">
        <v>524</v>
      </c>
      <c r="L204">
        <v>1368</v>
      </c>
      <c r="N204">
        <v>1011</v>
      </c>
      <c r="O204" t="s">
        <v>444</v>
      </c>
      <c r="P204" t="s">
        <v>444</v>
      </c>
      <c r="Q204">
        <v>1</v>
      </c>
      <c r="X204">
        <v>5.84</v>
      </c>
      <c r="Y204">
        <v>0</v>
      </c>
      <c r="Z204">
        <v>0.64</v>
      </c>
      <c r="AA204">
        <v>0.04</v>
      </c>
      <c r="AB204">
        <v>0</v>
      </c>
      <c r="AC204">
        <v>0</v>
      </c>
      <c r="AD204">
        <v>1</v>
      </c>
      <c r="AE204">
        <v>0</v>
      </c>
      <c r="AF204" t="s">
        <v>117</v>
      </c>
      <c r="AG204">
        <v>7.3</v>
      </c>
      <c r="AH204">
        <v>2</v>
      </c>
      <c r="AI204">
        <v>22530076</v>
      </c>
      <c r="AJ204">
        <v>202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ROW(Source!A228)</f>
        <v>228</v>
      </c>
      <c r="B205">
        <v>22530084</v>
      </c>
      <c r="C205">
        <v>22530073</v>
      </c>
      <c r="D205">
        <v>7231445</v>
      </c>
      <c r="E205">
        <v>1</v>
      </c>
      <c r="F205">
        <v>1</v>
      </c>
      <c r="G205">
        <v>7157832</v>
      </c>
      <c r="H205">
        <v>2</v>
      </c>
      <c r="I205" t="s">
        <v>525</v>
      </c>
      <c r="J205" t="s">
        <v>526</v>
      </c>
      <c r="K205" t="s">
        <v>527</v>
      </c>
      <c r="L205">
        <v>1368</v>
      </c>
      <c r="N205">
        <v>1011</v>
      </c>
      <c r="O205" t="s">
        <v>444</v>
      </c>
      <c r="P205" t="s">
        <v>444</v>
      </c>
      <c r="Q205">
        <v>1</v>
      </c>
      <c r="X205">
        <v>4.29</v>
      </c>
      <c r="Y205">
        <v>0</v>
      </c>
      <c r="Z205">
        <v>2.36</v>
      </c>
      <c r="AA205">
        <v>0.1</v>
      </c>
      <c r="AB205">
        <v>0</v>
      </c>
      <c r="AC205">
        <v>0</v>
      </c>
      <c r="AD205">
        <v>1</v>
      </c>
      <c r="AE205">
        <v>0</v>
      </c>
      <c r="AF205" t="s">
        <v>117</v>
      </c>
      <c r="AG205">
        <v>5.3624999999999998</v>
      </c>
      <c r="AH205">
        <v>2</v>
      </c>
      <c r="AI205">
        <v>22530077</v>
      </c>
      <c r="AJ205">
        <v>203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ROW(Source!A228)</f>
        <v>228</v>
      </c>
      <c r="B206">
        <v>22530086</v>
      </c>
      <c r="C206">
        <v>22530073</v>
      </c>
      <c r="D206">
        <v>7231825</v>
      </c>
      <c r="E206">
        <v>1</v>
      </c>
      <c r="F206">
        <v>1</v>
      </c>
      <c r="G206">
        <v>7157832</v>
      </c>
      <c r="H206">
        <v>3</v>
      </c>
      <c r="I206" t="s">
        <v>528</v>
      </c>
      <c r="J206" t="s">
        <v>529</v>
      </c>
      <c r="K206" t="s">
        <v>530</v>
      </c>
      <c r="L206">
        <v>1346</v>
      </c>
      <c r="N206">
        <v>1009</v>
      </c>
      <c r="O206" t="s">
        <v>163</v>
      </c>
      <c r="P206" t="s">
        <v>163</v>
      </c>
      <c r="Q206">
        <v>1</v>
      </c>
      <c r="X206">
        <v>0.94</v>
      </c>
      <c r="Y206">
        <v>48.15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3</v>
      </c>
      <c r="AG206">
        <v>0.94</v>
      </c>
      <c r="AH206">
        <v>2</v>
      </c>
      <c r="AI206">
        <v>22530079</v>
      </c>
      <c r="AJ206">
        <v>204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ROW(Source!A228)</f>
        <v>228</v>
      </c>
      <c r="B207">
        <v>22530087</v>
      </c>
      <c r="C207">
        <v>22530073</v>
      </c>
      <c r="D207">
        <v>7175264</v>
      </c>
      <c r="E207">
        <v>7157832</v>
      </c>
      <c r="F207">
        <v>1</v>
      </c>
      <c r="G207">
        <v>7157832</v>
      </c>
      <c r="H207">
        <v>3</v>
      </c>
      <c r="I207" t="s">
        <v>585</v>
      </c>
      <c r="J207" t="s">
        <v>3</v>
      </c>
      <c r="K207" t="s">
        <v>586</v>
      </c>
      <c r="L207">
        <v>1301</v>
      </c>
      <c r="N207">
        <v>1003</v>
      </c>
      <c r="O207" t="s">
        <v>284</v>
      </c>
      <c r="P207" t="s">
        <v>284</v>
      </c>
      <c r="Q207">
        <v>1</v>
      </c>
      <c r="X207">
        <v>105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 t="s">
        <v>3</v>
      </c>
      <c r="AG207">
        <v>105</v>
      </c>
      <c r="AH207">
        <v>3</v>
      </c>
      <c r="AI207">
        <v>-1</v>
      </c>
      <c r="AJ207" t="s">
        <v>3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ROW(Source!A229)</f>
        <v>229</v>
      </c>
      <c r="B208">
        <v>22530081</v>
      </c>
      <c r="C208">
        <v>22530073</v>
      </c>
      <c r="D208">
        <v>7157835</v>
      </c>
      <c r="E208">
        <v>7157832</v>
      </c>
      <c r="F208">
        <v>1</v>
      </c>
      <c r="G208">
        <v>7157832</v>
      </c>
      <c r="H208">
        <v>1</v>
      </c>
      <c r="I208" t="s">
        <v>433</v>
      </c>
      <c r="J208" t="s">
        <v>3</v>
      </c>
      <c r="K208" t="s">
        <v>434</v>
      </c>
      <c r="L208">
        <v>1191</v>
      </c>
      <c r="N208">
        <v>1013</v>
      </c>
      <c r="O208" t="s">
        <v>435</v>
      </c>
      <c r="P208" t="s">
        <v>435</v>
      </c>
      <c r="Q208">
        <v>1</v>
      </c>
      <c r="X208">
        <v>16.64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1</v>
      </c>
      <c r="AF208" t="s">
        <v>118</v>
      </c>
      <c r="AG208">
        <v>19.135999999999999</v>
      </c>
      <c r="AH208">
        <v>2</v>
      </c>
      <c r="AI208">
        <v>22530074</v>
      </c>
      <c r="AJ208">
        <v>206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ROW(Source!A229)</f>
        <v>229</v>
      </c>
      <c r="B209">
        <v>22530085</v>
      </c>
      <c r="C209">
        <v>22530073</v>
      </c>
      <c r="D209">
        <v>7159942</v>
      </c>
      <c r="E209">
        <v>7157832</v>
      </c>
      <c r="F209">
        <v>1</v>
      </c>
      <c r="G209">
        <v>7157832</v>
      </c>
      <c r="H209">
        <v>2</v>
      </c>
      <c r="I209" t="s">
        <v>438</v>
      </c>
      <c r="J209" t="s">
        <v>3</v>
      </c>
      <c r="K209" t="s">
        <v>439</v>
      </c>
      <c r="L209">
        <v>1344</v>
      </c>
      <c r="N209">
        <v>1008</v>
      </c>
      <c r="O209" t="s">
        <v>440</v>
      </c>
      <c r="P209" t="s">
        <v>440</v>
      </c>
      <c r="Q209">
        <v>1</v>
      </c>
      <c r="X209">
        <v>0.5</v>
      </c>
      <c r="Y209">
        <v>0</v>
      </c>
      <c r="Z209">
        <v>1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117</v>
      </c>
      <c r="AG209">
        <v>0.625</v>
      </c>
      <c r="AH209">
        <v>2</v>
      </c>
      <c r="AI209">
        <v>22530078</v>
      </c>
      <c r="AJ209">
        <v>207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ROW(Source!A229)</f>
        <v>229</v>
      </c>
      <c r="B210">
        <v>22530082</v>
      </c>
      <c r="C210">
        <v>22530073</v>
      </c>
      <c r="D210">
        <v>7231465</v>
      </c>
      <c r="E210">
        <v>1</v>
      </c>
      <c r="F210">
        <v>1</v>
      </c>
      <c r="G210">
        <v>7157832</v>
      </c>
      <c r="H210">
        <v>2</v>
      </c>
      <c r="I210" t="s">
        <v>516</v>
      </c>
      <c r="J210" t="s">
        <v>517</v>
      </c>
      <c r="K210" t="s">
        <v>518</v>
      </c>
      <c r="L210">
        <v>1368</v>
      </c>
      <c r="N210">
        <v>1011</v>
      </c>
      <c r="O210" t="s">
        <v>444</v>
      </c>
      <c r="P210" t="s">
        <v>444</v>
      </c>
      <c r="Q210">
        <v>1</v>
      </c>
      <c r="X210">
        <v>0.36</v>
      </c>
      <c r="Y210">
        <v>0</v>
      </c>
      <c r="Z210">
        <v>0.81</v>
      </c>
      <c r="AA210">
        <v>0.03</v>
      </c>
      <c r="AB210">
        <v>0</v>
      </c>
      <c r="AC210">
        <v>0</v>
      </c>
      <c r="AD210">
        <v>1</v>
      </c>
      <c r="AE210">
        <v>0</v>
      </c>
      <c r="AF210" t="s">
        <v>117</v>
      </c>
      <c r="AG210">
        <v>0.44999999999999996</v>
      </c>
      <c r="AH210">
        <v>2</v>
      </c>
      <c r="AI210">
        <v>22530075</v>
      </c>
      <c r="AJ210">
        <v>208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ROW(Source!A229)</f>
        <v>229</v>
      </c>
      <c r="B211">
        <v>22530083</v>
      </c>
      <c r="C211">
        <v>22530073</v>
      </c>
      <c r="D211">
        <v>7231491</v>
      </c>
      <c r="E211">
        <v>1</v>
      </c>
      <c r="F211">
        <v>1</v>
      </c>
      <c r="G211">
        <v>7157832</v>
      </c>
      <c r="H211">
        <v>2</v>
      </c>
      <c r="I211" t="s">
        <v>522</v>
      </c>
      <c r="J211" t="s">
        <v>523</v>
      </c>
      <c r="K211" t="s">
        <v>524</v>
      </c>
      <c r="L211">
        <v>1368</v>
      </c>
      <c r="N211">
        <v>1011</v>
      </c>
      <c r="O211" t="s">
        <v>444</v>
      </c>
      <c r="P211" t="s">
        <v>444</v>
      </c>
      <c r="Q211">
        <v>1</v>
      </c>
      <c r="X211">
        <v>5.84</v>
      </c>
      <c r="Y211">
        <v>0</v>
      </c>
      <c r="Z211">
        <v>0.64</v>
      </c>
      <c r="AA211">
        <v>0.04</v>
      </c>
      <c r="AB211">
        <v>0</v>
      </c>
      <c r="AC211">
        <v>0</v>
      </c>
      <c r="AD211">
        <v>1</v>
      </c>
      <c r="AE211">
        <v>0</v>
      </c>
      <c r="AF211" t="s">
        <v>117</v>
      </c>
      <c r="AG211">
        <v>7.3</v>
      </c>
      <c r="AH211">
        <v>2</v>
      </c>
      <c r="AI211">
        <v>22530076</v>
      </c>
      <c r="AJ211">
        <v>209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ROW(Source!A229)</f>
        <v>229</v>
      </c>
      <c r="B212">
        <v>22530084</v>
      </c>
      <c r="C212">
        <v>22530073</v>
      </c>
      <c r="D212">
        <v>7231445</v>
      </c>
      <c r="E212">
        <v>1</v>
      </c>
      <c r="F212">
        <v>1</v>
      </c>
      <c r="G212">
        <v>7157832</v>
      </c>
      <c r="H212">
        <v>2</v>
      </c>
      <c r="I212" t="s">
        <v>525</v>
      </c>
      <c r="J212" t="s">
        <v>526</v>
      </c>
      <c r="K212" t="s">
        <v>527</v>
      </c>
      <c r="L212">
        <v>1368</v>
      </c>
      <c r="N212">
        <v>1011</v>
      </c>
      <c r="O212" t="s">
        <v>444</v>
      </c>
      <c r="P212" t="s">
        <v>444</v>
      </c>
      <c r="Q212">
        <v>1</v>
      </c>
      <c r="X212">
        <v>4.29</v>
      </c>
      <c r="Y212">
        <v>0</v>
      </c>
      <c r="Z212">
        <v>2.36</v>
      </c>
      <c r="AA212">
        <v>0.1</v>
      </c>
      <c r="AB212">
        <v>0</v>
      </c>
      <c r="AC212">
        <v>0</v>
      </c>
      <c r="AD212">
        <v>1</v>
      </c>
      <c r="AE212">
        <v>0</v>
      </c>
      <c r="AF212" t="s">
        <v>117</v>
      </c>
      <c r="AG212">
        <v>5.3624999999999998</v>
      </c>
      <c r="AH212">
        <v>2</v>
      </c>
      <c r="AI212">
        <v>22530077</v>
      </c>
      <c r="AJ212">
        <v>210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ROW(Source!A229)</f>
        <v>229</v>
      </c>
      <c r="B213">
        <v>22530086</v>
      </c>
      <c r="C213">
        <v>22530073</v>
      </c>
      <c r="D213">
        <v>7231825</v>
      </c>
      <c r="E213">
        <v>1</v>
      </c>
      <c r="F213">
        <v>1</v>
      </c>
      <c r="G213">
        <v>7157832</v>
      </c>
      <c r="H213">
        <v>3</v>
      </c>
      <c r="I213" t="s">
        <v>528</v>
      </c>
      <c r="J213" t="s">
        <v>529</v>
      </c>
      <c r="K213" t="s">
        <v>530</v>
      </c>
      <c r="L213">
        <v>1346</v>
      </c>
      <c r="N213">
        <v>1009</v>
      </c>
      <c r="O213" t="s">
        <v>163</v>
      </c>
      <c r="P213" t="s">
        <v>163</v>
      </c>
      <c r="Q213">
        <v>1</v>
      </c>
      <c r="X213">
        <v>0.94</v>
      </c>
      <c r="Y213">
        <v>48.15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0.94</v>
      </c>
      <c r="AH213">
        <v>2</v>
      </c>
      <c r="AI213">
        <v>22530079</v>
      </c>
      <c r="AJ213">
        <v>211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ROW(Source!A229)</f>
        <v>229</v>
      </c>
      <c r="B214">
        <v>22530087</v>
      </c>
      <c r="C214">
        <v>22530073</v>
      </c>
      <c r="D214">
        <v>7175264</v>
      </c>
      <c r="E214">
        <v>7157832</v>
      </c>
      <c r="F214">
        <v>1</v>
      </c>
      <c r="G214">
        <v>7157832</v>
      </c>
      <c r="H214">
        <v>3</v>
      </c>
      <c r="I214" t="s">
        <v>585</v>
      </c>
      <c r="J214" t="s">
        <v>3</v>
      </c>
      <c r="K214" t="s">
        <v>586</v>
      </c>
      <c r="L214">
        <v>1301</v>
      </c>
      <c r="N214">
        <v>1003</v>
      </c>
      <c r="O214" t="s">
        <v>284</v>
      </c>
      <c r="P214" t="s">
        <v>284</v>
      </c>
      <c r="Q214">
        <v>1</v>
      </c>
      <c r="X214">
        <v>105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 t="s">
        <v>3</v>
      </c>
      <c r="AG214">
        <v>105</v>
      </c>
      <c r="AH214">
        <v>3</v>
      </c>
      <c r="AI214">
        <v>-1</v>
      </c>
      <c r="AJ214" t="s">
        <v>3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ROW(Source!A259)</f>
        <v>259</v>
      </c>
      <c r="B215">
        <v>22530101</v>
      </c>
      <c r="C215">
        <v>22530089</v>
      </c>
      <c r="D215">
        <v>7157835</v>
      </c>
      <c r="E215">
        <v>7157832</v>
      </c>
      <c r="F215">
        <v>1</v>
      </c>
      <c r="G215">
        <v>7157832</v>
      </c>
      <c r="H215">
        <v>1</v>
      </c>
      <c r="I215" t="s">
        <v>433</v>
      </c>
      <c r="J215" t="s">
        <v>3</v>
      </c>
      <c r="K215" t="s">
        <v>434</v>
      </c>
      <c r="L215">
        <v>1191</v>
      </c>
      <c r="N215">
        <v>1013</v>
      </c>
      <c r="O215" t="s">
        <v>435</v>
      </c>
      <c r="P215" t="s">
        <v>435</v>
      </c>
      <c r="Q215">
        <v>1</v>
      </c>
      <c r="X215">
        <v>188.92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1</v>
      </c>
      <c r="AF215" t="s">
        <v>118</v>
      </c>
      <c r="AG215">
        <v>217.25799999999998</v>
      </c>
      <c r="AH215">
        <v>2</v>
      </c>
      <c r="AI215">
        <v>22530090</v>
      </c>
      <c r="AJ215">
        <v>213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ROW(Source!A259)</f>
        <v>259</v>
      </c>
      <c r="B216">
        <v>22530102</v>
      </c>
      <c r="C216">
        <v>22530089</v>
      </c>
      <c r="D216">
        <v>7231421</v>
      </c>
      <c r="E216">
        <v>1</v>
      </c>
      <c r="F216">
        <v>1</v>
      </c>
      <c r="G216">
        <v>7157832</v>
      </c>
      <c r="H216">
        <v>2</v>
      </c>
      <c r="I216" t="s">
        <v>441</v>
      </c>
      <c r="J216" t="s">
        <v>442</v>
      </c>
      <c r="K216" t="s">
        <v>443</v>
      </c>
      <c r="L216">
        <v>1368</v>
      </c>
      <c r="N216">
        <v>1011</v>
      </c>
      <c r="O216" t="s">
        <v>444</v>
      </c>
      <c r="P216" t="s">
        <v>444</v>
      </c>
      <c r="Q216">
        <v>1</v>
      </c>
      <c r="X216">
        <v>3.28</v>
      </c>
      <c r="Y216">
        <v>0</v>
      </c>
      <c r="Z216">
        <v>74.44</v>
      </c>
      <c r="AA216">
        <v>17.59</v>
      </c>
      <c r="AB216">
        <v>0</v>
      </c>
      <c r="AC216">
        <v>0</v>
      </c>
      <c r="AD216">
        <v>1</v>
      </c>
      <c r="AE216">
        <v>0</v>
      </c>
      <c r="AF216" t="s">
        <v>117</v>
      </c>
      <c r="AG216">
        <v>4.0999999999999996</v>
      </c>
      <c r="AH216">
        <v>2</v>
      </c>
      <c r="AI216">
        <v>22530091</v>
      </c>
      <c r="AJ216">
        <v>214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ROW(Source!A259)</f>
        <v>259</v>
      </c>
      <c r="B217">
        <v>22530103</v>
      </c>
      <c r="C217">
        <v>22530089</v>
      </c>
      <c r="D217">
        <v>7231449</v>
      </c>
      <c r="E217">
        <v>1</v>
      </c>
      <c r="F217">
        <v>1</v>
      </c>
      <c r="G217">
        <v>7157832</v>
      </c>
      <c r="H217">
        <v>2</v>
      </c>
      <c r="I217" t="s">
        <v>531</v>
      </c>
      <c r="J217" t="s">
        <v>532</v>
      </c>
      <c r="K217" t="s">
        <v>533</v>
      </c>
      <c r="L217">
        <v>1368</v>
      </c>
      <c r="N217">
        <v>1011</v>
      </c>
      <c r="O217" t="s">
        <v>444</v>
      </c>
      <c r="P217" t="s">
        <v>444</v>
      </c>
      <c r="Q217">
        <v>1</v>
      </c>
      <c r="X217">
        <v>30.23</v>
      </c>
      <c r="Y217">
        <v>0</v>
      </c>
      <c r="Z217">
        <v>1.59</v>
      </c>
      <c r="AA217">
        <v>0.09</v>
      </c>
      <c r="AB217">
        <v>0</v>
      </c>
      <c r="AC217">
        <v>0</v>
      </c>
      <c r="AD217">
        <v>1</v>
      </c>
      <c r="AE217">
        <v>0</v>
      </c>
      <c r="AF217" t="s">
        <v>117</v>
      </c>
      <c r="AG217">
        <v>37.787500000000001</v>
      </c>
      <c r="AH217">
        <v>2</v>
      </c>
      <c r="AI217">
        <v>22530092</v>
      </c>
      <c r="AJ217">
        <v>215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ROW(Source!A259)</f>
        <v>259</v>
      </c>
      <c r="B218">
        <v>22530104</v>
      </c>
      <c r="C218">
        <v>22530089</v>
      </c>
      <c r="D218">
        <v>7231491</v>
      </c>
      <c r="E218">
        <v>1</v>
      </c>
      <c r="F218">
        <v>1</v>
      </c>
      <c r="G218">
        <v>7157832</v>
      </c>
      <c r="H218">
        <v>2</v>
      </c>
      <c r="I218" t="s">
        <v>522</v>
      </c>
      <c r="J218" t="s">
        <v>523</v>
      </c>
      <c r="K218" t="s">
        <v>524</v>
      </c>
      <c r="L218">
        <v>1368</v>
      </c>
      <c r="N218">
        <v>1011</v>
      </c>
      <c r="O218" t="s">
        <v>444</v>
      </c>
      <c r="P218" t="s">
        <v>444</v>
      </c>
      <c r="Q218">
        <v>1</v>
      </c>
      <c r="X218">
        <v>19.43</v>
      </c>
      <c r="Y218">
        <v>0</v>
      </c>
      <c r="Z218">
        <v>0.64</v>
      </c>
      <c r="AA218">
        <v>0.04</v>
      </c>
      <c r="AB218">
        <v>0</v>
      </c>
      <c r="AC218">
        <v>0</v>
      </c>
      <c r="AD218">
        <v>1</v>
      </c>
      <c r="AE218">
        <v>0</v>
      </c>
      <c r="AF218" t="s">
        <v>117</v>
      </c>
      <c r="AG218">
        <v>24.287500000000001</v>
      </c>
      <c r="AH218">
        <v>2</v>
      </c>
      <c r="AI218">
        <v>22530093</v>
      </c>
      <c r="AJ218">
        <v>216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ROW(Source!A259)</f>
        <v>259</v>
      </c>
      <c r="B219">
        <v>22530111</v>
      </c>
      <c r="C219">
        <v>22530089</v>
      </c>
      <c r="D219">
        <v>7182707</v>
      </c>
      <c r="E219">
        <v>7157832</v>
      </c>
      <c r="F219">
        <v>1</v>
      </c>
      <c r="G219">
        <v>7157832</v>
      </c>
      <c r="H219">
        <v>3</v>
      </c>
      <c r="I219" t="s">
        <v>436</v>
      </c>
      <c r="J219" t="s">
        <v>3</v>
      </c>
      <c r="K219" t="s">
        <v>467</v>
      </c>
      <c r="L219">
        <v>1344</v>
      </c>
      <c r="N219">
        <v>1008</v>
      </c>
      <c r="O219" t="s">
        <v>440</v>
      </c>
      <c r="P219" t="s">
        <v>440</v>
      </c>
      <c r="Q219">
        <v>1</v>
      </c>
      <c r="X219">
        <v>21.57</v>
      </c>
      <c r="Y219">
        <v>1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3</v>
      </c>
      <c r="AG219">
        <v>21.57</v>
      </c>
      <c r="AH219">
        <v>2</v>
      </c>
      <c r="AI219">
        <v>22530096</v>
      </c>
      <c r="AJ219">
        <v>217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ROW(Source!A259)</f>
        <v>259</v>
      </c>
      <c r="B220">
        <v>22530105</v>
      </c>
      <c r="C220">
        <v>22530089</v>
      </c>
      <c r="D220">
        <v>7234075</v>
      </c>
      <c r="E220">
        <v>1</v>
      </c>
      <c r="F220">
        <v>1</v>
      </c>
      <c r="G220">
        <v>7157832</v>
      </c>
      <c r="H220">
        <v>3</v>
      </c>
      <c r="I220" t="s">
        <v>534</v>
      </c>
      <c r="J220" t="s">
        <v>535</v>
      </c>
      <c r="K220" t="s">
        <v>536</v>
      </c>
      <c r="L220">
        <v>1354</v>
      </c>
      <c r="N220">
        <v>1010</v>
      </c>
      <c r="O220" t="s">
        <v>235</v>
      </c>
      <c r="P220" t="s">
        <v>235</v>
      </c>
      <c r="Q220">
        <v>1</v>
      </c>
      <c r="X220">
        <v>606</v>
      </c>
      <c r="Y220">
        <v>9.6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3</v>
      </c>
      <c r="AG220">
        <v>606</v>
      </c>
      <c r="AH220">
        <v>2</v>
      </c>
      <c r="AI220">
        <v>22530094</v>
      </c>
      <c r="AJ220">
        <v>219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ROW(Source!A259)</f>
        <v>259</v>
      </c>
      <c r="B221">
        <v>22530106</v>
      </c>
      <c r="C221">
        <v>22530089</v>
      </c>
      <c r="D221">
        <v>7232452</v>
      </c>
      <c r="E221">
        <v>1</v>
      </c>
      <c r="F221">
        <v>1</v>
      </c>
      <c r="G221">
        <v>7157832</v>
      </c>
      <c r="H221">
        <v>3</v>
      </c>
      <c r="I221" t="s">
        <v>537</v>
      </c>
      <c r="J221" t="s">
        <v>538</v>
      </c>
      <c r="K221" t="s">
        <v>539</v>
      </c>
      <c r="L221">
        <v>1296</v>
      </c>
      <c r="N221">
        <v>1002</v>
      </c>
      <c r="O221" t="s">
        <v>195</v>
      </c>
      <c r="P221" t="s">
        <v>195</v>
      </c>
      <c r="Q221">
        <v>1</v>
      </c>
      <c r="X221">
        <v>72</v>
      </c>
      <c r="Y221">
        <v>54.7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3</v>
      </c>
      <c r="AG221">
        <v>72</v>
      </c>
      <c r="AH221">
        <v>2</v>
      </c>
      <c r="AI221">
        <v>22530095</v>
      </c>
      <c r="AJ221">
        <v>222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ROW(Source!A259)</f>
        <v>259</v>
      </c>
      <c r="B222">
        <v>22530107</v>
      </c>
      <c r="C222">
        <v>22530089</v>
      </c>
      <c r="D222">
        <v>7162923</v>
      </c>
      <c r="E222">
        <v>7157832</v>
      </c>
      <c r="F222">
        <v>1</v>
      </c>
      <c r="G222">
        <v>7157832</v>
      </c>
      <c r="H222">
        <v>3</v>
      </c>
      <c r="I222" t="s">
        <v>587</v>
      </c>
      <c r="J222" t="s">
        <v>3</v>
      </c>
      <c r="K222" t="s">
        <v>588</v>
      </c>
      <c r="L222">
        <v>1301</v>
      </c>
      <c r="N222">
        <v>1003</v>
      </c>
      <c r="O222" t="s">
        <v>284</v>
      </c>
      <c r="P222" t="s">
        <v>284</v>
      </c>
      <c r="Q222">
        <v>1</v>
      </c>
      <c r="X222">
        <v>85.5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 t="s">
        <v>3</v>
      </c>
      <c r="AG222">
        <v>85.5</v>
      </c>
      <c r="AH222">
        <v>3</v>
      </c>
      <c r="AI222">
        <v>-1</v>
      </c>
      <c r="AJ222" t="s">
        <v>3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ROW(Source!A259)</f>
        <v>259</v>
      </c>
      <c r="B223">
        <v>22530108</v>
      </c>
      <c r="C223">
        <v>22530089</v>
      </c>
      <c r="D223">
        <v>7162923</v>
      </c>
      <c r="E223">
        <v>7157832</v>
      </c>
      <c r="F223">
        <v>1</v>
      </c>
      <c r="G223">
        <v>7157832</v>
      </c>
      <c r="H223">
        <v>3</v>
      </c>
      <c r="I223" t="s">
        <v>587</v>
      </c>
      <c r="J223" t="s">
        <v>3</v>
      </c>
      <c r="K223" t="s">
        <v>589</v>
      </c>
      <c r="L223">
        <v>1301</v>
      </c>
      <c r="N223">
        <v>1003</v>
      </c>
      <c r="O223" t="s">
        <v>284</v>
      </c>
      <c r="P223" t="s">
        <v>284</v>
      </c>
      <c r="Q223">
        <v>1</v>
      </c>
      <c r="X223">
        <v>353.5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 t="s">
        <v>3</v>
      </c>
      <c r="AG223">
        <v>353.5</v>
      </c>
      <c r="AH223">
        <v>3</v>
      </c>
      <c r="AI223">
        <v>-1</v>
      </c>
      <c r="AJ223" t="s">
        <v>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ROW(Source!A259)</f>
        <v>259</v>
      </c>
      <c r="B224">
        <v>22530109</v>
      </c>
      <c r="C224">
        <v>22530089</v>
      </c>
      <c r="D224">
        <v>7163696</v>
      </c>
      <c r="E224">
        <v>7157832</v>
      </c>
      <c r="F224">
        <v>1</v>
      </c>
      <c r="G224">
        <v>7157832</v>
      </c>
      <c r="H224">
        <v>3</v>
      </c>
      <c r="I224" t="s">
        <v>590</v>
      </c>
      <c r="J224" t="s">
        <v>3</v>
      </c>
      <c r="K224" t="s">
        <v>591</v>
      </c>
      <c r="L224">
        <v>1327</v>
      </c>
      <c r="N224">
        <v>1005</v>
      </c>
      <c r="O224" t="s">
        <v>125</v>
      </c>
      <c r="P224" t="s">
        <v>125</v>
      </c>
      <c r="Q224">
        <v>1</v>
      </c>
      <c r="X224">
        <v>100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 t="s">
        <v>3</v>
      </c>
      <c r="AG224">
        <v>100</v>
      </c>
      <c r="AH224">
        <v>3</v>
      </c>
      <c r="AI224">
        <v>-1</v>
      </c>
      <c r="AJ224" t="s">
        <v>3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ROW(Source!A259)</f>
        <v>259</v>
      </c>
      <c r="B225">
        <v>22530110</v>
      </c>
      <c r="C225">
        <v>22530089</v>
      </c>
      <c r="D225">
        <v>9190954</v>
      </c>
      <c r="E225">
        <v>7157832</v>
      </c>
      <c r="F225">
        <v>1</v>
      </c>
      <c r="G225">
        <v>7157832</v>
      </c>
      <c r="H225">
        <v>3</v>
      </c>
      <c r="I225" t="s">
        <v>592</v>
      </c>
      <c r="J225" t="s">
        <v>3</v>
      </c>
      <c r="K225" t="s">
        <v>593</v>
      </c>
      <c r="L225">
        <v>1301</v>
      </c>
      <c r="N225">
        <v>1003</v>
      </c>
      <c r="O225" t="s">
        <v>284</v>
      </c>
      <c r="P225" t="s">
        <v>284</v>
      </c>
      <c r="Q225">
        <v>1</v>
      </c>
      <c r="X225">
        <v>207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 t="s">
        <v>3</v>
      </c>
      <c r="AG225">
        <v>207</v>
      </c>
      <c r="AH225">
        <v>3</v>
      </c>
      <c r="AI225">
        <v>-1</v>
      </c>
      <c r="AJ225" t="s">
        <v>3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ROW(Source!A260)</f>
        <v>260</v>
      </c>
      <c r="B226">
        <v>22530101</v>
      </c>
      <c r="C226">
        <v>22530089</v>
      </c>
      <c r="D226">
        <v>7157835</v>
      </c>
      <c r="E226">
        <v>7157832</v>
      </c>
      <c r="F226">
        <v>1</v>
      </c>
      <c r="G226">
        <v>7157832</v>
      </c>
      <c r="H226">
        <v>1</v>
      </c>
      <c r="I226" t="s">
        <v>433</v>
      </c>
      <c r="J226" t="s">
        <v>3</v>
      </c>
      <c r="K226" t="s">
        <v>434</v>
      </c>
      <c r="L226">
        <v>1191</v>
      </c>
      <c r="N226">
        <v>1013</v>
      </c>
      <c r="O226" t="s">
        <v>435</v>
      </c>
      <c r="P226" t="s">
        <v>435</v>
      </c>
      <c r="Q226">
        <v>1</v>
      </c>
      <c r="X226">
        <v>188.92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1</v>
      </c>
      <c r="AF226" t="s">
        <v>118</v>
      </c>
      <c r="AG226">
        <v>217.25799999999998</v>
      </c>
      <c r="AH226">
        <v>2</v>
      </c>
      <c r="AI226">
        <v>22530090</v>
      </c>
      <c r="AJ226">
        <v>224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ROW(Source!A260)</f>
        <v>260</v>
      </c>
      <c r="B227">
        <v>22530102</v>
      </c>
      <c r="C227">
        <v>22530089</v>
      </c>
      <c r="D227">
        <v>7231421</v>
      </c>
      <c r="E227">
        <v>1</v>
      </c>
      <c r="F227">
        <v>1</v>
      </c>
      <c r="G227">
        <v>7157832</v>
      </c>
      <c r="H227">
        <v>2</v>
      </c>
      <c r="I227" t="s">
        <v>441</v>
      </c>
      <c r="J227" t="s">
        <v>442</v>
      </c>
      <c r="K227" t="s">
        <v>443</v>
      </c>
      <c r="L227">
        <v>1368</v>
      </c>
      <c r="N227">
        <v>1011</v>
      </c>
      <c r="O227" t="s">
        <v>444</v>
      </c>
      <c r="P227" t="s">
        <v>444</v>
      </c>
      <c r="Q227">
        <v>1</v>
      </c>
      <c r="X227">
        <v>3.28</v>
      </c>
      <c r="Y227">
        <v>0</v>
      </c>
      <c r="Z227">
        <v>74.44</v>
      </c>
      <c r="AA227">
        <v>17.59</v>
      </c>
      <c r="AB227">
        <v>0</v>
      </c>
      <c r="AC227">
        <v>0</v>
      </c>
      <c r="AD227">
        <v>1</v>
      </c>
      <c r="AE227">
        <v>0</v>
      </c>
      <c r="AF227" t="s">
        <v>117</v>
      </c>
      <c r="AG227">
        <v>4.0999999999999996</v>
      </c>
      <c r="AH227">
        <v>2</v>
      </c>
      <c r="AI227">
        <v>22530091</v>
      </c>
      <c r="AJ227">
        <v>225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ROW(Source!A260)</f>
        <v>260</v>
      </c>
      <c r="B228">
        <v>22530103</v>
      </c>
      <c r="C228">
        <v>22530089</v>
      </c>
      <c r="D228">
        <v>7231449</v>
      </c>
      <c r="E228">
        <v>1</v>
      </c>
      <c r="F228">
        <v>1</v>
      </c>
      <c r="G228">
        <v>7157832</v>
      </c>
      <c r="H228">
        <v>2</v>
      </c>
      <c r="I228" t="s">
        <v>531</v>
      </c>
      <c r="J228" t="s">
        <v>532</v>
      </c>
      <c r="K228" t="s">
        <v>533</v>
      </c>
      <c r="L228">
        <v>1368</v>
      </c>
      <c r="N228">
        <v>1011</v>
      </c>
      <c r="O228" t="s">
        <v>444</v>
      </c>
      <c r="P228" t="s">
        <v>444</v>
      </c>
      <c r="Q228">
        <v>1</v>
      </c>
      <c r="X228">
        <v>30.23</v>
      </c>
      <c r="Y228">
        <v>0</v>
      </c>
      <c r="Z228">
        <v>1.59</v>
      </c>
      <c r="AA228">
        <v>0.09</v>
      </c>
      <c r="AB228">
        <v>0</v>
      </c>
      <c r="AC228">
        <v>0</v>
      </c>
      <c r="AD228">
        <v>1</v>
      </c>
      <c r="AE228">
        <v>0</v>
      </c>
      <c r="AF228" t="s">
        <v>117</v>
      </c>
      <c r="AG228">
        <v>37.787500000000001</v>
      </c>
      <c r="AH228">
        <v>2</v>
      </c>
      <c r="AI228">
        <v>22530092</v>
      </c>
      <c r="AJ228">
        <v>226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ROW(Source!A260)</f>
        <v>260</v>
      </c>
      <c r="B229">
        <v>22530104</v>
      </c>
      <c r="C229">
        <v>22530089</v>
      </c>
      <c r="D229">
        <v>7231491</v>
      </c>
      <c r="E229">
        <v>1</v>
      </c>
      <c r="F229">
        <v>1</v>
      </c>
      <c r="G229">
        <v>7157832</v>
      </c>
      <c r="H229">
        <v>2</v>
      </c>
      <c r="I229" t="s">
        <v>522</v>
      </c>
      <c r="J229" t="s">
        <v>523</v>
      </c>
      <c r="K229" t="s">
        <v>524</v>
      </c>
      <c r="L229">
        <v>1368</v>
      </c>
      <c r="N229">
        <v>1011</v>
      </c>
      <c r="O229" t="s">
        <v>444</v>
      </c>
      <c r="P229" t="s">
        <v>444</v>
      </c>
      <c r="Q229">
        <v>1</v>
      </c>
      <c r="X229">
        <v>19.43</v>
      </c>
      <c r="Y229">
        <v>0</v>
      </c>
      <c r="Z229">
        <v>0.64</v>
      </c>
      <c r="AA229">
        <v>0.04</v>
      </c>
      <c r="AB229">
        <v>0</v>
      </c>
      <c r="AC229">
        <v>0</v>
      </c>
      <c r="AD229">
        <v>1</v>
      </c>
      <c r="AE229">
        <v>0</v>
      </c>
      <c r="AF229" t="s">
        <v>117</v>
      </c>
      <c r="AG229">
        <v>24.287500000000001</v>
      </c>
      <c r="AH229">
        <v>2</v>
      </c>
      <c r="AI229">
        <v>22530093</v>
      </c>
      <c r="AJ229">
        <v>227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ROW(Source!A260)</f>
        <v>260</v>
      </c>
      <c r="B230">
        <v>22530111</v>
      </c>
      <c r="C230">
        <v>22530089</v>
      </c>
      <c r="D230">
        <v>7182707</v>
      </c>
      <c r="E230">
        <v>7157832</v>
      </c>
      <c r="F230">
        <v>1</v>
      </c>
      <c r="G230">
        <v>7157832</v>
      </c>
      <c r="H230">
        <v>3</v>
      </c>
      <c r="I230" t="s">
        <v>436</v>
      </c>
      <c r="J230" t="s">
        <v>3</v>
      </c>
      <c r="K230" t="s">
        <v>467</v>
      </c>
      <c r="L230">
        <v>1344</v>
      </c>
      <c r="N230">
        <v>1008</v>
      </c>
      <c r="O230" t="s">
        <v>440</v>
      </c>
      <c r="P230" t="s">
        <v>440</v>
      </c>
      <c r="Q230">
        <v>1</v>
      </c>
      <c r="X230">
        <v>21.57</v>
      </c>
      <c r="Y230">
        <v>1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3</v>
      </c>
      <c r="AG230">
        <v>21.57</v>
      </c>
      <c r="AH230">
        <v>2</v>
      </c>
      <c r="AI230">
        <v>22530096</v>
      </c>
      <c r="AJ230">
        <v>228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ROW(Source!A260)</f>
        <v>260</v>
      </c>
      <c r="B231">
        <v>22530105</v>
      </c>
      <c r="C231">
        <v>22530089</v>
      </c>
      <c r="D231">
        <v>7234075</v>
      </c>
      <c r="E231">
        <v>1</v>
      </c>
      <c r="F231">
        <v>1</v>
      </c>
      <c r="G231">
        <v>7157832</v>
      </c>
      <c r="H231">
        <v>3</v>
      </c>
      <c r="I231" t="s">
        <v>534</v>
      </c>
      <c r="J231" t="s">
        <v>535</v>
      </c>
      <c r="K231" t="s">
        <v>536</v>
      </c>
      <c r="L231">
        <v>1354</v>
      </c>
      <c r="N231">
        <v>1010</v>
      </c>
      <c r="O231" t="s">
        <v>235</v>
      </c>
      <c r="P231" t="s">
        <v>235</v>
      </c>
      <c r="Q231">
        <v>1</v>
      </c>
      <c r="X231">
        <v>606</v>
      </c>
      <c r="Y231">
        <v>9.6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3</v>
      </c>
      <c r="AG231">
        <v>606</v>
      </c>
      <c r="AH231">
        <v>2</v>
      </c>
      <c r="AI231">
        <v>22530094</v>
      </c>
      <c r="AJ231">
        <v>230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ROW(Source!A260)</f>
        <v>260</v>
      </c>
      <c r="B232">
        <v>22530106</v>
      </c>
      <c r="C232">
        <v>22530089</v>
      </c>
      <c r="D232">
        <v>7232452</v>
      </c>
      <c r="E232">
        <v>1</v>
      </c>
      <c r="F232">
        <v>1</v>
      </c>
      <c r="G232">
        <v>7157832</v>
      </c>
      <c r="H232">
        <v>3</v>
      </c>
      <c r="I232" t="s">
        <v>537</v>
      </c>
      <c r="J232" t="s">
        <v>538</v>
      </c>
      <c r="K232" t="s">
        <v>539</v>
      </c>
      <c r="L232">
        <v>1296</v>
      </c>
      <c r="N232">
        <v>1002</v>
      </c>
      <c r="O232" t="s">
        <v>195</v>
      </c>
      <c r="P232" t="s">
        <v>195</v>
      </c>
      <c r="Q232">
        <v>1</v>
      </c>
      <c r="X232">
        <v>72</v>
      </c>
      <c r="Y232">
        <v>54.7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72</v>
      </c>
      <c r="AH232">
        <v>2</v>
      </c>
      <c r="AI232">
        <v>22530095</v>
      </c>
      <c r="AJ232">
        <v>233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ROW(Source!A260)</f>
        <v>260</v>
      </c>
      <c r="B233">
        <v>22530107</v>
      </c>
      <c r="C233">
        <v>22530089</v>
      </c>
      <c r="D233">
        <v>7162923</v>
      </c>
      <c r="E233">
        <v>7157832</v>
      </c>
      <c r="F233">
        <v>1</v>
      </c>
      <c r="G233">
        <v>7157832</v>
      </c>
      <c r="H233">
        <v>3</v>
      </c>
      <c r="I233" t="s">
        <v>587</v>
      </c>
      <c r="J233" t="s">
        <v>3</v>
      </c>
      <c r="K233" t="s">
        <v>588</v>
      </c>
      <c r="L233">
        <v>1301</v>
      </c>
      <c r="N233">
        <v>1003</v>
      </c>
      <c r="O233" t="s">
        <v>284</v>
      </c>
      <c r="P233" t="s">
        <v>284</v>
      </c>
      <c r="Q233">
        <v>1</v>
      </c>
      <c r="X233">
        <v>85.5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 t="s">
        <v>3</v>
      </c>
      <c r="AG233">
        <v>85.5</v>
      </c>
      <c r="AH233">
        <v>3</v>
      </c>
      <c r="AI233">
        <v>-1</v>
      </c>
      <c r="AJ233" t="s">
        <v>3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ROW(Source!A260)</f>
        <v>260</v>
      </c>
      <c r="B234">
        <v>22530108</v>
      </c>
      <c r="C234">
        <v>22530089</v>
      </c>
      <c r="D234">
        <v>7162923</v>
      </c>
      <c r="E234">
        <v>7157832</v>
      </c>
      <c r="F234">
        <v>1</v>
      </c>
      <c r="G234">
        <v>7157832</v>
      </c>
      <c r="H234">
        <v>3</v>
      </c>
      <c r="I234" t="s">
        <v>587</v>
      </c>
      <c r="J234" t="s">
        <v>3</v>
      </c>
      <c r="K234" t="s">
        <v>589</v>
      </c>
      <c r="L234">
        <v>1301</v>
      </c>
      <c r="N234">
        <v>1003</v>
      </c>
      <c r="O234" t="s">
        <v>284</v>
      </c>
      <c r="P234" t="s">
        <v>284</v>
      </c>
      <c r="Q234">
        <v>1</v>
      </c>
      <c r="X234">
        <v>353.5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 t="s">
        <v>3</v>
      </c>
      <c r="AG234">
        <v>353.5</v>
      </c>
      <c r="AH234">
        <v>3</v>
      </c>
      <c r="AI234">
        <v>-1</v>
      </c>
      <c r="AJ234" t="s">
        <v>3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ROW(Source!A260)</f>
        <v>260</v>
      </c>
      <c r="B235">
        <v>22530109</v>
      </c>
      <c r="C235">
        <v>22530089</v>
      </c>
      <c r="D235">
        <v>7163696</v>
      </c>
      <c r="E235">
        <v>7157832</v>
      </c>
      <c r="F235">
        <v>1</v>
      </c>
      <c r="G235">
        <v>7157832</v>
      </c>
      <c r="H235">
        <v>3</v>
      </c>
      <c r="I235" t="s">
        <v>590</v>
      </c>
      <c r="J235" t="s">
        <v>3</v>
      </c>
      <c r="K235" t="s">
        <v>591</v>
      </c>
      <c r="L235">
        <v>1327</v>
      </c>
      <c r="N235">
        <v>1005</v>
      </c>
      <c r="O235" t="s">
        <v>125</v>
      </c>
      <c r="P235" t="s">
        <v>125</v>
      </c>
      <c r="Q235">
        <v>1</v>
      </c>
      <c r="X235">
        <v>100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 t="s">
        <v>3</v>
      </c>
      <c r="AG235">
        <v>100</v>
      </c>
      <c r="AH235">
        <v>3</v>
      </c>
      <c r="AI235">
        <v>-1</v>
      </c>
      <c r="AJ235" t="s">
        <v>3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ROW(Source!A260)</f>
        <v>260</v>
      </c>
      <c r="B236">
        <v>22530110</v>
      </c>
      <c r="C236">
        <v>22530089</v>
      </c>
      <c r="D236">
        <v>9190954</v>
      </c>
      <c r="E236">
        <v>7157832</v>
      </c>
      <c r="F236">
        <v>1</v>
      </c>
      <c r="G236">
        <v>7157832</v>
      </c>
      <c r="H236">
        <v>3</v>
      </c>
      <c r="I236" t="s">
        <v>592</v>
      </c>
      <c r="J236" t="s">
        <v>3</v>
      </c>
      <c r="K236" t="s">
        <v>593</v>
      </c>
      <c r="L236">
        <v>1301</v>
      </c>
      <c r="N236">
        <v>1003</v>
      </c>
      <c r="O236" t="s">
        <v>284</v>
      </c>
      <c r="P236" t="s">
        <v>284</v>
      </c>
      <c r="Q236">
        <v>1</v>
      </c>
      <c r="X236">
        <v>207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 t="s">
        <v>3</v>
      </c>
      <c r="AG236">
        <v>207</v>
      </c>
      <c r="AH236">
        <v>3</v>
      </c>
      <c r="AI236">
        <v>-1</v>
      </c>
      <c r="AJ236" t="s">
        <v>3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ROW(Source!A269)</f>
        <v>269</v>
      </c>
      <c r="B237">
        <v>22530123</v>
      </c>
      <c r="C237">
        <v>22530116</v>
      </c>
      <c r="D237">
        <v>7157835</v>
      </c>
      <c r="E237">
        <v>7157832</v>
      </c>
      <c r="F237">
        <v>1</v>
      </c>
      <c r="G237">
        <v>7157832</v>
      </c>
      <c r="H237">
        <v>1</v>
      </c>
      <c r="I237" t="s">
        <v>433</v>
      </c>
      <c r="J237" t="s">
        <v>3</v>
      </c>
      <c r="K237" t="s">
        <v>434</v>
      </c>
      <c r="L237">
        <v>1191</v>
      </c>
      <c r="N237">
        <v>1013</v>
      </c>
      <c r="O237" t="s">
        <v>435</v>
      </c>
      <c r="P237" t="s">
        <v>435</v>
      </c>
      <c r="Q237">
        <v>1</v>
      </c>
      <c r="X237">
        <v>19.440000000000001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1</v>
      </c>
      <c r="AF237" t="s">
        <v>118</v>
      </c>
      <c r="AG237">
        <v>22.355999999999998</v>
      </c>
      <c r="AH237">
        <v>2</v>
      </c>
      <c r="AI237">
        <v>22530117</v>
      </c>
      <c r="AJ237">
        <v>235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ROW(Source!A269)</f>
        <v>269</v>
      </c>
      <c r="B238">
        <v>22530124</v>
      </c>
      <c r="C238">
        <v>22530116</v>
      </c>
      <c r="D238">
        <v>7231421</v>
      </c>
      <c r="E238">
        <v>1</v>
      </c>
      <c r="F238">
        <v>1</v>
      </c>
      <c r="G238">
        <v>7157832</v>
      </c>
      <c r="H238">
        <v>2</v>
      </c>
      <c r="I238" t="s">
        <v>441</v>
      </c>
      <c r="J238" t="s">
        <v>442</v>
      </c>
      <c r="K238" t="s">
        <v>443</v>
      </c>
      <c r="L238">
        <v>1368</v>
      </c>
      <c r="N238">
        <v>1011</v>
      </c>
      <c r="O238" t="s">
        <v>444</v>
      </c>
      <c r="P238" t="s">
        <v>444</v>
      </c>
      <c r="Q238">
        <v>1</v>
      </c>
      <c r="X238">
        <v>0.14000000000000001</v>
      </c>
      <c r="Y238">
        <v>0</v>
      </c>
      <c r="Z238">
        <v>74.44</v>
      </c>
      <c r="AA238">
        <v>17.59</v>
      </c>
      <c r="AB238">
        <v>0</v>
      </c>
      <c r="AC238">
        <v>0</v>
      </c>
      <c r="AD238">
        <v>1</v>
      </c>
      <c r="AE238">
        <v>0</v>
      </c>
      <c r="AF238" t="s">
        <v>117</v>
      </c>
      <c r="AG238">
        <v>0.17500000000000002</v>
      </c>
      <c r="AH238">
        <v>2</v>
      </c>
      <c r="AI238">
        <v>22530118</v>
      </c>
      <c r="AJ238">
        <v>236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ROW(Source!A269)</f>
        <v>269</v>
      </c>
      <c r="B239">
        <v>22530128</v>
      </c>
      <c r="C239">
        <v>22530116</v>
      </c>
      <c r="D239">
        <v>7182707</v>
      </c>
      <c r="E239">
        <v>7157832</v>
      </c>
      <c r="F239">
        <v>1</v>
      </c>
      <c r="G239">
        <v>7157832</v>
      </c>
      <c r="H239">
        <v>3</v>
      </c>
      <c r="I239" t="s">
        <v>436</v>
      </c>
      <c r="J239" t="s">
        <v>3</v>
      </c>
      <c r="K239" t="s">
        <v>467</v>
      </c>
      <c r="L239">
        <v>1344</v>
      </c>
      <c r="N239">
        <v>1008</v>
      </c>
      <c r="O239" t="s">
        <v>440</v>
      </c>
      <c r="P239" t="s">
        <v>440</v>
      </c>
      <c r="Q239">
        <v>1</v>
      </c>
      <c r="X239">
        <v>21.57</v>
      </c>
      <c r="Y239">
        <v>1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</v>
      </c>
      <c r="AG239">
        <v>21.57</v>
      </c>
      <c r="AH239">
        <v>2</v>
      </c>
      <c r="AI239">
        <v>22530120</v>
      </c>
      <c r="AJ239">
        <v>237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ROW(Source!A269)</f>
        <v>269</v>
      </c>
      <c r="B240">
        <v>22530125</v>
      </c>
      <c r="C240">
        <v>22530116</v>
      </c>
      <c r="D240">
        <v>7232452</v>
      </c>
      <c r="E240">
        <v>1</v>
      </c>
      <c r="F240">
        <v>1</v>
      </c>
      <c r="G240">
        <v>7157832</v>
      </c>
      <c r="H240">
        <v>3</v>
      </c>
      <c r="I240" t="s">
        <v>537</v>
      </c>
      <c r="J240" t="s">
        <v>538</v>
      </c>
      <c r="K240" t="s">
        <v>539</v>
      </c>
      <c r="L240">
        <v>1296</v>
      </c>
      <c r="N240">
        <v>1002</v>
      </c>
      <c r="O240" t="s">
        <v>195</v>
      </c>
      <c r="P240" t="s">
        <v>195</v>
      </c>
      <c r="Q240">
        <v>1</v>
      </c>
      <c r="X240">
        <v>42.45</v>
      </c>
      <c r="Y240">
        <v>54.7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3</v>
      </c>
      <c r="AG240">
        <v>42.45</v>
      </c>
      <c r="AH240">
        <v>2</v>
      </c>
      <c r="AI240">
        <v>22530119</v>
      </c>
      <c r="AJ240">
        <v>238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ROW(Source!A269)</f>
        <v>269</v>
      </c>
      <c r="B241">
        <v>22530126</v>
      </c>
      <c r="C241">
        <v>22530116</v>
      </c>
      <c r="D241">
        <v>9190948</v>
      </c>
      <c r="E241">
        <v>7157832</v>
      </c>
      <c r="F241">
        <v>1</v>
      </c>
      <c r="G241">
        <v>7157832</v>
      </c>
      <c r="H241">
        <v>3</v>
      </c>
      <c r="I241" t="s">
        <v>594</v>
      </c>
      <c r="J241" t="s">
        <v>3</v>
      </c>
      <c r="K241" t="s">
        <v>595</v>
      </c>
      <c r="L241">
        <v>1301</v>
      </c>
      <c r="N241">
        <v>1003</v>
      </c>
      <c r="O241" t="s">
        <v>284</v>
      </c>
      <c r="P241" t="s">
        <v>284</v>
      </c>
      <c r="Q241">
        <v>1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 t="s">
        <v>3</v>
      </c>
      <c r="AG241">
        <v>0</v>
      </c>
      <c r="AH241">
        <v>3</v>
      </c>
      <c r="AI241">
        <v>-1</v>
      </c>
      <c r="AJ241" t="s">
        <v>3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ROW(Source!A269)</f>
        <v>269</v>
      </c>
      <c r="B242">
        <v>22530127</v>
      </c>
      <c r="C242">
        <v>22530116</v>
      </c>
      <c r="D242">
        <v>9190952</v>
      </c>
      <c r="E242">
        <v>7157832</v>
      </c>
      <c r="F242">
        <v>1</v>
      </c>
      <c r="G242">
        <v>7157832</v>
      </c>
      <c r="H242">
        <v>3</v>
      </c>
      <c r="I242" t="s">
        <v>596</v>
      </c>
      <c r="J242" t="s">
        <v>3</v>
      </c>
      <c r="K242" t="s">
        <v>597</v>
      </c>
      <c r="L242">
        <v>1354</v>
      </c>
      <c r="N242">
        <v>1010</v>
      </c>
      <c r="O242" t="s">
        <v>235</v>
      </c>
      <c r="P242" t="s">
        <v>235</v>
      </c>
      <c r="Q242">
        <v>1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 t="s">
        <v>3</v>
      </c>
      <c r="AG242">
        <v>0</v>
      </c>
      <c r="AH242">
        <v>3</v>
      </c>
      <c r="AI242">
        <v>-1</v>
      </c>
      <c r="AJ242" t="s">
        <v>3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ROW(Source!A270)</f>
        <v>270</v>
      </c>
      <c r="B243">
        <v>22530123</v>
      </c>
      <c r="C243">
        <v>22530116</v>
      </c>
      <c r="D243">
        <v>7157835</v>
      </c>
      <c r="E243">
        <v>7157832</v>
      </c>
      <c r="F243">
        <v>1</v>
      </c>
      <c r="G243">
        <v>7157832</v>
      </c>
      <c r="H243">
        <v>1</v>
      </c>
      <c r="I243" t="s">
        <v>433</v>
      </c>
      <c r="J243" t="s">
        <v>3</v>
      </c>
      <c r="K243" t="s">
        <v>434</v>
      </c>
      <c r="L243">
        <v>1191</v>
      </c>
      <c r="N243">
        <v>1013</v>
      </c>
      <c r="O243" t="s">
        <v>435</v>
      </c>
      <c r="P243" t="s">
        <v>435</v>
      </c>
      <c r="Q243">
        <v>1</v>
      </c>
      <c r="X243">
        <v>19.440000000000001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1</v>
      </c>
      <c r="AF243" t="s">
        <v>118</v>
      </c>
      <c r="AG243">
        <v>22.355999999999998</v>
      </c>
      <c r="AH243">
        <v>2</v>
      </c>
      <c r="AI243">
        <v>22530117</v>
      </c>
      <c r="AJ243">
        <v>241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ROW(Source!A270)</f>
        <v>270</v>
      </c>
      <c r="B244">
        <v>22530124</v>
      </c>
      <c r="C244">
        <v>22530116</v>
      </c>
      <c r="D244">
        <v>7231421</v>
      </c>
      <c r="E244">
        <v>1</v>
      </c>
      <c r="F244">
        <v>1</v>
      </c>
      <c r="G244">
        <v>7157832</v>
      </c>
      <c r="H244">
        <v>2</v>
      </c>
      <c r="I244" t="s">
        <v>441</v>
      </c>
      <c r="J244" t="s">
        <v>442</v>
      </c>
      <c r="K244" t="s">
        <v>443</v>
      </c>
      <c r="L244">
        <v>1368</v>
      </c>
      <c r="N244">
        <v>1011</v>
      </c>
      <c r="O244" t="s">
        <v>444</v>
      </c>
      <c r="P244" t="s">
        <v>444</v>
      </c>
      <c r="Q244">
        <v>1</v>
      </c>
      <c r="X244">
        <v>0.14000000000000001</v>
      </c>
      <c r="Y244">
        <v>0</v>
      </c>
      <c r="Z244">
        <v>74.44</v>
      </c>
      <c r="AA244">
        <v>17.59</v>
      </c>
      <c r="AB244">
        <v>0</v>
      </c>
      <c r="AC244">
        <v>0</v>
      </c>
      <c r="AD244">
        <v>1</v>
      </c>
      <c r="AE244">
        <v>0</v>
      </c>
      <c r="AF244" t="s">
        <v>117</v>
      </c>
      <c r="AG244">
        <v>0.17500000000000002</v>
      </c>
      <c r="AH244">
        <v>2</v>
      </c>
      <c r="AI244">
        <v>22530118</v>
      </c>
      <c r="AJ244">
        <v>242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ROW(Source!A270)</f>
        <v>270</v>
      </c>
      <c r="B245">
        <v>22530128</v>
      </c>
      <c r="C245">
        <v>22530116</v>
      </c>
      <c r="D245">
        <v>7182707</v>
      </c>
      <c r="E245">
        <v>7157832</v>
      </c>
      <c r="F245">
        <v>1</v>
      </c>
      <c r="G245">
        <v>7157832</v>
      </c>
      <c r="H245">
        <v>3</v>
      </c>
      <c r="I245" t="s">
        <v>436</v>
      </c>
      <c r="J245" t="s">
        <v>3</v>
      </c>
      <c r="K245" t="s">
        <v>467</v>
      </c>
      <c r="L245">
        <v>1344</v>
      </c>
      <c r="N245">
        <v>1008</v>
      </c>
      <c r="O245" t="s">
        <v>440</v>
      </c>
      <c r="P245" t="s">
        <v>440</v>
      </c>
      <c r="Q245">
        <v>1</v>
      </c>
      <c r="X245">
        <v>21.57</v>
      </c>
      <c r="Y245">
        <v>1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3</v>
      </c>
      <c r="AG245">
        <v>21.57</v>
      </c>
      <c r="AH245">
        <v>2</v>
      </c>
      <c r="AI245">
        <v>22530120</v>
      </c>
      <c r="AJ245">
        <v>243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ROW(Source!A270)</f>
        <v>270</v>
      </c>
      <c r="B246">
        <v>22530125</v>
      </c>
      <c r="C246">
        <v>22530116</v>
      </c>
      <c r="D246">
        <v>7232452</v>
      </c>
      <c r="E246">
        <v>1</v>
      </c>
      <c r="F246">
        <v>1</v>
      </c>
      <c r="G246">
        <v>7157832</v>
      </c>
      <c r="H246">
        <v>3</v>
      </c>
      <c r="I246" t="s">
        <v>537</v>
      </c>
      <c r="J246" t="s">
        <v>538</v>
      </c>
      <c r="K246" t="s">
        <v>539</v>
      </c>
      <c r="L246">
        <v>1296</v>
      </c>
      <c r="N246">
        <v>1002</v>
      </c>
      <c r="O246" t="s">
        <v>195</v>
      </c>
      <c r="P246" t="s">
        <v>195</v>
      </c>
      <c r="Q246">
        <v>1</v>
      </c>
      <c r="X246">
        <v>42.45</v>
      </c>
      <c r="Y246">
        <v>54.7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42.45</v>
      </c>
      <c r="AH246">
        <v>2</v>
      </c>
      <c r="AI246">
        <v>22530119</v>
      </c>
      <c r="AJ246">
        <v>244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ROW(Source!A270)</f>
        <v>270</v>
      </c>
      <c r="B247">
        <v>22530126</v>
      </c>
      <c r="C247">
        <v>22530116</v>
      </c>
      <c r="D247">
        <v>9190948</v>
      </c>
      <c r="E247">
        <v>7157832</v>
      </c>
      <c r="F247">
        <v>1</v>
      </c>
      <c r="G247">
        <v>7157832</v>
      </c>
      <c r="H247">
        <v>3</v>
      </c>
      <c r="I247" t="s">
        <v>594</v>
      </c>
      <c r="J247" t="s">
        <v>3</v>
      </c>
      <c r="K247" t="s">
        <v>595</v>
      </c>
      <c r="L247">
        <v>1301</v>
      </c>
      <c r="N247">
        <v>1003</v>
      </c>
      <c r="O247" t="s">
        <v>284</v>
      </c>
      <c r="P247" t="s">
        <v>284</v>
      </c>
      <c r="Q247">
        <v>1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 t="s">
        <v>3</v>
      </c>
      <c r="AG247">
        <v>0</v>
      </c>
      <c r="AH247">
        <v>3</v>
      </c>
      <c r="AI247">
        <v>-1</v>
      </c>
      <c r="AJ247" t="s">
        <v>3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ROW(Source!A270)</f>
        <v>270</v>
      </c>
      <c r="B248">
        <v>22530127</v>
      </c>
      <c r="C248">
        <v>22530116</v>
      </c>
      <c r="D248">
        <v>9190952</v>
      </c>
      <c r="E248">
        <v>7157832</v>
      </c>
      <c r="F248">
        <v>1</v>
      </c>
      <c r="G248">
        <v>7157832</v>
      </c>
      <c r="H248">
        <v>3</v>
      </c>
      <c r="I248" t="s">
        <v>596</v>
      </c>
      <c r="J248" t="s">
        <v>3</v>
      </c>
      <c r="K248" t="s">
        <v>597</v>
      </c>
      <c r="L248">
        <v>1354</v>
      </c>
      <c r="N248">
        <v>1010</v>
      </c>
      <c r="O248" t="s">
        <v>235</v>
      </c>
      <c r="P248" t="s">
        <v>235</v>
      </c>
      <c r="Q248">
        <v>1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 t="s">
        <v>3</v>
      </c>
      <c r="AG248">
        <v>0</v>
      </c>
      <c r="AH248">
        <v>3</v>
      </c>
      <c r="AI248">
        <v>-1</v>
      </c>
      <c r="AJ248" t="s">
        <v>3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ROW(Source!A275)</f>
        <v>275</v>
      </c>
      <c r="B249">
        <v>22530139</v>
      </c>
      <c r="C249">
        <v>22530131</v>
      </c>
      <c r="D249">
        <v>7157835</v>
      </c>
      <c r="E249">
        <v>7157832</v>
      </c>
      <c r="F249">
        <v>1</v>
      </c>
      <c r="G249">
        <v>7157832</v>
      </c>
      <c r="H249">
        <v>1</v>
      </c>
      <c r="I249" t="s">
        <v>433</v>
      </c>
      <c r="J249" t="s">
        <v>3</v>
      </c>
      <c r="K249" t="s">
        <v>434</v>
      </c>
      <c r="L249">
        <v>1191</v>
      </c>
      <c r="N249">
        <v>1013</v>
      </c>
      <c r="O249" t="s">
        <v>435</v>
      </c>
      <c r="P249" t="s">
        <v>435</v>
      </c>
      <c r="Q249">
        <v>1</v>
      </c>
      <c r="X249">
        <v>164.8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1</v>
      </c>
      <c r="AF249" t="s">
        <v>118</v>
      </c>
      <c r="AG249">
        <v>189.52</v>
      </c>
      <c r="AH249">
        <v>2</v>
      </c>
      <c r="AI249">
        <v>22530132</v>
      </c>
      <c r="AJ249">
        <v>247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ROW(Source!A275)</f>
        <v>275</v>
      </c>
      <c r="B250">
        <v>22530141</v>
      </c>
      <c r="C250">
        <v>22530131</v>
      </c>
      <c r="D250">
        <v>7159942</v>
      </c>
      <c r="E250">
        <v>7157832</v>
      </c>
      <c r="F250">
        <v>1</v>
      </c>
      <c r="G250">
        <v>7157832</v>
      </c>
      <c r="H250">
        <v>2</v>
      </c>
      <c r="I250" t="s">
        <v>438</v>
      </c>
      <c r="J250" t="s">
        <v>3</v>
      </c>
      <c r="K250" t="s">
        <v>439</v>
      </c>
      <c r="L250">
        <v>1344</v>
      </c>
      <c r="N250">
        <v>1008</v>
      </c>
      <c r="O250" t="s">
        <v>440</v>
      </c>
      <c r="P250" t="s">
        <v>440</v>
      </c>
      <c r="Q250">
        <v>1</v>
      </c>
      <c r="X250">
        <v>37.22</v>
      </c>
      <c r="Y250">
        <v>0</v>
      </c>
      <c r="Z250">
        <v>1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117</v>
      </c>
      <c r="AG250">
        <v>46.524999999999999</v>
      </c>
      <c r="AH250">
        <v>2</v>
      </c>
      <c r="AI250">
        <v>22530134</v>
      </c>
      <c r="AJ250">
        <v>248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ROW(Source!A275)</f>
        <v>275</v>
      </c>
      <c r="B251">
        <v>22530140</v>
      </c>
      <c r="C251">
        <v>22530131</v>
      </c>
      <c r="D251">
        <v>7231471</v>
      </c>
      <c r="E251">
        <v>1</v>
      </c>
      <c r="F251">
        <v>1</v>
      </c>
      <c r="G251">
        <v>7157832</v>
      </c>
      <c r="H251">
        <v>2</v>
      </c>
      <c r="I251" t="s">
        <v>540</v>
      </c>
      <c r="J251" t="s">
        <v>541</v>
      </c>
      <c r="K251" t="s">
        <v>542</v>
      </c>
      <c r="L251">
        <v>1368</v>
      </c>
      <c r="N251">
        <v>1011</v>
      </c>
      <c r="O251" t="s">
        <v>444</v>
      </c>
      <c r="P251" t="s">
        <v>444</v>
      </c>
      <c r="Q251">
        <v>1</v>
      </c>
      <c r="X251">
        <v>0.26</v>
      </c>
      <c r="Y251">
        <v>0</v>
      </c>
      <c r="Z251">
        <v>0.68</v>
      </c>
      <c r="AA251">
        <v>0.04</v>
      </c>
      <c r="AB251">
        <v>0</v>
      </c>
      <c r="AC251">
        <v>0</v>
      </c>
      <c r="AD251">
        <v>1</v>
      </c>
      <c r="AE251">
        <v>0</v>
      </c>
      <c r="AF251" t="s">
        <v>117</v>
      </c>
      <c r="AG251">
        <v>0.32500000000000001</v>
      </c>
      <c r="AH251">
        <v>2</v>
      </c>
      <c r="AI251">
        <v>22530133</v>
      </c>
      <c r="AJ251">
        <v>249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ROW(Source!A275)</f>
        <v>275</v>
      </c>
      <c r="B252">
        <v>22530142</v>
      </c>
      <c r="C252">
        <v>22530131</v>
      </c>
      <c r="D252">
        <v>7231824</v>
      </c>
      <c r="E252">
        <v>1</v>
      </c>
      <c r="F252">
        <v>1</v>
      </c>
      <c r="G252">
        <v>7157832</v>
      </c>
      <c r="H252">
        <v>3</v>
      </c>
      <c r="I252" t="s">
        <v>543</v>
      </c>
      <c r="J252" t="s">
        <v>544</v>
      </c>
      <c r="K252" t="s">
        <v>545</v>
      </c>
      <c r="L252">
        <v>1346</v>
      </c>
      <c r="N252">
        <v>1009</v>
      </c>
      <c r="O252" t="s">
        <v>163</v>
      </c>
      <c r="P252" t="s">
        <v>163</v>
      </c>
      <c r="Q252">
        <v>1</v>
      </c>
      <c r="X252">
        <v>0.2</v>
      </c>
      <c r="Y252">
        <v>1.61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3</v>
      </c>
      <c r="AG252">
        <v>0.2</v>
      </c>
      <c r="AH252">
        <v>2</v>
      </c>
      <c r="AI252">
        <v>22530135</v>
      </c>
      <c r="AJ252">
        <v>250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ROW(Source!A275)</f>
        <v>275</v>
      </c>
      <c r="B253">
        <v>22530143</v>
      </c>
      <c r="C253">
        <v>22530131</v>
      </c>
      <c r="D253">
        <v>7233641</v>
      </c>
      <c r="E253">
        <v>1</v>
      </c>
      <c r="F253">
        <v>1</v>
      </c>
      <c r="G253">
        <v>7157832</v>
      </c>
      <c r="H253">
        <v>3</v>
      </c>
      <c r="I253" t="s">
        <v>546</v>
      </c>
      <c r="J253" t="s">
        <v>547</v>
      </c>
      <c r="K253" t="s">
        <v>548</v>
      </c>
      <c r="L253">
        <v>1348</v>
      </c>
      <c r="N253">
        <v>1009</v>
      </c>
      <c r="O253" t="s">
        <v>137</v>
      </c>
      <c r="P253" t="s">
        <v>137</v>
      </c>
      <c r="Q253">
        <v>1000</v>
      </c>
      <c r="X253">
        <v>8.8999999999999999E-3</v>
      </c>
      <c r="Y253">
        <v>9455.3799999999992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3</v>
      </c>
      <c r="AG253">
        <v>8.8999999999999999E-3</v>
      </c>
      <c r="AH253">
        <v>2</v>
      </c>
      <c r="AI253">
        <v>22530136</v>
      </c>
      <c r="AJ253">
        <v>251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ROW(Source!A275)</f>
        <v>275</v>
      </c>
      <c r="B254">
        <v>22530144</v>
      </c>
      <c r="C254">
        <v>22530131</v>
      </c>
      <c r="D254">
        <v>7232113</v>
      </c>
      <c r="E254">
        <v>1</v>
      </c>
      <c r="F254">
        <v>1</v>
      </c>
      <c r="G254">
        <v>7157832</v>
      </c>
      <c r="H254">
        <v>3</v>
      </c>
      <c r="I254" t="s">
        <v>549</v>
      </c>
      <c r="J254" t="s">
        <v>550</v>
      </c>
      <c r="K254" t="s">
        <v>551</v>
      </c>
      <c r="L254">
        <v>1348</v>
      </c>
      <c r="N254">
        <v>1009</v>
      </c>
      <c r="O254" t="s">
        <v>137</v>
      </c>
      <c r="P254" t="s">
        <v>137</v>
      </c>
      <c r="Q254">
        <v>1000</v>
      </c>
      <c r="X254">
        <v>0.03</v>
      </c>
      <c r="Y254">
        <v>28732.21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3</v>
      </c>
      <c r="AG254">
        <v>0.03</v>
      </c>
      <c r="AH254">
        <v>2</v>
      </c>
      <c r="AI254">
        <v>22530137</v>
      </c>
      <c r="AJ254">
        <v>252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ROW(Source!A275)</f>
        <v>275</v>
      </c>
      <c r="B255">
        <v>22530145</v>
      </c>
      <c r="C255">
        <v>22530131</v>
      </c>
      <c r="D255">
        <v>7163590</v>
      </c>
      <c r="E255">
        <v>7157832</v>
      </c>
      <c r="F255">
        <v>1</v>
      </c>
      <c r="G255">
        <v>7157832</v>
      </c>
      <c r="H255">
        <v>3</v>
      </c>
      <c r="I255" t="s">
        <v>598</v>
      </c>
      <c r="J255" t="s">
        <v>3</v>
      </c>
      <c r="K255" t="s">
        <v>599</v>
      </c>
      <c r="L255">
        <v>1327</v>
      </c>
      <c r="N255">
        <v>1005</v>
      </c>
      <c r="O255" t="s">
        <v>125</v>
      </c>
      <c r="P255" t="s">
        <v>125</v>
      </c>
      <c r="Q255">
        <v>1</v>
      </c>
      <c r="X255">
        <v>105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 t="s">
        <v>3</v>
      </c>
      <c r="AG255">
        <v>105</v>
      </c>
      <c r="AH255">
        <v>3</v>
      </c>
      <c r="AI255">
        <v>-1</v>
      </c>
      <c r="AJ255" t="s">
        <v>3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ROW(Source!A276)</f>
        <v>276</v>
      </c>
      <c r="B256">
        <v>22530139</v>
      </c>
      <c r="C256">
        <v>22530131</v>
      </c>
      <c r="D256">
        <v>7157835</v>
      </c>
      <c r="E256">
        <v>7157832</v>
      </c>
      <c r="F256">
        <v>1</v>
      </c>
      <c r="G256">
        <v>7157832</v>
      </c>
      <c r="H256">
        <v>1</v>
      </c>
      <c r="I256" t="s">
        <v>433</v>
      </c>
      <c r="J256" t="s">
        <v>3</v>
      </c>
      <c r="K256" t="s">
        <v>434</v>
      </c>
      <c r="L256">
        <v>1191</v>
      </c>
      <c r="N256">
        <v>1013</v>
      </c>
      <c r="O256" t="s">
        <v>435</v>
      </c>
      <c r="P256" t="s">
        <v>435</v>
      </c>
      <c r="Q256">
        <v>1</v>
      </c>
      <c r="X256">
        <v>164.8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1</v>
      </c>
      <c r="AF256" t="s">
        <v>118</v>
      </c>
      <c r="AG256">
        <v>189.52</v>
      </c>
      <c r="AH256">
        <v>2</v>
      </c>
      <c r="AI256">
        <v>22530132</v>
      </c>
      <c r="AJ256">
        <v>254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ROW(Source!A276)</f>
        <v>276</v>
      </c>
      <c r="B257">
        <v>22530141</v>
      </c>
      <c r="C257">
        <v>22530131</v>
      </c>
      <c r="D257">
        <v>7159942</v>
      </c>
      <c r="E257">
        <v>7157832</v>
      </c>
      <c r="F257">
        <v>1</v>
      </c>
      <c r="G257">
        <v>7157832</v>
      </c>
      <c r="H257">
        <v>2</v>
      </c>
      <c r="I257" t="s">
        <v>438</v>
      </c>
      <c r="J257" t="s">
        <v>3</v>
      </c>
      <c r="K257" t="s">
        <v>439</v>
      </c>
      <c r="L257">
        <v>1344</v>
      </c>
      <c r="N257">
        <v>1008</v>
      </c>
      <c r="O257" t="s">
        <v>440</v>
      </c>
      <c r="P257" t="s">
        <v>440</v>
      </c>
      <c r="Q257">
        <v>1</v>
      </c>
      <c r="X257">
        <v>37.22</v>
      </c>
      <c r="Y257">
        <v>0</v>
      </c>
      <c r="Z257">
        <v>1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117</v>
      </c>
      <c r="AG257">
        <v>46.524999999999999</v>
      </c>
      <c r="AH257">
        <v>2</v>
      </c>
      <c r="AI257">
        <v>22530134</v>
      </c>
      <c r="AJ257">
        <v>255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ROW(Source!A276)</f>
        <v>276</v>
      </c>
      <c r="B258">
        <v>22530140</v>
      </c>
      <c r="C258">
        <v>22530131</v>
      </c>
      <c r="D258">
        <v>7231471</v>
      </c>
      <c r="E258">
        <v>1</v>
      </c>
      <c r="F258">
        <v>1</v>
      </c>
      <c r="G258">
        <v>7157832</v>
      </c>
      <c r="H258">
        <v>2</v>
      </c>
      <c r="I258" t="s">
        <v>540</v>
      </c>
      <c r="J258" t="s">
        <v>541</v>
      </c>
      <c r="K258" t="s">
        <v>542</v>
      </c>
      <c r="L258">
        <v>1368</v>
      </c>
      <c r="N258">
        <v>1011</v>
      </c>
      <c r="O258" t="s">
        <v>444</v>
      </c>
      <c r="P258" t="s">
        <v>444</v>
      </c>
      <c r="Q258">
        <v>1</v>
      </c>
      <c r="X258">
        <v>0.26</v>
      </c>
      <c r="Y258">
        <v>0</v>
      </c>
      <c r="Z258">
        <v>0.68</v>
      </c>
      <c r="AA258">
        <v>0.04</v>
      </c>
      <c r="AB258">
        <v>0</v>
      </c>
      <c r="AC258">
        <v>0</v>
      </c>
      <c r="AD258">
        <v>1</v>
      </c>
      <c r="AE258">
        <v>0</v>
      </c>
      <c r="AF258" t="s">
        <v>117</v>
      </c>
      <c r="AG258">
        <v>0.32500000000000001</v>
      </c>
      <c r="AH258">
        <v>2</v>
      </c>
      <c r="AI258">
        <v>22530133</v>
      </c>
      <c r="AJ258">
        <v>256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ROW(Source!A276)</f>
        <v>276</v>
      </c>
      <c r="B259">
        <v>22530142</v>
      </c>
      <c r="C259">
        <v>22530131</v>
      </c>
      <c r="D259">
        <v>7231824</v>
      </c>
      <c r="E259">
        <v>1</v>
      </c>
      <c r="F259">
        <v>1</v>
      </c>
      <c r="G259">
        <v>7157832</v>
      </c>
      <c r="H259">
        <v>3</v>
      </c>
      <c r="I259" t="s">
        <v>543</v>
      </c>
      <c r="J259" t="s">
        <v>544</v>
      </c>
      <c r="K259" t="s">
        <v>545</v>
      </c>
      <c r="L259">
        <v>1346</v>
      </c>
      <c r="N259">
        <v>1009</v>
      </c>
      <c r="O259" t="s">
        <v>163</v>
      </c>
      <c r="P259" t="s">
        <v>163</v>
      </c>
      <c r="Q259">
        <v>1</v>
      </c>
      <c r="X259">
        <v>0.2</v>
      </c>
      <c r="Y259">
        <v>1.61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3</v>
      </c>
      <c r="AG259">
        <v>0.2</v>
      </c>
      <c r="AH259">
        <v>2</v>
      </c>
      <c r="AI259">
        <v>22530135</v>
      </c>
      <c r="AJ259">
        <v>257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ROW(Source!A276)</f>
        <v>276</v>
      </c>
      <c r="B260">
        <v>22530143</v>
      </c>
      <c r="C260">
        <v>22530131</v>
      </c>
      <c r="D260">
        <v>7233641</v>
      </c>
      <c r="E260">
        <v>1</v>
      </c>
      <c r="F260">
        <v>1</v>
      </c>
      <c r="G260">
        <v>7157832</v>
      </c>
      <c r="H260">
        <v>3</v>
      </c>
      <c r="I260" t="s">
        <v>546</v>
      </c>
      <c r="J260" t="s">
        <v>547</v>
      </c>
      <c r="K260" t="s">
        <v>548</v>
      </c>
      <c r="L260">
        <v>1348</v>
      </c>
      <c r="N260">
        <v>1009</v>
      </c>
      <c r="O260" t="s">
        <v>137</v>
      </c>
      <c r="P260" t="s">
        <v>137</v>
      </c>
      <c r="Q260">
        <v>1000</v>
      </c>
      <c r="X260">
        <v>8.8999999999999999E-3</v>
      </c>
      <c r="Y260">
        <v>9455.3799999999992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3</v>
      </c>
      <c r="AG260">
        <v>8.8999999999999999E-3</v>
      </c>
      <c r="AH260">
        <v>2</v>
      </c>
      <c r="AI260">
        <v>22530136</v>
      </c>
      <c r="AJ260">
        <v>258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ROW(Source!A276)</f>
        <v>276</v>
      </c>
      <c r="B261">
        <v>22530144</v>
      </c>
      <c r="C261">
        <v>22530131</v>
      </c>
      <c r="D261">
        <v>7232113</v>
      </c>
      <c r="E261">
        <v>1</v>
      </c>
      <c r="F261">
        <v>1</v>
      </c>
      <c r="G261">
        <v>7157832</v>
      </c>
      <c r="H261">
        <v>3</v>
      </c>
      <c r="I261" t="s">
        <v>549</v>
      </c>
      <c r="J261" t="s">
        <v>550</v>
      </c>
      <c r="K261" t="s">
        <v>551</v>
      </c>
      <c r="L261">
        <v>1348</v>
      </c>
      <c r="N261">
        <v>1009</v>
      </c>
      <c r="O261" t="s">
        <v>137</v>
      </c>
      <c r="P261" t="s">
        <v>137</v>
      </c>
      <c r="Q261">
        <v>1000</v>
      </c>
      <c r="X261">
        <v>0.03</v>
      </c>
      <c r="Y261">
        <v>28732.21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3</v>
      </c>
      <c r="AG261">
        <v>0.03</v>
      </c>
      <c r="AH261">
        <v>2</v>
      </c>
      <c r="AI261">
        <v>22530137</v>
      </c>
      <c r="AJ261">
        <v>259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ROW(Source!A276)</f>
        <v>276</v>
      </c>
      <c r="B262">
        <v>22530145</v>
      </c>
      <c r="C262">
        <v>22530131</v>
      </c>
      <c r="D262">
        <v>7163590</v>
      </c>
      <c r="E262">
        <v>7157832</v>
      </c>
      <c r="F262">
        <v>1</v>
      </c>
      <c r="G262">
        <v>7157832</v>
      </c>
      <c r="H262">
        <v>3</v>
      </c>
      <c r="I262" t="s">
        <v>598</v>
      </c>
      <c r="J262" t="s">
        <v>3</v>
      </c>
      <c r="K262" t="s">
        <v>599</v>
      </c>
      <c r="L262">
        <v>1327</v>
      </c>
      <c r="N262">
        <v>1005</v>
      </c>
      <c r="O262" t="s">
        <v>125</v>
      </c>
      <c r="P262" t="s">
        <v>125</v>
      </c>
      <c r="Q262">
        <v>1</v>
      </c>
      <c r="X262">
        <v>105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 t="s">
        <v>3</v>
      </c>
      <c r="AG262">
        <v>105</v>
      </c>
      <c r="AH262">
        <v>3</v>
      </c>
      <c r="AI262">
        <v>-1</v>
      </c>
      <c r="AJ262" t="s">
        <v>3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ROW(Source!A279)</f>
        <v>279</v>
      </c>
      <c r="B263">
        <v>22530152</v>
      </c>
      <c r="C263">
        <v>22530147</v>
      </c>
      <c r="D263">
        <v>7157835</v>
      </c>
      <c r="E263">
        <v>7157832</v>
      </c>
      <c r="F263">
        <v>1</v>
      </c>
      <c r="G263">
        <v>7157832</v>
      </c>
      <c r="H263">
        <v>1</v>
      </c>
      <c r="I263" t="s">
        <v>433</v>
      </c>
      <c r="J263" t="s">
        <v>3</v>
      </c>
      <c r="K263" t="s">
        <v>434</v>
      </c>
      <c r="L263">
        <v>1191</v>
      </c>
      <c r="N263">
        <v>1013</v>
      </c>
      <c r="O263" t="s">
        <v>435</v>
      </c>
      <c r="P263" t="s">
        <v>435</v>
      </c>
      <c r="Q263">
        <v>1</v>
      </c>
      <c r="X263">
        <v>97.2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1</v>
      </c>
      <c r="AF263" t="s">
        <v>118</v>
      </c>
      <c r="AG263">
        <v>111.78</v>
      </c>
      <c r="AH263">
        <v>2</v>
      </c>
      <c r="AI263">
        <v>22530148</v>
      </c>
      <c r="AJ263">
        <v>261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ROW(Source!A279)</f>
        <v>279</v>
      </c>
      <c r="B264">
        <v>22530153</v>
      </c>
      <c r="C264">
        <v>22530147</v>
      </c>
      <c r="D264">
        <v>7159942</v>
      </c>
      <c r="E264">
        <v>7157832</v>
      </c>
      <c r="F264">
        <v>1</v>
      </c>
      <c r="G264">
        <v>7157832</v>
      </c>
      <c r="H264">
        <v>2</v>
      </c>
      <c r="I264" t="s">
        <v>438</v>
      </c>
      <c r="J264" t="s">
        <v>3</v>
      </c>
      <c r="K264" t="s">
        <v>439</v>
      </c>
      <c r="L264">
        <v>1344</v>
      </c>
      <c r="N264">
        <v>1008</v>
      </c>
      <c r="O264" t="s">
        <v>440</v>
      </c>
      <c r="P264" t="s">
        <v>440</v>
      </c>
      <c r="Q264">
        <v>1</v>
      </c>
      <c r="X264">
        <v>3.72</v>
      </c>
      <c r="Y264">
        <v>0</v>
      </c>
      <c r="Z264">
        <v>1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117</v>
      </c>
      <c r="AG264">
        <v>4.6500000000000004</v>
      </c>
      <c r="AH264">
        <v>2</v>
      </c>
      <c r="AI264">
        <v>22530149</v>
      </c>
      <c r="AJ264">
        <v>262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ROW(Source!A279)</f>
        <v>279</v>
      </c>
      <c r="B265">
        <v>22530155</v>
      </c>
      <c r="C265">
        <v>22530147</v>
      </c>
      <c r="D265">
        <v>7182707</v>
      </c>
      <c r="E265">
        <v>7157832</v>
      </c>
      <c r="F265">
        <v>1</v>
      </c>
      <c r="G265">
        <v>7157832</v>
      </c>
      <c r="H265">
        <v>3</v>
      </c>
      <c r="I265" t="s">
        <v>436</v>
      </c>
      <c r="J265" t="s">
        <v>3</v>
      </c>
      <c r="K265" t="s">
        <v>467</v>
      </c>
      <c r="L265">
        <v>1344</v>
      </c>
      <c r="N265">
        <v>1008</v>
      </c>
      <c r="O265" t="s">
        <v>440</v>
      </c>
      <c r="P265" t="s">
        <v>440</v>
      </c>
      <c r="Q265">
        <v>1</v>
      </c>
      <c r="X265">
        <v>40.18</v>
      </c>
      <c r="Y265">
        <v>1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</v>
      </c>
      <c r="AG265">
        <v>40.18</v>
      </c>
      <c r="AH265">
        <v>2</v>
      </c>
      <c r="AI265">
        <v>22530150</v>
      </c>
      <c r="AJ265">
        <v>263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ROW(Source!A279)</f>
        <v>279</v>
      </c>
      <c r="B266">
        <v>22530154</v>
      </c>
      <c r="C266">
        <v>22530147</v>
      </c>
      <c r="D266">
        <v>7158756</v>
      </c>
      <c r="E266">
        <v>7157832</v>
      </c>
      <c r="F266">
        <v>1</v>
      </c>
      <c r="G266">
        <v>7157832</v>
      </c>
      <c r="H266">
        <v>3</v>
      </c>
      <c r="I266" t="s">
        <v>600</v>
      </c>
      <c r="J266" t="s">
        <v>3</v>
      </c>
      <c r="K266" t="s">
        <v>601</v>
      </c>
      <c r="L266">
        <v>1348</v>
      </c>
      <c r="N266">
        <v>1009</v>
      </c>
      <c r="O266" t="s">
        <v>137</v>
      </c>
      <c r="P266" t="s">
        <v>137</v>
      </c>
      <c r="Q266">
        <v>1000</v>
      </c>
      <c r="X266">
        <v>0.56999999999999995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 t="s">
        <v>3</v>
      </c>
      <c r="AG266">
        <v>0.56999999999999995</v>
      </c>
      <c r="AH266">
        <v>3</v>
      </c>
      <c r="AI266">
        <v>-1</v>
      </c>
      <c r="AJ266" t="s">
        <v>3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ROW(Source!A280)</f>
        <v>280</v>
      </c>
      <c r="B267">
        <v>22530152</v>
      </c>
      <c r="C267">
        <v>22530147</v>
      </c>
      <c r="D267">
        <v>7157835</v>
      </c>
      <c r="E267">
        <v>7157832</v>
      </c>
      <c r="F267">
        <v>1</v>
      </c>
      <c r="G267">
        <v>7157832</v>
      </c>
      <c r="H267">
        <v>1</v>
      </c>
      <c r="I267" t="s">
        <v>433</v>
      </c>
      <c r="J267" t="s">
        <v>3</v>
      </c>
      <c r="K267" t="s">
        <v>434</v>
      </c>
      <c r="L267">
        <v>1191</v>
      </c>
      <c r="N267">
        <v>1013</v>
      </c>
      <c r="O267" t="s">
        <v>435</v>
      </c>
      <c r="P267" t="s">
        <v>435</v>
      </c>
      <c r="Q267">
        <v>1</v>
      </c>
      <c r="X267">
        <v>97.2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1</v>
      </c>
      <c r="AF267" t="s">
        <v>118</v>
      </c>
      <c r="AG267">
        <v>111.78</v>
      </c>
      <c r="AH267">
        <v>2</v>
      </c>
      <c r="AI267">
        <v>22530148</v>
      </c>
      <c r="AJ267">
        <v>265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ROW(Source!A280)</f>
        <v>280</v>
      </c>
      <c r="B268">
        <v>22530153</v>
      </c>
      <c r="C268">
        <v>22530147</v>
      </c>
      <c r="D268">
        <v>7159942</v>
      </c>
      <c r="E268">
        <v>7157832</v>
      </c>
      <c r="F268">
        <v>1</v>
      </c>
      <c r="G268">
        <v>7157832</v>
      </c>
      <c r="H268">
        <v>2</v>
      </c>
      <c r="I268" t="s">
        <v>438</v>
      </c>
      <c r="J268" t="s">
        <v>3</v>
      </c>
      <c r="K268" t="s">
        <v>439</v>
      </c>
      <c r="L268">
        <v>1344</v>
      </c>
      <c r="N268">
        <v>1008</v>
      </c>
      <c r="O268" t="s">
        <v>440</v>
      </c>
      <c r="P268" t="s">
        <v>440</v>
      </c>
      <c r="Q268">
        <v>1</v>
      </c>
      <c r="X268">
        <v>3.72</v>
      </c>
      <c r="Y268">
        <v>0</v>
      </c>
      <c r="Z268">
        <v>1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117</v>
      </c>
      <c r="AG268">
        <v>4.6500000000000004</v>
      </c>
      <c r="AH268">
        <v>2</v>
      </c>
      <c r="AI268">
        <v>22530149</v>
      </c>
      <c r="AJ268">
        <v>266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ROW(Source!A280)</f>
        <v>280</v>
      </c>
      <c r="B269">
        <v>22530155</v>
      </c>
      <c r="C269">
        <v>22530147</v>
      </c>
      <c r="D269">
        <v>7182707</v>
      </c>
      <c r="E269">
        <v>7157832</v>
      </c>
      <c r="F269">
        <v>1</v>
      </c>
      <c r="G269">
        <v>7157832</v>
      </c>
      <c r="H269">
        <v>3</v>
      </c>
      <c r="I269" t="s">
        <v>436</v>
      </c>
      <c r="J269" t="s">
        <v>3</v>
      </c>
      <c r="K269" t="s">
        <v>467</v>
      </c>
      <c r="L269">
        <v>1344</v>
      </c>
      <c r="N269">
        <v>1008</v>
      </c>
      <c r="O269" t="s">
        <v>440</v>
      </c>
      <c r="P269" t="s">
        <v>440</v>
      </c>
      <c r="Q269">
        <v>1</v>
      </c>
      <c r="X269">
        <v>40.18</v>
      </c>
      <c r="Y269">
        <v>1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3</v>
      </c>
      <c r="AG269">
        <v>40.18</v>
      </c>
      <c r="AH269">
        <v>2</v>
      </c>
      <c r="AI269">
        <v>22530150</v>
      </c>
      <c r="AJ269">
        <v>267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ROW(Source!A280)</f>
        <v>280</v>
      </c>
      <c r="B270">
        <v>22530154</v>
      </c>
      <c r="C270">
        <v>22530147</v>
      </c>
      <c r="D270">
        <v>7158756</v>
      </c>
      <c r="E270">
        <v>7157832</v>
      </c>
      <c r="F270">
        <v>1</v>
      </c>
      <c r="G270">
        <v>7157832</v>
      </c>
      <c r="H270">
        <v>3</v>
      </c>
      <c r="I270" t="s">
        <v>600</v>
      </c>
      <c r="J270" t="s">
        <v>3</v>
      </c>
      <c r="K270" t="s">
        <v>601</v>
      </c>
      <c r="L270">
        <v>1348</v>
      </c>
      <c r="N270">
        <v>1009</v>
      </c>
      <c r="O270" t="s">
        <v>137</v>
      </c>
      <c r="P270" t="s">
        <v>137</v>
      </c>
      <c r="Q270">
        <v>1000</v>
      </c>
      <c r="X270">
        <v>0.56999999999999995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 t="s">
        <v>3</v>
      </c>
      <c r="AG270">
        <v>0.56999999999999995</v>
      </c>
      <c r="AH270">
        <v>3</v>
      </c>
      <c r="AI270">
        <v>-1</v>
      </c>
      <c r="AJ270" t="s">
        <v>3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ROW(Source!A310)</f>
        <v>310</v>
      </c>
      <c r="B271">
        <v>22535527</v>
      </c>
      <c r="C271">
        <v>22535526</v>
      </c>
      <c r="D271">
        <v>7157835</v>
      </c>
      <c r="E271">
        <v>7157832</v>
      </c>
      <c r="F271">
        <v>1</v>
      </c>
      <c r="G271">
        <v>7157832</v>
      </c>
      <c r="H271">
        <v>1</v>
      </c>
      <c r="I271" t="s">
        <v>433</v>
      </c>
      <c r="J271" t="s">
        <v>3</v>
      </c>
      <c r="K271" t="s">
        <v>434</v>
      </c>
      <c r="L271">
        <v>1191</v>
      </c>
      <c r="N271">
        <v>1013</v>
      </c>
      <c r="O271" t="s">
        <v>435</v>
      </c>
      <c r="P271" t="s">
        <v>435</v>
      </c>
      <c r="Q271">
        <v>1</v>
      </c>
      <c r="X271">
        <v>40.5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1</v>
      </c>
      <c r="AF271" t="s">
        <v>118</v>
      </c>
      <c r="AG271">
        <v>46.574999999999996</v>
      </c>
      <c r="AH271">
        <v>2</v>
      </c>
      <c r="AI271">
        <v>22535527</v>
      </c>
      <c r="AJ271">
        <v>269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ROW(Source!A310)</f>
        <v>310</v>
      </c>
      <c r="B272">
        <v>22535528</v>
      </c>
      <c r="C272">
        <v>22535526</v>
      </c>
      <c r="D272">
        <v>7159942</v>
      </c>
      <c r="E272">
        <v>7157832</v>
      </c>
      <c r="F272">
        <v>1</v>
      </c>
      <c r="G272">
        <v>7157832</v>
      </c>
      <c r="H272">
        <v>2</v>
      </c>
      <c r="I272" t="s">
        <v>438</v>
      </c>
      <c r="J272" t="s">
        <v>3</v>
      </c>
      <c r="K272" t="s">
        <v>439</v>
      </c>
      <c r="L272">
        <v>1344</v>
      </c>
      <c r="N272">
        <v>1008</v>
      </c>
      <c r="O272" t="s">
        <v>440</v>
      </c>
      <c r="P272" t="s">
        <v>440</v>
      </c>
      <c r="Q272">
        <v>1</v>
      </c>
      <c r="X272">
        <v>150.68</v>
      </c>
      <c r="Y272">
        <v>0</v>
      </c>
      <c r="Z272">
        <v>1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117</v>
      </c>
      <c r="AG272">
        <v>188.35000000000002</v>
      </c>
      <c r="AH272">
        <v>2</v>
      </c>
      <c r="AI272">
        <v>22535528</v>
      </c>
      <c r="AJ272">
        <v>270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ROW(Source!A310)</f>
        <v>310</v>
      </c>
      <c r="B273">
        <v>22535530</v>
      </c>
      <c r="C273">
        <v>22535526</v>
      </c>
      <c r="D273">
        <v>7182707</v>
      </c>
      <c r="E273">
        <v>7157832</v>
      </c>
      <c r="F273">
        <v>1</v>
      </c>
      <c r="G273">
        <v>7157832</v>
      </c>
      <c r="H273">
        <v>3</v>
      </c>
      <c r="I273" t="s">
        <v>436</v>
      </c>
      <c r="J273" t="s">
        <v>3</v>
      </c>
      <c r="K273" t="s">
        <v>467</v>
      </c>
      <c r="L273">
        <v>1344</v>
      </c>
      <c r="N273">
        <v>1008</v>
      </c>
      <c r="O273" t="s">
        <v>440</v>
      </c>
      <c r="P273" t="s">
        <v>440</v>
      </c>
      <c r="Q273">
        <v>1</v>
      </c>
      <c r="X273">
        <v>40.1</v>
      </c>
      <c r="Y273">
        <v>1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3</v>
      </c>
      <c r="AG273">
        <v>40.1</v>
      </c>
      <c r="AH273">
        <v>2</v>
      </c>
      <c r="AI273">
        <v>22535530</v>
      </c>
      <c r="AJ273">
        <v>271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ROW(Source!A310)</f>
        <v>310</v>
      </c>
      <c r="B274">
        <v>22535529</v>
      </c>
      <c r="C274">
        <v>22535526</v>
      </c>
      <c r="D274">
        <v>7171542</v>
      </c>
      <c r="E274">
        <v>7157832</v>
      </c>
      <c r="F274">
        <v>1</v>
      </c>
      <c r="G274">
        <v>7157832</v>
      </c>
      <c r="H274">
        <v>3</v>
      </c>
      <c r="I274" t="s">
        <v>602</v>
      </c>
      <c r="J274" t="s">
        <v>3</v>
      </c>
      <c r="K274" t="s">
        <v>603</v>
      </c>
      <c r="L274">
        <v>1354</v>
      </c>
      <c r="N274">
        <v>1010</v>
      </c>
      <c r="O274" t="s">
        <v>235</v>
      </c>
      <c r="P274" t="s">
        <v>235</v>
      </c>
      <c r="Q274">
        <v>1</v>
      </c>
      <c r="X274">
        <v>1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 t="s">
        <v>3</v>
      </c>
      <c r="AG274">
        <v>1</v>
      </c>
      <c r="AH274">
        <v>3</v>
      </c>
      <c r="AI274">
        <v>-1</v>
      </c>
      <c r="AJ274" t="s">
        <v>3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ROW(Source!A311)</f>
        <v>311</v>
      </c>
      <c r="B275">
        <v>22535527</v>
      </c>
      <c r="C275">
        <v>22535526</v>
      </c>
      <c r="D275">
        <v>7157835</v>
      </c>
      <c r="E275">
        <v>7157832</v>
      </c>
      <c r="F275">
        <v>1</v>
      </c>
      <c r="G275">
        <v>7157832</v>
      </c>
      <c r="H275">
        <v>1</v>
      </c>
      <c r="I275" t="s">
        <v>433</v>
      </c>
      <c r="J275" t="s">
        <v>3</v>
      </c>
      <c r="K275" t="s">
        <v>434</v>
      </c>
      <c r="L275">
        <v>1191</v>
      </c>
      <c r="N275">
        <v>1013</v>
      </c>
      <c r="O275" t="s">
        <v>435</v>
      </c>
      <c r="P275" t="s">
        <v>435</v>
      </c>
      <c r="Q275">
        <v>1</v>
      </c>
      <c r="X275">
        <v>40.5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1</v>
      </c>
      <c r="AF275" t="s">
        <v>118</v>
      </c>
      <c r="AG275">
        <v>46.574999999999996</v>
      </c>
      <c r="AH275">
        <v>2</v>
      </c>
      <c r="AI275">
        <v>22535527</v>
      </c>
      <c r="AJ275">
        <v>273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ROW(Source!A311)</f>
        <v>311</v>
      </c>
      <c r="B276">
        <v>22535528</v>
      </c>
      <c r="C276">
        <v>22535526</v>
      </c>
      <c r="D276">
        <v>7159942</v>
      </c>
      <c r="E276">
        <v>7157832</v>
      </c>
      <c r="F276">
        <v>1</v>
      </c>
      <c r="G276">
        <v>7157832</v>
      </c>
      <c r="H276">
        <v>2</v>
      </c>
      <c r="I276" t="s">
        <v>438</v>
      </c>
      <c r="J276" t="s">
        <v>3</v>
      </c>
      <c r="K276" t="s">
        <v>439</v>
      </c>
      <c r="L276">
        <v>1344</v>
      </c>
      <c r="N276">
        <v>1008</v>
      </c>
      <c r="O276" t="s">
        <v>440</v>
      </c>
      <c r="P276" t="s">
        <v>440</v>
      </c>
      <c r="Q276">
        <v>1</v>
      </c>
      <c r="X276">
        <v>150.68</v>
      </c>
      <c r="Y276">
        <v>0</v>
      </c>
      <c r="Z276">
        <v>1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117</v>
      </c>
      <c r="AG276">
        <v>188.35000000000002</v>
      </c>
      <c r="AH276">
        <v>2</v>
      </c>
      <c r="AI276">
        <v>22535528</v>
      </c>
      <c r="AJ276">
        <v>274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ROW(Source!A311)</f>
        <v>311</v>
      </c>
      <c r="B277">
        <v>22535530</v>
      </c>
      <c r="C277">
        <v>22535526</v>
      </c>
      <c r="D277">
        <v>7182707</v>
      </c>
      <c r="E277">
        <v>7157832</v>
      </c>
      <c r="F277">
        <v>1</v>
      </c>
      <c r="G277">
        <v>7157832</v>
      </c>
      <c r="H277">
        <v>3</v>
      </c>
      <c r="I277" t="s">
        <v>436</v>
      </c>
      <c r="J277" t="s">
        <v>3</v>
      </c>
      <c r="K277" t="s">
        <v>467</v>
      </c>
      <c r="L277">
        <v>1344</v>
      </c>
      <c r="N277">
        <v>1008</v>
      </c>
      <c r="O277" t="s">
        <v>440</v>
      </c>
      <c r="P277" t="s">
        <v>440</v>
      </c>
      <c r="Q277">
        <v>1</v>
      </c>
      <c r="X277">
        <v>40.1</v>
      </c>
      <c r="Y277">
        <v>1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3</v>
      </c>
      <c r="AG277">
        <v>40.1</v>
      </c>
      <c r="AH277">
        <v>2</v>
      </c>
      <c r="AI277">
        <v>22535530</v>
      </c>
      <c r="AJ277">
        <v>275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ROW(Source!A311)</f>
        <v>311</v>
      </c>
      <c r="B278">
        <v>22535529</v>
      </c>
      <c r="C278">
        <v>22535526</v>
      </c>
      <c r="D278">
        <v>7171542</v>
      </c>
      <c r="E278">
        <v>7157832</v>
      </c>
      <c r="F278">
        <v>1</v>
      </c>
      <c r="G278">
        <v>7157832</v>
      </c>
      <c r="H278">
        <v>3</v>
      </c>
      <c r="I278" t="s">
        <v>602</v>
      </c>
      <c r="J278" t="s">
        <v>3</v>
      </c>
      <c r="K278" t="s">
        <v>603</v>
      </c>
      <c r="L278">
        <v>1354</v>
      </c>
      <c r="N278">
        <v>1010</v>
      </c>
      <c r="O278" t="s">
        <v>235</v>
      </c>
      <c r="P278" t="s">
        <v>235</v>
      </c>
      <c r="Q278">
        <v>1</v>
      </c>
      <c r="X278">
        <v>1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 t="s">
        <v>3</v>
      </c>
      <c r="AG278">
        <v>1</v>
      </c>
      <c r="AH278">
        <v>3</v>
      </c>
      <c r="AI278">
        <v>-1</v>
      </c>
      <c r="AJ278" t="s">
        <v>3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ROW(Source!A350)</f>
        <v>350</v>
      </c>
      <c r="B279">
        <v>22542708</v>
      </c>
      <c r="C279">
        <v>22542707</v>
      </c>
      <c r="D279">
        <v>7179406</v>
      </c>
      <c r="E279">
        <v>7157832</v>
      </c>
      <c r="F279">
        <v>1</v>
      </c>
      <c r="G279">
        <v>7157832</v>
      </c>
      <c r="H279">
        <v>3</v>
      </c>
      <c r="I279" t="s">
        <v>604</v>
      </c>
      <c r="J279" t="s">
        <v>3</v>
      </c>
      <c r="K279" t="s">
        <v>605</v>
      </c>
      <c r="L279">
        <v>1301</v>
      </c>
      <c r="N279">
        <v>1003</v>
      </c>
      <c r="O279" t="s">
        <v>284</v>
      </c>
      <c r="P279" t="s">
        <v>284</v>
      </c>
      <c r="Q279">
        <v>1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 t="s">
        <v>3</v>
      </c>
      <c r="AG279">
        <v>0</v>
      </c>
      <c r="AH279">
        <v>3</v>
      </c>
      <c r="AI279">
        <v>-1</v>
      </c>
      <c r="AJ279" t="s">
        <v>3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ROW(Source!A350)</f>
        <v>350</v>
      </c>
      <c r="B280">
        <v>22542709</v>
      </c>
      <c r="C280">
        <v>22542707</v>
      </c>
      <c r="D280">
        <v>7179411</v>
      </c>
      <c r="E280">
        <v>7157832</v>
      </c>
      <c r="F280">
        <v>1</v>
      </c>
      <c r="G280">
        <v>7157832</v>
      </c>
      <c r="H280">
        <v>3</v>
      </c>
      <c r="I280" t="s">
        <v>604</v>
      </c>
      <c r="J280" t="s">
        <v>3</v>
      </c>
      <c r="K280" t="s">
        <v>606</v>
      </c>
      <c r="L280">
        <v>1301</v>
      </c>
      <c r="N280">
        <v>1003</v>
      </c>
      <c r="O280" t="s">
        <v>284</v>
      </c>
      <c r="P280" t="s">
        <v>284</v>
      </c>
      <c r="Q280">
        <v>1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 t="s">
        <v>3</v>
      </c>
      <c r="AG280">
        <v>0</v>
      </c>
      <c r="AH280">
        <v>3</v>
      </c>
      <c r="AI280">
        <v>-1</v>
      </c>
      <c r="AJ280" t="s">
        <v>3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ROW(Source!A350)</f>
        <v>350</v>
      </c>
      <c r="B281">
        <v>22542710</v>
      </c>
      <c r="C281">
        <v>22542707</v>
      </c>
      <c r="D281">
        <v>7179403</v>
      </c>
      <c r="E281">
        <v>7157832</v>
      </c>
      <c r="F281">
        <v>1</v>
      </c>
      <c r="G281">
        <v>7157832</v>
      </c>
      <c r="H281">
        <v>3</v>
      </c>
      <c r="I281" t="s">
        <v>604</v>
      </c>
      <c r="J281" t="s">
        <v>3</v>
      </c>
      <c r="K281" t="s">
        <v>607</v>
      </c>
      <c r="L281">
        <v>1354</v>
      </c>
      <c r="N281">
        <v>1010</v>
      </c>
      <c r="O281" t="s">
        <v>235</v>
      </c>
      <c r="P281" t="s">
        <v>235</v>
      </c>
      <c r="Q281">
        <v>1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 t="s">
        <v>3</v>
      </c>
      <c r="AG281">
        <v>0</v>
      </c>
      <c r="AH281">
        <v>3</v>
      </c>
      <c r="AI281">
        <v>-1</v>
      </c>
      <c r="AJ281" t="s">
        <v>3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ROW(Source!A350)</f>
        <v>350</v>
      </c>
      <c r="B282">
        <v>22542711</v>
      </c>
      <c r="C282">
        <v>22542707</v>
      </c>
      <c r="D282">
        <v>7179398</v>
      </c>
      <c r="E282">
        <v>7157832</v>
      </c>
      <c r="F282">
        <v>1</v>
      </c>
      <c r="G282">
        <v>7157832</v>
      </c>
      <c r="H282">
        <v>3</v>
      </c>
      <c r="I282" t="s">
        <v>604</v>
      </c>
      <c r="J282" t="s">
        <v>3</v>
      </c>
      <c r="K282" t="s">
        <v>608</v>
      </c>
      <c r="L282">
        <v>1354</v>
      </c>
      <c r="N282">
        <v>1010</v>
      </c>
      <c r="O282" t="s">
        <v>235</v>
      </c>
      <c r="P282" t="s">
        <v>235</v>
      </c>
      <c r="Q282">
        <v>1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 t="s">
        <v>3</v>
      </c>
      <c r="AG282">
        <v>0</v>
      </c>
      <c r="AH282">
        <v>3</v>
      </c>
      <c r="AI282">
        <v>-1</v>
      </c>
      <c r="AJ282" t="s">
        <v>3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ROW(Source!A350)</f>
        <v>350</v>
      </c>
      <c r="B283">
        <v>22542712</v>
      </c>
      <c r="C283">
        <v>22542707</v>
      </c>
      <c r="D283">
        <v>7179402</v>
      </c>
      <c r="E283">
        <v>7157832</v>
      </c>
      <c r="F283">
        <v>1</v>
      </c>
      <c r="G283">
        <v>7157832</v>
      </c>
      <c r="H283">
        <v>3</v>
      </c>
      <c r="I283" t="s">
        <v>604</v>
      </c>
      <c r="J283" t="s">
        <v>3</v>
      </c>
      <c r="K283" t="s">
        <v>609</v>
      </c>
      <c r="L283">
        <v>1354</v>
      </c>
      <c r="N283">
        <v>1010</v>
      </c>
      <c r="O283" t="s">
        <v>235</v>
      </c>
      <c r="P283" t="s">
        <v>235</v>
      </c>
      <c r="Q283">
        <v>1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 t="s">
        <v>3</v>
      </c>
      <c r="AG283">
        <v>0</v>
      </c>
      <c r="AH283">
        <v>3</v>
      </c>
      <c r="AI283">
        <v>-1</v>
      </c>
      <c r="AJ283" t="s">
        <v>3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ROW(Source!A350)</f>
        <v>350</v>
      </c>
      <c r="B284">
        <v>22542713</v>
      </c>
      <c r="C284">
        <v>22542707</v>
      </c>
      <c r="D284">
        <v>7179408</v>
      </c>
      <c r="E284">
        <v>7157832</v>
      </c>
      <c r="F284">
        <v>1</v>
      </c>
      <c r="G284">
        <v>7157832</v>
      </c>
      <c r="H284">
        <v>3</v>
      </c>
      <c r="I284" t="s">
        <v>604</v>
      </c>
      <c r="J284" t="s">
        <v>3</v>
      </c>
      <c r="K284" t="s">
        <v>610</v>
      </c>
      <c r="L284">
        <v>1354</v>
      </c>
      <c r="N284">
        <v>1010</v>
      </c>
      <c r="O284" t="s">
        <v>235</v>
      </c>
      <c r="P284" t="s">
        <v>235</v>
      </c>
      <c r="Q284">
        <v>1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 t="s">
        <v>3</v>
      </c>
      <c r="AG284">
        <v>0</v>
      </c>
      <c r="AH284">
        <v>3</v>
      </c>
      <c r="AI284">
        <v>-1</v>
      </c>
      <c r="AJ284" t="s">
        <v>3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ROW(Source!A350)</f>
        <v>350</v>
      </c>
      <c r="B285">
        <v>22542714</v>
      </c>
      <c r="C285">
        <v>22542707</v>
      </c>
      <c r="D285">
        <v>7179413</v>
      </c>
      <c r="E285">
        <v>7157832</v>
      </c>
      <c r="F285">
        <v>1</v>
      </c>
      <c r="G285">
        <v>7157832</v>
      </c>
      <c r="H285">
        <v>3</v>
      </c>
      <c r="I285" t="s">
        <v>604</v>
      </c>
      <c r="J285" t="s">
        <v>3</v>
      </c>
      <c r="K285" t="s">
        <v>611</v>
      </c>
      <c r="L285">
        <v>1354</v>
      </c>
      <c r="N285">
        <v>1010</v>
      </c>
      <c r="O285" t="s">
        <v>235</v>
      </c>
      <c r="P285" t="s">
        <v>235</v>
      </c>
      <c r="Q285">
        <v>1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 t="s">
        <v>3</v>
      </c>
      <c r="AG285">
        <v>0</v>
      </c>
      <c r="AH285">
        <v>3</v>
      </c>
      <c r="AI285">
        <v>-1</v>
      </c>
      <c r="AJ285" t="s">
        <v>3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ROW(Source!A351)</f>
        <v>351</v>
      </c>
      <c r="B286">
        <v>22542708</v>
      </c>
      <c r="C286">
        <v>22542707</v>
      </c>
      <c r="D286">
        <v>7179406</v>
      </c>
      <c r="E286">
        <v>7157832</v>
      </c>
      <c r="F286">
        <v>1</v>
      </c>
      <c r="G286">
        <v>7157832</v>
      </c>
      <c r="H286">
        <v>3</v>
      </c>
      <c r="I286" t="s">
        <v>604</v>
      </c>
      <c r="J286" t="s">
        <v>3</v>
      </c>
      <c r="K286" t="s">
        <v>605</v>
      </c>
      <c r="L286">
        <v>1301</v>
      </c>
      <c r="N286">
        <v>1003</v>
      </c>
      <c r="O286" t="s">
        <v>284</v>
      </c>
      <c r="P286" t="s">
        <v>284</v>
      </c>
      <c r="Q286">
        <v>1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 t="s">
        <v>3</v>
      </c>
      <c r="AG286">
        <v>0</v>
      </c>
      <c r="AH286">
        <v>3</v>
      </c>
      <c r="AI286">
        <v>-1</v>
      </c>
      <c r="AJ286" t="s">
        <v>3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ROW(Source!A351)</f>
        <v>351</v>
      </c>
      <c r="B287">
        <v>22542709</v>
      </c>
      <c r="C287">
        <v>22542707</v>
      </c>
      <c r="D287">
        <v>7179411</v>
      </c>
      <c r="E287">
        <v>7157832</v>
      </c>
      <c r="F287">
        <v>1</v>
      </c>
      <c r="G287">
        <v>7157832</v>
      </c>
      <c r="H287">
        <v>3</v>
      </c>
      <c r="I287" t="s">
        <v>604</v>
      </c>
      <c r="J287" t="s">
        <v>3</v>
      </c>
      <c r="K287" t="s">
        <v>606</v>
      </c>
      <c r="L287">
        <v>1301</v>
      </c>
      <c r="N287">
        <v>1003</v>
      </c>
      <c r="O287" t="s">
        <v>284</v>
      </c>
      <c r="P287" t="s">
        <v>284</v>
      </c>
      <c r="Q287">
        <v>1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 t="s">
        <v>3</v>
      </c>
      <c r="AG287">
        <v>0</v>
      </c>
      <c r="AH287">
        <v>3</v>
      </c>
      <c r="AI287">
        <v>-1</v>
      </c>
      <c r="AJ287" t="s">
        <v>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ROW(Source!A351)</f>
        <v>351</v>
      </c>
      <c r="B288">
        <v>22542710</v>
      </c>
      <c r="C288">
        <v>22542707</v>
      </c>
      <c r="D288">
        <v>7179403</v>
      </c>
      <c r="E288">
        <v>7157832</v>
      </c>
      <c r="F288">
        <v>1</v>
      </c>
      <c r="G288">
        <v>7157832</v>
      </c>
      <c r="H288">
        <v>3</v>
      </c>
      <c r="I288" t="s">
        <v>604</v>
      </c>
      <c r="J288" t="s">
        <v>3</v>
      </c>
      <c r="K288" t="s">
        <v>607</v>
      </c>
      <c r="L288">
        <v>1354</v>
      </c>
      <c r="N288">
        <v>1010</v>
      </c>
      <c r="O288" t="s">
        <v>235</v>
      </c>
      <c r="P288" t="s">
        <v>235</v>
      </c>
      <c r="Q288">
        <v>1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 t="s">
        <v>3</v>
      </c>
      <c r="AG288">
        <v>0</v>
      </c>
      <c r="AH288">
        <v>3</v>
      </c>
      <c r="AI288">
        <v>-1</v>
      </c>
      <c r="AJ288" t="s">
        <v>3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ROW(Source!A351)</f>
        <v>351</v>
      </c>
      <c r="B289">
        <v>22542711</v>
      </c>
      <c r="C289">
        <v>22542707</v>
      </c>
      <c r="D289">
        <v>7179398</v>
      </c>
      <c r="E289">
        <v>7157832</v>
      </c>
      <c r="F289">
        <v>1</v>
      </c>
      <c r="G289">
        <v>7157832</v>
      </c>
      <c r="H289">
        <v>3</v>
      </c>
      <c r="I289" t="s">
        <v>604</v>
      </c>
      <c r="J289" t="s">
        <v>3</v>
      </c>
      <c r="K289" t="s">
        <v>608</v>
      </c>
      <c r="L289">
        <v>1354</v>
      </c>
      <c r="N289">
        <v>1010</v>
      </c>
      <c r="O289" t="s">
        <v>235</v>
      </c>
      <c r="P289" t="s">
        <v>235</v>
      </c>
      <c r="Q289">
        <v>1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 t="s">
        <v>3</v>
      </c>
      <c r="AG289">
        <v>0</v>
      </c>
      <c r="AH289">
        <v>3</v>
      </c>
      <c r="AI289">
        <v>-1</v>
      </c>
      <c r="AJ289" t="s">
        <v>3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ROW(Source!A351)</f>
        <v>351</v>
      </c>
      <c r="B290">
        <v>22542712</v>
      </c>
      <c r="C290">
        <v>22542707</v>
      </c>
      <c r="D290">
        <v>7179402</v>
      </c>
      <c r="E290">
        <v>7157832</v>
      </c>
      <c r="F290">
        <v>1</v>
      </c>
      <c r="G290">
        <v>7157832</v>
      </c>
      <c r="H290">
        <v>3</v>
      </c>
      <c r="I290" t="s">
        <v>604</v>
      </c>
      <c r="J290" t="s">
        <v>3</v>
      </c>
      <c r="K290" t="s">
        <v>609</v>
      </c>
      <c r="L290">
        <v>1354</v>
      </c>
      <c r="N290">
        <v>1010</v>
      </c>
      <c r="O290" t="s">
        <v>235</v>
      </c>
      <c r="P290" t="s">
        <v>235</v>
      </c>
      <c r="Q290">
        <v>1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 t="s">
        <v>3</v>
      </c>
      <c r="AG290">
        <v>0</v>
      </c>
      <c r="AH290">
        <v>3</v>
      </c>
      <c r="AI290">
        <v>-1</v>
      </c>
      <c r="AJ290" t="s">
        <v>3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ROW(Source!A351)</f>
        <v>351</v>
      </c>
      <c r="B291">
        <v>22542713</v>
      </c>
      <c r="C291">
        <v>22542707</v>
      </c>
      <c r="D291">
        <v>7179408</v>
      </c>
      <c r="E291">
        <v>7157832</v>
      </c>
      <c r="F291">
        <v>1</v>
      </c>
      <c r="G291">
        <v>7157832</v>
      </c>
      <c r="H291">
        <v>3</v>
      </c>
      <c r="I291" t="s">
        <v>604</v>
      </c>
      <c r="J291" t="s">
        <v>3</v>
      </c>
      <c r="K291" t="s">
        <v>610</v>
      </c>
      <c r="L291">
        <v>1354</v>
      </c>
      <c r="N291">
        <v>1010</v>
      </c>
      <c r="O291" t="s">
        <v>235</v>
      </c>
      <c r="P291" t="s">
        <v>235</v>
      </c>
      <c r="Q291">
        <v>1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 t="s">
        <v>3</v>
      </c>
      <c r="AG291">
        <v>0</v>
      </c>
      <c r="AH291">
        <v>3</v>
      </c>
      <c r="AI291">
        <v>-1</v>
      </c>
      <c r="AJ291" t="s">
        <v>3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ROW(Source!A351)</f>
        <v>351</v>
      </c>
      <c r="B292">
        <v>22542714</v>
      </c>
      <c r="C292">
        <v>22542707</v>
      </c>
      <c r="D292">
        <v>7179413</v>
      </c>
      <c r="E292">
        <v>7157832</v>
      </c>
      <c r="F292">
        <v>1</v>
      </c>
      <c r="G292">
        <v>7157832</v>
      </c>
      <c r="H292">
        <v>3</v>
      </c>
      <c r="I292" t="s">
        <v>604</v>
      </c>
      <c r="J292" t="s">
        <v>3</v>
      </c>
      <c r="K292" t="s">
        <v>611</v>
      </c>
      <c r="L292">
        <v>1354</v>
      </c>
      <c r="N292">
        <v>1010</v>
      </c>
      <c r="O292" t="s">
        <v>235</v>
      </c>
      <c r="P292" t="s">
        <v>235</v>
      </c>
      <c r="Q292">
        <v>1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 t="s">
        <v>3</v>
      </c>
      <c r="AG292">
        <v>0</v>
      </c>
      <c r="AH292">
        <v>3</v>
      </c>
      <c r="AI292">
        <v>-1</v>
      </c>
      <c r="AJ292" t="s">
        <v>3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ROW(Source!A366)</f>
        <v>366</v>
      </c>
      <c r="B293">
        <v>22543535</v>
      </c>
      <c r="C293">
        <v>22543534</v>
      </c>
      <c r="D293">
        <v>7157835</v>
      </c>
      <c r="E293">
        <v>7157832</v>
      </c>
      <c r="F293">
        <v>1</v>
      </c>
      <c r="G293">
        <v>7157832</v>
      </c>
      <c r="H293">
        <v>1</v>
      </c>
      <c r="I293" t="s">
        <v>433</v>
      </c>
      <c r="J293" t="s">
        <v>3</v>
      </c>
      <c r="K293" t="s">
        <v>434</v>
      </c>
      <c r="L293">
        <v>1191</v>
      </c>
      <c r="N293">
        <v>1013</v>
      </c>
      <c r="O293" t="s">
        <v>435</v>
      </c>
      <c r="P293" t="s">
        <v>435</v>
      </c>
      <c r="Q293">
        <v>1</v>
      </c>
      <c r="X293">
        <v>1.02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1</v>
      </c>
      <c r="AF293" t="s">
        <v>3</v>
      </c>
      <c r="AG293">
        <v>1.02</v>
      </c>
      <c r="AH293">
        <v>2</v>
      </c>
      <c r="AI293">
        <v>22543535</v>
      </c>
      <c r="AJ293">
        <v>287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ROW(Source!A367)</f>
        <v>367</v>
      </c>
      <c r="B294">
        <v>22543535</v>
      </c>
      <c r="C294">
        <v>22543534</v>
      </c>
      <c r="D294">
        <v>7157835</v>
      </c>
      <c r="E294">
        <v>7157832</v>
      </c>
      <c r="F294">
        <v>1</v>
      </c>
      <c r="G294">
        <v>7157832</v>
      </c>
      <c r="H294">
        <v>1</v>
      </c>
      <c r="I294" t="s">
        <v>433</v>
      </c>
      <c r="J294" t="s">
        <v>3</v>
      </c>
      <c r="K294" t="s">
        <v>434</v>
      </c>
      <c r="L294">
        <v>1191</v>
      </c>
      <c r="N294">
        <v>1013</v>
      </c>
      <c r="O294" t="s">
        <v>435</v>
      </c>
      <c r="P294" t="s">
        <v>435</v>
      </c>
      <c r="Q294">
        <v>1</v>
      </c>
      <c r="X294">
        <v>1.02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1</v>
      </c>
      <c r="AF294" t="s">
        <v>3</v>
      </c>
      <c r="AG294">
        <v>1.02</v>
      </c>
      <c r="AH294">
        <v>2</v>
      </c>
      <c r="AI294">
        <v>22543535</v>
      </c>
      <c r="AJ294">
        <v>289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Смета по ТСН-2001</vt:lpstr>
      <vt:lpstr>Source</vt:lpstr>
      <vt:lpstr>SourceObSm</vt:lpstr>
      <vt:lpstr>SmtRes</vt:lpstr>
      <vt:lpstr>EtalonRes</vt:lpstr>
      <vt:lpstr>'Смета по ТСН-2001'!Область_печати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USER4</cp:lastModifiedBy>
  <dcterms:created xsi:type="dcterms:W3CDTF">2013-08-26T06:05:37Z</dcterms:created>
  <dcterms:modified xsi:type="dcterms:W3CDTF">2013-08-26T06:10:20Z</dcterms:modified>
</cp:coreProperties>
</file>