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620" yWindow="-270" windowWidth="15195" windowHeight="11760" firstSheet="1" activeTab="1"/>
  </bookViews>
  <sheets>
    <sheet name="Лист4" sheetId="4" r:id="rId1"/>
    <sheet name="Лист1" sheetId="1" r:id="rId2"/>
    <sheet name="Лист2" sheetId="2" r:id="rId3"/>
    <sheet name="Лист3" sheetId="3" r:id="rId4"/>
  </sheets>
  <externalReferences>
    <externalReference r:id="rId5"/>
  </externalReferences>
  <calcPr calcId="124519"/>
</workbook>
</file>

<file path=xl/calcChain.xml><?xml version="1.0" encoding="utf-8"?>
<calcChain xmlns="http://schemas.openxmlformats.org/spreadsheetml/2006/main">
  <c r="K689" i="4"/>
  <c r="I691"/>
  <c r="K688"/>
  <c r="D688"/>
  <c r="K686"/>
  <c r="K687"/>
  <c r="D686"/>
  <c r="K685"/>
  <c r="D685"/>
  <c r="K684"/>
  <c r="D684"/>
  <c r="K683"/>
  <c r="D683"/>
  <c r="K682"/>
  <c r="D682"/>
  <c r="K681"/>
  <c r="D681"/>
  <c r="K680"/>
  <c r="D680"/>
  <c r="K679"/>
  <c r="D679"/>
  <c r="E678"/>
  <c r="M676"/>
  <c r="K676"/>
  <c r="M672"/>
  <c r="K672"/>
  <c r="X670"/>
  <c r="W670"/>
  <c r="V670"/>
  <c r="U670"/>
  <c r="T670"/>
  <c r="S670"/>
  <c r="R670"/>
  <c r="Q670"/>
  <c r="P670"/>
  <c r="O670"/>
  <c r="M670"/>
  <c r="Z669"/>
  <c r="Y669"/>
  <c r="X669"/>
  <c r="W669"/>
  <c r="V669"/>
  <c r="U669"/>
  <c r="T669"/>
  <c r="S669"/>
  <c r="R669"/>
  <c r="Q669"/>
  <c r="P669"/>
  <c r="O669"/>
  <c r="L669"/>
  <c r="K669"/>
  <c r="J669"/>
  <c r="I669"/>
  <c r="H669"/>
  <c r="G669"/>
  <c r="F669"/>
  <c r="E669"/>
  <c r="C669"/>
  <c r="Z668"/>
  <c r="Y668"/>
  <c r="X668"/>
  <c r="W668"/>
  <c r="V668"/>
  <c r="U668"/>
  <c r="T668"/>
  <c r="S668"/>
  <c r="R668"/>
  <c r="Q668"/>
  <c r="P668"/>
  <c r="O668"/>
  <c r="L668"/>
  <c r="K668"/>
  <c r="J668"/>
  <c r="I668"/>
  <c r="H668"/>
  <c r="G668"/>
  <c r="F668"/>
  <c r="E668"/>
  <c r="C668"/>
  <c r="Z667"/>
  <c r="Y667"/>
  <c r="X667"/>
  <c r="W667"/>
  <c r="V667"/>
  <c r="U667"/>
  <c r="T667"/>
  <c r="S667"/>
  <c r="R667"/>
  <c r="Q667"/>
  <c r="P667"/>
  <c r="O667"/>
  <c r="L667"/>
  <c r="K667"/>
  <c r="J667"/>
  <c r="I667"/>
  <c r="H667"/>
  <c r="G667"/>
  <c r="F667"/>
  <c r="E667"/>
  <c r="C667"/>
  <c r="Z666"/>
  <c r="Y666"/>
  <c r="X666"/>
  <c r="W666"/>
  <c r="V666"/>
  <c r="U666"/>
  <c r="T666"/>
  <c r="S666"/>
  <c r="R666"/>
  <c r="Q666"/>
  <c r="P666"/>
  <c r="O666"/>
  <c r="L666"/>
  <c r="K666"/>
  <c r="J666"/>
  <c r="I666"/>
  <c r="H666"/>
  <c r="G666"/>
  <c r="F666"/>
  <c r="E666"/>
  <c r="C666"/>
  <c r="Z665"/>
  <c r="Y665"/>
  <c r="X665"/>
  <c r="W665"/>
  <c r="V665"/>
  <c r="U665"/>
  <c r="T665"/>
  <c r="S665"/>
  <c r="R665"/>
  <c r="Q665"/>
  <c r="P665"/>
  <c r="O665"/>
  <c r="L665"/>
  <c r="K665"/>
  <c r="J665"/>
  <c r="I665"/>
  <c r="G665"/>
  <c r="F665"/>
  <c r="E665"/>
  <c r="C665"/>
  <c r="Z664"/>
  <c r="Y664"/>
  <c r="X664"/>
  <c r="W664"/>
  <c r="V664"/>
  <c r="U664"/>
  <c r="T664"/>
  <c r="S664"/>
  <c r="R664"/>
  <c r="Q664"/>
  <c r="P664"/>
  <c r="O664"/>
  <c r="L664"/>
  <c r="K664"/>
  <c r="J664"/>
  <c r="I664"/>
  <c r="H664"/>
  <c r="G664"/>
  <c r="F664"/>
  <c r="E664"/>
  <c r="C664"/>
  <c r="M663"/>
  <c r="H663"/>
  <c r="F663"/>
  <c r="L662"/>
  <c r="K662"/>
  <c r="G662"/>
  <c r="Z662"/>
  <c r="I662"/>
  <c r="L661"/>
  <c r="K661"/>
  <c r="G661"/>
  <c r="Y661"/>
  <c r="I661"/>
  <c r="L660"/>
  <c r="L670"/>
  <c r="K660"/>
  <c r="I660"/>
  <c r="I670"/>
  <c r="N670"/>
  <c r="H660"/>
  <c r="G660"/>
  <c r="L659"/>
  <c r="K659"/>
  <c r="I659"/>
  <c r="H659"/>
  <c r="G659"/>
  <c r="L658"/>
  <c r="K658"/>
  <c r="I658"/>
  <c r="H658"/>
  <c r="G658"/>
  <c r="L657"/>
  <c r="K657"/>
  <c r="I657"/>
  <c r="H657"/>
  <c r="G657"/>
  <c r="J656"/>
  <c r="G656"/>
  <c r="F656"/>
  <c r="E656"/>
  <c r="C656"/>
  <c r="B656"/>
  <c r="X655"/>
  <c r="W655"/>
  <c r="V655"/>
  <c r="U655"/>
  <c r="T655"/>
  <c r="S655"/>
  <c r="R655"/>
  <c r="Q655"/>
  <c r="P655"/>
  <c r="O655"/>
  <c r="M655"/>
  <c r="Z654"/>
  <c r="Y654"/>
  <c r="X654"/>
  <c r="X672"/>
  <c r="W654"/>
  <c r="W672"/>
  <c r="V654"/>
  <c r="V672"/>
  <c r="U654"/>
  <c r="U672"/>
  <c r="T654"/>
  <c r="T672"/>
  <c r="S654"/>
  <c r="S672"/>
  <c r="R654"/>
  <c r="R672"/>
  <c r="Q654"/>
  <c r="Q672"/>
  <c r="P654"/>
  <c r="P672"/>
  <c r="O654"/>
  <c r="O672"/>
  <c r="L654"/>
  <c r="K654"/>
  <c r="J654"/>
  <c r="I654"/>
  <c r="H654"/>
  <c r="G654"/>
  <c r="F654"/>
  <c r="E654"/>
  <c r="C654"/>
  <c r="M653"/>
  <c r="H653"/>
  <c r="F653"/>
  <c r="L652"/>
  <c r="K652"/>
  <c r="G652"/>
  <c r="Z652"/>
  <c r="I652"/>
  <c r="L651"/>
  <c r="K651"/>
  <c r="G651"/>
  <c r="Y651"/>
  <c r="I651"/>
  <c r="L650"/>
  <c r="L655"/>
  <c r="K650"/>
  <c r="I650"/>
  <c r="I655"/>
  <c r="N655"/>
  <c r="H672"/>
  <c r="H650"/>
  <c r="G650"/>
  <c r="L649"/>
  <c r="K649"/>
  <c r="I649"/>
  <c r="H649"/>
  <c r="G649"/>
  <c r="L648"/>
  <c r="K648"/>
  <c r="I648"/>
  <c r="H648"/>
  <c r="G648"/>
  <c r="L647"/>
  <c r="K647"/>
  <c r="I647"/>
  <c r="H647"/>
  <c r="G647"/>
  <c r="J646"/>
  <c r="G646"/>
  <c r="F646"/>
  <c r="E646"/>
  <c r="C646"/>
  <c r="B646"/>
  <c r="E644"/>
  <c r="M642"/>
  <c r="K642"/>
  <c r="X640"/>
  <c r="W640"/>
  <c r="V640"/>
  <c r="U640"/>
  <c r="T640"/>
  <c r="S640"/>
  <c r="R640"/>
  <c r="Q640"/>
  <c r="P640"/>
  <c r="O640"/>
  <c r="M640"/>
  <c r="Z639"/>
  <c r="Y639"/>
  <c r="X639"/>
  <c r="W639"/>
  <c r="V639"/>
  <c r="U639"/>
  <c r="T639"/>
  <c r="S639"/>
  <c r="R639"/>
  <c r="Q639"/>
  <c r="P639"/>
  <c r="O639"/>
  <c r="L639"/>
  <c r="K639"/>
  <c r="J639"/>
  <c r="I639"/>
  <c r="G639"/>
  <c r="F639"/>
  <c r="E639"/>
  <c r="C639"/>
  <c r="Z638"/>
  <c r="Y638"/>
  <c r="X638"/>
  <c r="W638"/>
  <c r="V638"/>
  <c r="U638"/>
  <c r="T638"/>
  <c r="S638"/>
  <c r="R638"/>
  <c r="Q638"/>
  <c r="P638"/>
  <c r="O638"/>
  <c r="L638"/>
  <c r="K638"/>
  <c r="J638"/>
  <c r="I638"/>
  <c r="H638"/>
  <c r="G638"/>
  <c r="F638"/>
  <c r="E638"/>
  <c r="C638"/>
  <c r="Z637"/>
  <c r="Y637"/>
  <c r="X637"/>
  <c r="W637"/>
  <c r="V637"/>
  <c r="U637"/>
  <c r="T637"/>
  <c r="S637"/>
  <c r="R637"/>
  <c r="Q637"/>
  <c r="P637"/>
  <c r="O637"/>
  <c r="L637"/>
  <c r="K637"/>
  <c r="J637"/>
  <c r="I637"/>
  <c r="H637"/>
  <c r="G637"/>
  <c r="F637"/>
  <c r="E637"/>
  <c r="C637"/>
  <c r="M636"/>
  <c r="H636"/>
  <c r="F636"/>
  <c r="L635"/>
  <c r="K635"/>
  <c r="G635"/>
  <c r="Z635"/>
  <c r="I635"/>
  <c r="L634"/>
  <c r="K634"/>
  <c r="G634"/>
  <c r="Y634"/>
  <c r="I634"/>
  <c r="L633"/>
  <c r="L640"/>
  <c r="K633"/>
  <c r="I633"/>
  <c r="I640"/>
  <c r="N640"/>
  <c r="H633"/>
  <c r="G633"/>
  <c r="L632"/>
  <c r="K632"/>
  <c r="I632"/>
  <c r="H632"/>
  <c r="G632"/>
  <c r="L631"/>
  <c r="K631"/>
  <c r="I631"/>
  <c r="H631"/>
  <c r="G631"/>
  <c r="J630"/>
  <c r="G630"/>
  <c r="F630"/>
  <c r="E630"/>
  <c r="C630"/>
  <c r="B630"/>
  <c r="X629"/>
  <c r="W629"/>
  <c r="V629"/>
  <c r="U629"/>
  <c r="T629"/>
  <c r="S629"/>
  <c r="R629"/>
  <c r="Q629"/>
  <c r="P629"/>
  <c r="O629"/>
  <c r="M629"/>
  <c r="Z628"/>
  <c r="Y628"/>
  <c r="X628"/>
  <c r="W628"/>
  <c r="V628"/>
  <c r="U628"/>
  <c r="T628"/>
  <c r="S628"/>
  <c r="R628"/>
  <c r="Q628"/>
  <c r="P628"/>
  <c r="O628"/>
  <c r="L628"/>
  <c r="K628"/>
  <c r="J628"/>
  <c r="I628"/>
  <c r="G628"/>
  <c r="F628"/>
  <c r="E628"/>
  <c r="C628"/>
  <c r="Z627"/>
  <c r="Y627"/>
  <c r="X627"/>
  <c r="W627"/>
  <c r="V627"/>
  <c r="U627"/>
  <c r="T627"/>
  <c r="S627"/>
  <c r="R627"/>
  <c r="Q627"/>
  <c r="P627"/>
  <c r="O627"/>
  <c r="L627"/>
  <c r="K627"/>
  <c r="J627"/>
  <c r="I627"/>
  <c r="H627"/>
  <c r="G627"/>
  <c r="F627"/>
  <c r="E627"/>
  <c r="C627"/>
  <c r="Z626"/>
  <c r="Y626"/>
  <c r="X626"/>
  <c r="W626"/>
  <c r="V626"/>
  <c r="U626"/>
  <c r="T626"/>
  <c r="S626"/>
  <c r="R626"/>
  <c r="Q626"/>
  <c r="P626"/>
  <c r="O626"/>
  <c r="L626"/>
  <c r="K626"/>
  <c r="J626"/>
  <c r="I626"/>
  <c r="H626"/>
  <c r="G626"/>
  <c r="F626"/>
  <c r="E626"/>
  <c r="C626"/>
  <c r="M625"/>
  <c r="H625"/>
  <c r="F625"/>
  <c r="L624"/>
  <c r="K624"/>
  <c r="G624"/>
  <c r="Z624"/>
  <c r="I624"/>
  <c r="L623"/>
  <c r="K623"/>
  <c r="G623"/>
  <c r="Y623"/>
  <c r="I623"/>
  <c r="L622"/>
  <c r="L629"/>
  <c r="K622"/>
  <c r="I622"/>
  <c r="I629"/>
  <c r="N629"/>
  <c r="H622"/>
  <c r="G622"/>
  <c r="L621"/>
  <c r="K621"/>
  <c r="I621"/>
  <c r="H621"/>
  <c r="G621"/>
  <c r="L620"/>
  <c r="K620"/>
  <c r="I620"/>
  <c r="H620"/>
  <c r="G620"/>
  <c r="J619"/>
  <c r="G619"/>
  <c r="F619"/>
  <c r="E619"/>
  <c r="C619"/>
  <c r="B619"/>
  <c r="X618"/>
  <c r="W618"/>
  <c r="V618"/>
  <c r="U618"/>
  <c r="T618"/>
  <c r="S618"/>
  <c r="R618"/>
  <c r="Q618"/>
  <c r="P618"/>
  <c r="O618"/>
  <c r="M618"/>
  <c r="Z617"/>
  <c r="Y617"/>
  <c r="X617"/>
  <c r="W617"/>
  <c r="V617"/>
  <c r="U617"/>
  <c r="T617"/>
  <c r="S617"/>
  <c r="R617"/>
  <c r="Q617"/>
  <c r="P617"/>
  <c r="O617"/>
  <c r="L617"/>
  <c r="K617"/>
  <c r="J617"/>
  <c r="I617"/>
  <c r="H617"/>
  <c r="G617"/>
  <c r="F617"/>
  <c r="E617"/>
  <c r="C617"/>
  <c r="Z616"/>
  <c r="Y616"/>
  <c r="X616"/>
  <c r="W616"/>
  <c r="V616"/>
  <c r="U616"/>
  <c r="T616"/>
  <c r="S616"/>
  <c r="R616"/>
  <c r="Q616"/>
  <c r="P616"/>
  <c r="O616"/>
  <c r="L616"/>
  <c r="K616"/>
  <c r="J616"/>
  <c r="I616"/>
  <c r="H616"/>
  <c r="G616"/>
  <c r="F616"/>
  <c r="E616"/>
  <c r="C616"/>
  <c r="Z615"/>
  <c r="Y615"/>
  <c r="X615"/>
  <c r="W615"/>
  <c r="V615"/>
  <c r="U615"/>
  <c r="T615"/>
  <c r="S615"/>
  <c r="R615"/>
  <c r="Q615"/>
  <c r="P615"/>
  <c r="O615"/>
  <c r="L615"/>
  <c r="K615"/>
  <c r="J615"/>
  <c r="I615"/>
  <c r="H615"/>
  <c r="G615"/>
  <c r="F615"/>
  <c r="E615"/>
  <c r="C615"/>
  <c r="Z614"/>
  <c r="Y614"/>
  <c r="X614"/>
  <c r="W614"/>
  <c r="V614"/>
  <c r="U614"/>
  <c r="T614"/>
  <c r="S614"/>
  <c r="R614"/>
  <c r="Q614"/>
  <c r="P614"/>
  <c r="O614"/>
  <c r="L614"/>
  <c r="K614"/>
  <c r="J614"/>
  <c r="I614"/>
  <c r="H614"/>
  <c r="G614"/>
  <c r="F614"/>
  <c r="E614"/>
  <c r="C614"/>
  <c r="Z613"/>
  <c r="Y613"/>
  <c r="X613"/>
  <c r="W613"/>
  <c r="V613"/>
  <c r="U613"/>
  <c r="T613"/>
  <c r="S613"/>
  <c r="R613"/>
  <c r="Q613"/>
  <c r="P613"/>
  <c r="O613"/>
  <c r="L613"/>
  <c r="K613"/>
  <c r="J613"/>
  <c r="I613"/>
  <c r="G613"/>
  <c r="F613"/>
  <c r="E613"/>
  <c r="C613"/>
  <c r="Z612"/>
  <c r="Y612"/>
  <c r="X612"/>
  <c r="W612"/>
  <c r="V612"/>
  <c r="U612"/>
  <c r="T612"/>
  <c r="S612"/>
  <c r="R612"/>
  <c r="Q612"/>
  <c r="P612"/>
  <c r="O612"/>
  <c r="L612"/>
  <c r="K612"/>
  <c r="J612"/>
  <c r="I612"/>
  <c r="H612"/>
  <c r="G612"/>
  <c r="F612"/>
  <c r="E612"/>
  <c r="C612"/>
  <c r="M611"/>
  <c r="H611"/>
  <c r="F611"/>
  <c r="L610"/>
  <c r="K610"/>
  <c r="G610"/>
  <c r="Z610"/>
  <c r="I610"/>
  <c r="L609"/>
  <c r="K609"/>
  <c r="G609"/>
  <c r="Y609"/>
  <c r="I609"/>
  <c r="L608"/>
  <c r="L618"/>
  <c r="K608"/>
  <c r="I608"/>
  <c r="I618"/>
  <c r="N618"/>
  <c r="H608"/>
  <c r="G608"/>
  <c r="L607"/>
  <c r="K607"/>
  <c r="I607"/>
  <c r="H607"/>
  <c r="G607"/>
  <c r="L606"/>
  <c r="K606"/>
  <c r="I606"/>
  <c r="H606"/>
  <c r="G606"/>
  <c r="L605"/>
  <c r="K605"/>
  <c r="I605"/>
  <c r="H605"/>
  <c r="G605"/>
  <c r="J604"/>
  <c r="G604"/>
  <c r="F604"/>
  <c r="E604"/>
  <c r="C604"/>
  <c r="B604"/>
  <c r="X603"/>
  <c r="W603"/>
  <c r="V603"/>
  <c r="U603"/>
  <c r="T603"/>
  <c r="S603"/>
  <c r="R603"/>
  <c r="Q603"/>
  <c r="P603"/>
  <c r="O603"/>
  <c r="M603"/>
  <c r="Z602"/>
  <c r="Y602"/>
  <c r="X602"/>
  <c r="X642"/>
  <c r="W602"/>
  <c r="W642"/>
  <c r="V602"/>
  <c r="V642"/>
  <c r="U602"/>
  <c r="U642"/>
  <c r="T602"/>
  <c r="T642"/>
  <c r="S602"/>
  <c r="S642"/>
  <c r="R602"/>
  <c r="R642"/>
  <c r="Q602"/>
  <c r="Q642"/>
  <c r="P602"/>
  <c r="P642"/>
  <c r="O602"/>
  <c r="O642"/>
  <c r="L602"/>
  <c r="K602"/>
  <c r="J602"/>
  <c r="I602"/>
  <c r="H602"/>
  <c r="G602"/>
  <c r="F602"/>
  <c r="E602"/>
  <c r="C602"/>
  <c r="M601"/>
  <c r="H601"/>
  <c r="F601"/>
  <c r="L600"/>
  <c r="K600"/>
  <c r="G600"/>
  <c r="Z600"/>
  <c r="I600"/>
  <c r="L599"/>
  <c r="K599"/>
  <c r="G599"/>
  <c r="Y599"/>
  <c r="I599"/>
  <c r="L598"/>
  <c r="L603"/>
  <c r="K598"/>
  <c r="I598"/>
  <c r="I603"/>
  <c r="N603"/>
  <c r="H642"/>
  <c r="H598"/>
  <c r="G598"/>
  <c r="L597"/>
  <c r="K597"/>
  <c r="I597"/>
  <c r="H597"/>
  <c r="G597"/>
  <c r="L596"/>
  <c r="K596"/>
  <c r="I596"/>
  <c r="H596"/>
  <c r="G596"/>
  <c r="L595"/>
  <c r="K595"/>
  <c r="I595"/>
  <c r="H595"/>
  <c r="G595"/>
  <c r="J594"/>
  <c r="G594"/>
  <c r="F594"/>
  <c r="E594"/>
  <c r="C594"/>
  <c r="B594"/>
  <c r="E592"/>
  <c r="M590"/>
  <c r="K590"/>
  <c r="X588"/>
  <c r="W588"/>
  <c r="V588"/>
  <c r="U588"/>
  <c r="T588"/>
  <c r="S588"/>
  <c r="R588"/>
  <c r="Q588"/>
  <c r="P588"/>
  <c r="O588"/>
  <c r="M588"/>
  <c r="Z587"/>
  <c r="Y587"/>
  <c r="X587"/>
  <c r="W587"/>
  <c r="V587"/>
  <c r="U587"/>
  <c r="T587"/>
  <c r="S587"/>
  <c r="R587"/>
  <c r="Q587"/>
  <c r="P587"/>
  <c r="O587"/>
  <c r="L587"/>
  <c r="K587"/>
  <c r="J587"/>
  <c r="I587"/>
  <c r="G587"/>
  <c r="F587"/>
  <c r="E587"/>
  <c r="C587"/>
  <c r="Z586"/>
  <c r="Y586"/>
  <c r="X586"/>
  <c r="W586"/>
  <c r="V586"/>
  <c r="U586"/>
  <c r="T586"/>
  <c r="S586"/>
  <c r="R586"/>
  <c r="Q586"/>
  <c r="P586"/>
  <c r="O586"/>
  <c r="L586"/>
  <c r="K586"/>
  <c r="J586"/>
  <c r="I586"/>
  <c r="H586"/>
  <c r="G586"/>
  <c r="F586"/>
  <c r="E586"/>
  <c r="C586"/>
  <c r="Z585"/>
  <c r="Y585"/>
  <c r="X585"/>
  <c r="W585"/>
  <c r="V585"/>
  <c r="U585"/>
  <c r="T585"/>
  <c r="S585"/>
  <c r="R585"/>
  <c r="Q585"/>
  <c r="P585"/>
  <c r="O585"/>
  <c r="L585"/>
  <c r="K585"/>
  <c r="J585"/>
  <c r="I585"/>
  <c r="H585"/>
  <c r="G585"/>
  <c r="F585"/>
  <c r="E585"/>
  <c r="C585"/>
  <c r="M584"/>
  <c r="H584"/>
  <c r="F584"/>
  <c r="L583"/>
  <c r="K583"/>
  <c r="G583"/>
  <c r="Z583"/>
  <c r="I583"/>
  <c r="L582"/>
  <c r="K582"/>
  <c r="G582"/>
  <c r="Y582"/>
  <c r="I582"/>
  <c r="L581"/>
  <c r="L588"/>
  <c r="K581"/>
  <c r="I581"/>
  <c r="I588"/>
  <c r="N588"/>
  <c r="H581"/>
  <c r="G581"/>
  <c r="L580"/>
  <c r="K580"/>
  <c r="I580"/>
  <c r="H580"/>
  <c r="G580"/>
  <c r="L579"/>
  <c r="K579"/>
  <c r="I579"/>
  <c r="H579"/>
  <c r="G579"/>
  <c r="J578"/>
  <c r="G578"/>
  <c r="F578"/>
  <c r="E578"/>
  <c r="C578"/>
  <c r="B578"/>
  <c r="X577"/>
  <c r="W577"/>
  <c r="V577"/>
  <c r="U577"/>
  <c r="T577"/>
  <c r="S577"/>
  <c r="R577"/>
  <c r="Q577"/>
  <c r="P577"/>
  <c r="O577"/>
  <c r="M577"/>
  <c r="Z576"/>
  <c r="Y576"/>
  <c r="X576"/>
  <c r="W576"/>
  <c r="V576"/>
  <c r="U576"/>
  <c r="T576"/>
  <c r="S576"/>
  <c r="R576"/>
  <c r="Q576"/>
  <c r="P576"/>
  <c r="O576"/>
  <c r="L576"/>
  <c r="K576"/>
  <c r="J576"/>
  <c r="I576"/>
  <c r="G576"/>
  <c r="F576"/>
  <c r="E576"/>
  <c r="C576"/>
  <c r="Z575"/>
  <c r="Y575"/>
  <c r="X575"/>
  <c r="W575"/>
  <c r="V575"/>
  <c r="U575"/>
  <c r="T575"/>
  <c r="S575"/>
  <c r="R575"/>
  <c r="Q575"/>
  <c r="P575"/>
  <c r="O575"/>
  <c r="L575"/>
  <c r="K575"/>
  <c r="J575"/>
  <c r="I575"/>
  <c r="H575"/>
  <c r="G575"/>
  <c r="F575"/>
  <c r="E575"/>
  <c r="C575"/>
  <c r="Z574"/>
  <c r="Y574"/>
  <c r="X574"/>
  <c r="W574"/>
  <c r="V574"/>
  <c r="U574"/>
  <c r="T574"/>
  <c r="S574"/>
  <c r="R574"/>
  <c r="Q574"/>
  <c r="P574"/>
  <c r="O574"/>
  <c r="L574"/>
  <c r="K574"/>
  <c r="J574"/>
  <c r="I574"/>
  <c r="H574"/>
  <c r="G574"/>
  <c r="F574"/>
  <c r="E574"/>
  <c r="C574"/>
  <c r="M573"/>
  <c r="H573"/>
  <c r="F573"/>
  <c r="L572"/>
  <c r="K572"/>
  <c r="G572"/>
  <c r="Z572"/>
  <c r="I572"/>
  <c r="L571"/>
  <c r="K571"/>
  <c r="G571"/>
  <c r="Y571"/>
  <c r="I571"/>
  <c r="L570"/>
  <c r="L577"/>
  <c r="K570"/>
  <c r="I570"/>
  <c r="I577"/>
  <c r="N577"/>
  <c r="H570"/>
  <c r="G570"/>
  <c r="L569"/>
  <c r="K569"/>
  <c r="I569"/>
  <c r="H569"/>
  <c r="G569"/>
  <c r="L568"/>
  <c r="K568"/>
  <c r="I568"/>
  <c r="H568"/>
  <c r="G568"/>
  <c r="J567"/>
  <c r="G567"/>
  <c r="F567"/>
  <c r="E567"/>
  <c r="C567"/>
  <c r="B567"/>
  <c r="X566"/>
  <c r="W566"/>
  <c r="V566"/>
  <c r="U566"/>
  <c r="T566"/>
  <c r="S566"/>
  <c r="R566"/>
  <c r="Q566"/>
  <c r="P566"/>
  <c r="O566"/>
  <c r="M566"/>
  <c r="Z565"/>
  <c r="Y565"/>
  <c r="X565"/>
  <c r="W565"/>
  <c r="V565"/>
  <c r="U565"/>
  <c r="T565"/>
  <c r="S565"/>
  <c r="R565"/>
  <c r="Q565"/>
  <c r="P565"/>
  <c r="O565"/>
  <c r="L565"/>
  <c r="K565"/>
  <c r="J565"/>
  <c r="I565"/>
  <c r="H565"/>
  <c r="G565"/>
  <c r="F565"/>
  <c r="E565"/>
  <c r="C565"/>
  <c r="Z564"/>
  <c r="Y564"/>
  <c r="X564"/>
  <c r="W564"/>
  <c r="V564"/>
  <c r="U564"/>
  <c r="T564"/>
  <c r="S564"/>
  <c r="R564"/>
  <c r="Q564"/>
  <c r="P564"/>
  <c r="O564"/>
  <c r="L564"/>
  <c r="K564"/>
  <c r="J564"/>
  <c r="I564"/>
  <c r="H564"/>
  <c r="G564"/>
  <c r="F564"/>
  <c r="E564"/>
  <c r="C564"/>
  <c r="Z563"/>
  <c r="Y563"/>
  <c r="X563"/>
  <c r="W563"/>
  <c r="V563"/>
  <c r="U563"/>
  <c r="T563"/>
  <c r="S563"/>
  <c r="R563"/>
  <c r="Q563"/>
  <c r="P563"/>
  <c r="O563"/>
  <c r="L563"/>
  <c r="K563"/>
  <c r="J563"/>
  <c r="I563"/>
  <c r="H563"/>
  <c r="G563"/>
  <c r="F563"/>
  <c r="E563"/>
  <c r="C563"/>
  <c r="Z562"/>
  <c r="Y562"/>
  <c r="X562"/>
  <c r="W562"/>
  <c r="V562"/>
  <c r="U562"/>
  <c r="T562"/>
  <c r="S562"/>
  <c r="R562"/>
  <c r="Q562"/>
  <c r="P562"/>
  <c r="O562"/>
  <c r="L562"/>
  <c r="K562"/>
  <c r="J562"/>
  <c r="I562"/>
  <c r="H562"/>
  <c r="G562"/>
  <c r="F562"/>
  <c r="E562"/>
  <c r="C562"/>
  <c r="Z561"/>
  <c r="Y561"/>
  <c r="X561"/>
  <c r="W561"/>
  <c r="V561"/>
  <c r="U561"/>
  <c r="T561"/>
  <c r="S561"/>
  <c r="R561"/>
  <c r="Q561"/>
  <c r="P561"/>
  <c r="O561"/>
  <c r="L561"/>
  <c r="K561"/>
  <c r="J561"/>
  <c r="I561"/>
  <c r="G561"/>
  <c r="F561"/>
  <c r="E561"/>
  <c r="C561"/>
  <c r="Z560"/>
  <c r="Y560"/>
  <c r="X560"/>
  <c r="W560"/>
  <c r="V560"/>
  <c r="U560"/>
  <c r="T560"/>
  <c r="S560"/>
  <c r="R560"/>
  <c r="Q560"/>
  <c r="P560"/>
  <c r="O560"/>
  <c r="L560"/>
  <c r="K560"/>
  <c r="J560"/>
  <c r="I560"/>
  <c r="H560"/>
  <c r="G560"/>
  <c r="F560"/>
  <c r="E560"/>
  <c r="C560"/>
  <c r="M559"/>
  <c r="H559"/>
  <c r="F559"/>
  <c r="L558"/>
  <c r="K558"/>
  <c r="G558"/>
  <c r="Z558"/>
  <c r="I558"/>
  <c r="L557"/>
  <c r="K557"/>
  <c r="G557"/>
  <c r="Y557"/>
  <c r="I557"/>
  <c r="L556"/>
  <c r="L566"/>
  <c r="K556"/>
  <c r="I556"/>
  <c r="I566"/>
  <c r="N566"/>
  <c r="H556"/>
  <c r="G556"/>
  <c r="L555"/>
  <c r="K555"/>
  <c r="I555"/>
  <c r="H555"/>
  <c r="G555"/>
  <c r="L554"/>
  <c r="K554"/>
  <c r="I554"/>
  <c r="H554"/>
  <c r="G554"/>
  <c r="L553"/>
  <c r="K553"/>
  <c r="I553"/>
  <c r="H553"/>
  <c r="G553"/>
  <c r="J552"/>
  <c r="G552"/>
  <c r="F552"/>
  <c r="E552"/>
  <c r="C552"/>
  <c r="B552"/>
  <c r="X551"/>
  <c r="W551"/>
  <c r="V551"/>
  <c r="U551"/>
  <c r="T551"/>
  <c r="S551"/>
  <c r="R551"/>
  <c r="Q551"/>
  <c r="P551"/>
  <c r="O551"/>
  <c r="M551"/>
  <c r="Z550"/>
  <c r="Y550"/>
  <c r="X550"/>
  <c r="X590"/>
  <c r="W550"/>
  <c r="W590"/>
  <c r="V550"/>
  <c r="V590"/>
  <c r="U550"/>
  <c r="U590"/>
  <c r="T550"/>
  <c r="T590"/>
  <c r="S550"/>
  <c r="S590"/>
  <c r="R550"/>
  <c r="R590"/>
  <c r="Q550"/>
  <c r="Q590"/>
  <c r="P550"/>
  <c r="P590"/>
  <c r="O550"/>
  <c r="O590"/>
  <c r="L550"/>
  <c r="K550"/>
  <c r="J550"/>
  <c r="I550"/>
  <c r="H550"/>
  <c r="G550"/>
  <c r="F550"/>
  <c r="E550"/>
  <c r="C550"/>
  <c r="M549"/>
  <c r="H549"/>
  <c r="F549"/>
  <c r="L548"/>
  <c r="K548"/>
  <c r="G548"/>
  <c r="Z548"/>
  <c r="I548"/>
  <c r="L547"/>
  <c r="K547"/>
  <c r="G547"/>
  <c r="Y547"/>
  <c r="I547"/>
  <c r="L546"/>
  <c r="L551"/>
  <c r="K546"/>
  <c r="I546"/>
  <c r="I551"/>
  <c r="N551"/>
  <c r="H590"/>
  <c r="H546"/>
  <c r="G546"/>
  <c r="L545"/>
  <c r="K545"/>
  <c r="I545"/>
  <c r="H545"/>
  <c r="G545"/>
  <c r="L544"/>
  <c r="K544"/>
  <c r="I544"/>
  <c r="H544"/>
  <c r="G544"/>
  <c r="L543"/>
  <c r="K543"/>
  <c r="I543"/>
  <c r="H543"/>
  <c r="G543"/>
  <c r="J542"/>
  <c r="G542"/>
  <c r="F542"/>
  <c r="E542"/>
  <c r="C542"/>
  <c r="B542"/>
  <c r="E540"/>
  <c r="M538"/>
  <c r="K538"/>
  <c r="X536"/>
  <c r="W536"/>
  <c r="V536"/>
  <c r="U536"/>
  <c r="T536"/>
  <c r="S536"/>
  <c r="R536"/>
  <c r="Q536"/>
  <c r="P536"/>
  <c r="O536"/>
  <c r="M536"/>
  <c r="Z535"/>
  <c r="Y535"/>
  <c r="X535"/>
  <c r="W535"/>
  <c r="V535"/>
  <c r="U535"/>
  <c r="T535"/>
  <c r="S535"/>
  <c r="R535"/>
  <c r="Q535"/>
  <c r="P535"/>
  <c r="O535"/>
  <c r="L535"/>
  <c r="K535"/>
  <c r="J535"/>
  <c r="I535"/>
  <c r="G535"/>
  <c r="F535"/>
  <c r="E535"/>
  <c r="C535"/>
  <c r="Z534"/>
  <c r="Y534"/>
  <c r="X534"/>
  <c r="W534"/>
  <c r="V534"/>
  <c r="U534"/>
  <c r="T534"/>
  <c r="S534"/>
  <c r="R534"/>
  <c r="Q534"/>
  <c r="P534"/>
  <c r="O534"/>
  <c r="L534"/>
  <c r="K534"/>
  <c r="J534"/>
  <c r="I534"/>
  <c r="H534"/>
  <c r="G534"/>
  <c r="F534"/>
  <c r="E534"/>
  <c r="C534"/>
  <c r="Z533"/>
  <c r="Y533"/>
  <c r="X533"/>
  <c r="W533"/>
  <c r="V533"/>
  <c r="U533"/>
  <c r="T533"/>
  <c r="S533"/>
  <c r="R533"/>
  <c r="Q533"/>
  <c r="P533"/>
  <c r="O533"/>
  <c r="L533"/>
  <c r="K533"/>
  <c r="J533"/>
  <c r="I533"/>
  <c r="H533"/>
  <c r="G533"/>
  <c r="F533"/>
  <c r="E533"/>
  <c r="C533"/>
  <c r="M532"/>
  <c r="H532"/>
  <c r="F532"/>
  <c r="L531"/>
  <c r="K531"/>
  <c r="G531"/>
  <c r="Z531"/>
  <c r="I531"/>
  <c r="L530"/>
  <c r="K530"/>
  <c r="G530"/>
  <c r="Y530"/>
  <c r="I530"/>
  <c r="L529"/>
  <c r="L536"/>
  <c r="K529"/>
  <c r="I529"/>
  <c r="I536"/>
  <c r="N536"/>
  <c r="H529"/>
  <c r="G529"/>
  <c r="L528"/>
  <c r="K528"/>
  <c r="I528"/>
  <c r="H528"/>
  <c r="G528"/>
  <c r="L527"/>
  <c r="K527"/>
  <c r="I527"/>
  <c r="H527"/>
  <c r="G527"/>
  <c r="J526"/>
  <c r="G526"/>
  <c r="F526"/>
  <c r="E526"/>
  <c r="C526"/>
  <c r="B526"/>
  <c r="X525"/>
  <c r="W525"/>
  <c r="V525"/>
  <c r="U525"/>
  <c r="T525"/>
  <c r="S525"/>
  <c r="R525"/>
  <c r="Q525"/>
  <c r="P525"/>
  <c r="O525"/>
  <c r="M525"/>
  <c r="Z524"/>
  <c r="Y524"/>
  <c r="X524"/>
  <c r="W524"/>
  <c r="V524"/>
  <c r="U524"/>
  <c r="T524"/>
  <c r="S524"/>
  <c r="R524"/>
  <c r="Q524"/>
  <c r="P524"/>
  <c r="O524"/>
  <c r="L524"/>
  <c r="K524"/>
  <c r="J524"/>
  <c r="I524"/>
  <c r="G524"/>
  <c r="F524"/>
  <c r="E524"/>
  <c r="C524"/>
  <c r="Z523"/>
  <c r="Y523"/>
  <c r="X523"/>
  <c r="W523"/>
  <c r="V523"/>
  <c r="U523"/>
  <c r="T523"/>
  <c r="S523"/>
  <c r="R523"/>
  <c r="Q523"/>
  <c r="P523"/>
  <c r="O523"/>
  <c r="L523"/>
  <c r="K523"/>
  <c r="J523"/>
  <c r="I523"/>
  <c r="H523"/>
  <c r="G523"/>
  <c r="F523"/>
  <c r="E523"/>
  <c r="C523"/>
  <c r="Z522"/>
  <c r="Y522"/>
  <c r="X522"/>
  <c r="W522"/>
  <c r="V522"/>
  <c r="U522"/>
  <c r="T522"/>
  <c r="S522"/>
  <c r="R522"/>
  <c r="Q522"/>
  <c r="P522"/>
  <c r="O522"/>
  <c r="L522"/>
  <c r="K522"/>
  <c r="J522"/>
  <c r="I522"/>
  <c r="H522"/>
  <c r="G522"/>
  <c r="F522"/>
  <c r="E522"/>
  <c r="C522"/>
  <c r="M521"/>
  <c r="H521"/>
  <c r="F521"/>
  <c r="L520"/>
  <c r="K520"/>
  <c r="G520"/>
  <c r="Z520"/>
  <c r="I520"/>
  <c r="L519"/>
  <c r="K519"/>
  <c r="G519"/>
  <c r="Y519"/>
  <c r="I519"/>
  <c r="L518"/>
  <c r="L525"/>
  <c r="K518"/>
  <c r="I518"/>
  <c r="I525"/>
  <c r="N525"/>
  <c r="H518"/>
  <c r="G518"/>
  <c r="L517"/>
  <c r="K517"/>
  <c r="I517"/>
  <c r="H517"/>
  <c r="G517"/>
  <c r="L516"/>
  <c r="K516"/>
  <c r="I516"/>
  <c r="H516"/>
  <c r="G516"/>
  <c r="J515"/>
  <c r="G515"/>
  <c r="F515"/>
  <c r="E515"/>
  <c r="C515"/>
  <c r="B515"/>
  <c r="X514"/>
  <c r="W514"/>
  <c r="V514"/>
  <c r="U514"/>
  <c r="T514"/>
  <c r="S514"/>
  <c r="R514"/>
  <c r="Q514"/>
  <c r="P514"/>
  <c r="O514"/>
  <c r="M514"/>
  <c r="Z513"/>
  <c r="Y513"/>
  <c r="X513"/>
  <c r="W513"/>
  <c r="V513"/>
  <c r="U513"/>
  <c r="T513"/>
  <c r="S513"/>
  <c r="R513"/>
  <c r="Q513"/>
  <c r="P513"/>
  <c r="O513"/>
  <c r="L513"/>
  <c r="K513"/>
  <c r="J513"/>
  <c r="I513"/>
  <c r="H513"/>
  <c r="G513"/>
  <c r="F513"/>
  <c r="E513"/>
  <c r="C513"/>
  <c r="Z512"/>
  <c r="Y512"/>
  <c r="X512"/>
  <c r="W512"/>
  <c r="V512"/>
  <c r="U512"/>
  <c r="T512"/>
  <c r="S512"/>
  <c r="R512"/>
  <c r="Q512"/>
  <c r="P512"/>
  <c r="O512"/>
  <c r="L512"/>
  <c r="K512"/>
  <c r="J512"/>
  <c r="I512"/>
  <c r="H512"/>
  <c r="G512"/>
  <c r="F512"/>
  <c r="E512"/>
  <c r="C512"/>
  <c r="Z511"/>
  <c r="Y511"/>
  <c r="X511"/>
  <c r="W511"/>
  <c r="V511"/>
  <c r="U511"/>
  <c r="T511"/>
  <c r="S511"/>
  <c r="R511"/>
  <c r="Q511"/>
  <c r="P511"/>
  <c r="O511"/>
  <c r="L511"/>
  <c r="K511"/>
  <c r="J511"/>
  <c r="I511"/>
  <c r="H511"/>
  <c r="G511"/>
  <c r="F511"/>
  <c r="E511"/>
  <c r="C511"/>
  <c r="Z510"/>
  <c r="Y510"/>
  <c r="X510"/>
  <c r="W510"/>
  <c r="V510"/>
  <c r="U510"/>
  <c r="T510"/>
  <c r="S510"/>
  <c r="R510"/>
  <c r="Q510"/>
  <c r="P510"/>
  <c r="O510"/>
  <c r="L510"/>
  <c r="K510"/>
  <c r="J510"/>
  <c r="I510"/>
  <c r="H510"/>
  <c r="G510"/>
  <c r="F510"/>
  <c r="E510"/>
  <c r="C510"/>
  <c r="Z509"/>
  <c r="Y509"/>
  <c r="X509"/>
  <c r="W509"/>
  <c r="V509"/>
  <c r="U509"/>
  <c r="T509"/>
  <c r="S509"/>
  <c r="R509"/>
  <c r="Q509"/>
  <c r="P509"/>
  <c r="O509"/>
  <c r="L509"/>
  <c r="K509"/>
  <c r="J509"/>
  <c r="I509"/>
  <c r="G509"/>
  <c r="F509"/>
  <c r="E509"/>
  <c r="C509"/>
  <c r="Z508"/>
  <c r="Y508"/>
  <c r="X508"/>
  <c r="W508"/>
  <c r="V508"/>
  <c r="U508"/>
  <c r="T508"/>
  <c r="S508"/>
  <c r="R508"/>
  <c r="Q508"/>
  <c r="P508"/>
  <c r="O508"/>
  <c r="L508"/>
  <c r="K508"/>
  <c r="J508"/>
  <c r="I508"/>
  <c r="H508"/>
  <c r="G508"/>
  <c r="F508"/>
  <c r="E508"/>
  <c r="C508"/>
  <c r="M507"/>
  <c r="H507"/>
  <c r="F507"/>
  <c r="L506"/>
  <c r="K506"/>
  <c r="G506"/>
  <c r="Z506"/>
  <c r="I506"/>
  <c r="L505"/>
  <c r="K505"/>
  <c r="G505"/>
  <c r="Y505"/>
  <c r="I505"/>
  <c r="L504"/>
  <c r="L514"/>
  <c r="K504"/>
  <c r="I504"/>
  <c r="I514"/>
  <c r="N514"/>
  <c r="H504"/>
  <c r="G504"/>
  <c r="L503"/>
  <c r="K503"/>
  <c r="I503"/>
  <c r="H503"/>
  <c r="G503"/>
  <c r="L502"/>
  <c r="K502"/>
  <c r="I502"/>
  <c r="H502"/>
  <c r="G502"/>
  <c r="L501"/>
  <c r="K501"/>
  <c r="I501"/>
  <c r="H501"/>
  <c r="G501"/>
  <c r="J500"/>
  <c r="G500"/>
  <c r="F500"/>
  <c r="E500"/>
  <c r="C500"/>
  <c r="B500"/>
  <c r="X499"/>
  <c r="W499"/>
  <c r="V499"/>
  <c r="U499"/>
  <c r="T499"/>
  <c r="S499"/>
  <c r="R499"/>
  <c r="Q499"/>
  <c r="P499"/>
  <c r="O499"/>
  <c r="M499"/>
  <c r="Z498"/>
  <c r="Y498"/>
  <c r="X498"/>
  <c r="X538"/>
  <c r="W498"/>
  <c r="W538"/>
  <c r="V498"/>
  <c r="V538"/>
  <c r="U498"/>
  <c r="U538"/>
  <c r="T498"/>
  <c r="T538"/>
  <c r="S498"/>
  <c r="S538"/>
  <c r="R498"/>
  <c r="R538"/>
  <c r="Q498"/>
  <c r="Q538"/>
  <c r="P498"/>
  <c r="P538"/>
  <c r="O498"/>
  <c r="O538"/>
  <c r="L498"/>
  <c r="K498"/>
  <c r="J498"/>
  <c r="I498"/>
  <c r="H498"/>
  <c r="G498"/>
  <c r="F498"/>
  <c r="E498"/>
  <c r="C498"/>
  <c r="M497"/>
  <c r="H497"/>
  <c r="F497"/>
  <c r="L496"/>
  <c r="K496"/>
  <c r="G496"/>
  <c r="Z496"/>
  <c r="I496"/>
  <c r="L495"/>
  <c r="K495"/>
  <c r="G495"/>
  <c r="Y495"/>
  <c r="I495"/>
  <c r="L494"/>
  <c r="L499"/>
  <c r="K494"/>
  <c r="I494"/>
  <c r="I499"/>
  <c r="N499"/>
  <c r="H538"/>
  <c r="H494"/>
  <c r="G494"/>
  <c r="L493"/>
  <c r="K493"/>
  <c r="I493"/>
  <c r="H493"/>
  <c r="G493"/>
  <c r="L492"/>
  <c r="K492"/>
  <c r="I492"/>
  <c r="H492"/>
  <c r="G492"/>
  <c r="L491"/>
  <c r="K491"/>
  <c r="I491"/>
  <c r="H491"/>
  <c r="G491"/>
  <c r="J490"/>
  <c r="G490"/>
  <c r="F490"/>
  <c r="E490"/>
  <c r="C490"/>
  <c r="B490"/>
  <c r="E488"/>
  <c r="E486"/>
  <c r="M484"/>
  <c r="K484"/>
  <c r="X482"/>
  <c r="W482"/>
  <c r="V482"/>
  <c r="U482"/>
  <c r="T482"/>
  <c r="S482"/>
  <c r="R482"/>
  <c r="Q482"/>
  <c r="P482"/>
  <c r="O482"/>
  <c r="M482"/>
  <c r="Z481"/>
  <c r="Y481"/>
  <c r="X481"/>
  <c r="W481"/>
  <c r="V481"/>
  <c r="U481"/>
  <c r="T481"/>
  <c r="S481"/>
  <c r="R481"/>
  <c r="Q481"/>
  <c r="P481"/>
  <c r="O481"/>
  <c r="L481"/>
  <c r="K481"/>
  <c r="J481"/>
  <c r="I481"/>
  <c r="G481"/>
  <c r="F481"/>
  <c r="E481"/>
  <c r="C481"/>
  <c r="Z480"/>
  <c r="Y480"/>
  <c r="X480"/>
  <c r="W480"/>
  <c r="V480"/>
  <c r="U480"/>
  <c r="T480"/>
  <c r="S480"/>
  <c r="R480"/>
  <c r="Q480"/>
  <c r="P480"/>
  <c r="O480"/>
  <c r="L480"/>
  <c r="K480"/>
  <c r="J480"/>
  <c r="I480"/>
  <c r="H480"/>
  <c r="G480"/>
  <c r="F480"/>
  <c r="E480"/>
  <c r="C480"/>
  <c r="Z479"/>
  <c r="Y479"/>
  <c r="X479"/>
  <c r="W479"/>
  <c r="V479"/>
  <c r="U479"/>
  <c r="T479"/>
  <c r="S479"/>
  <c r="R479"/>
  <c r="Q479"/>
  <c r="P479"/>
  <c r="O479"/>
  <c r="L479"/>
  <c r="K479"/>
  <c r="J479"/>
  <c r="I479"/>
  <c r="H479"/>
  <c r="G479"/>
  <c r="F479"/>
  <c r="E479"/>
  <c r="C479"/>
  <c r="M478"/>
  <c r="H478"/>
  <c r="F478"/>
  <c r="L477"/>
  <c r="K477"/>
  <c r="G477"/>
  <c r="Z477"/>
  <c r="I477"/>
  <c r="L476"/>
  <c r="K476"/>
  <c r="G476"/>
  <c r="Y476"/>
  <c r="I476"/>
  <c r="L475"/>
  <c r="L482"/>
  <c r="K475"/>
  <c r="I475"/>
  <c r="I482"/>
  <c r="N482"/>
  <c r="H475"/>
  <c r="G475"/>
  <c r="L474"/>
  <c r="K474"/>
  <c r="I474"/>
  <c r="H474"/>
  <c r="G474"/>
  <c r="L473"/>
  <c r="K473"/>
  <c r="I473"/>
  <c r="H473"/>
  <c r="G473"/>
  <c r="J472"/>
  <c r="G472"/>
  <c r="F472"/>
  <c r="E472"/>
  <c r="C472"/>
  <c r="B472"/>
  <c r="X471"/>
  <c r="W471"/>
  <c r="V471"/>
  <c r="U471"/>
  <c r="T471"/>
  <c r="S471"/>
  <c r="R471"/>
  <c r="Q471"/>
  <c r="P471"/>
  <c r="O471"/>
  <c r="M471"/>
  <c r="Z470"/>
  <c r="Y470"/>
  <c r="X470"/>
  <c r="W470"/>
  <c r="V470"/>
  <c r="U470"/>
  <c r="T470"/>
  <c r="S470"/>
  <c r="R470"/>
  <c r="Q470"/>
  <c r="P470"/>
  <c r="O470"/>
  <c r="L470"/>
  <c r="K470"/>
  <c r="J470"/>
  <c r="I470"/>
  <c r="G470"/>
  <c r="F470"/>
  <c r="E470"/>
  <c r="C470"/>
  <c r="Z469"/>
  <c r="Y469"/>
  <c r="X469"/>
  <c r="W469"/>
  <c r="V469"/>
  <c r="U469"/>
  <c r="T469"/>
  <c r="S469"/>
  <c r="R469"/>
  <c r="Q469"/>
  <c r="P469"/>
  <c r="O469"/>
  <c r="L469"/>
  <c r="K469"/>
  <c r="J469"/>
  <c r="I469"/>
  <c r="H469"/>
  <c r="G469"/>
  <c r="F469"/>
  <c r="E469"/>
  <c r="C469"/>
  <c r="Z468"/>
  <c r="Y468"/>
  <c r="X468"/>
  <c r="W468"/>
  <c r="V468"/>
  <c r="U468"/>
  <c r="T468"/>
  <c r="S468"/>
  <c r="R468"/>
  <c r="Q468"/>
  <c r="P468"/>
  <c r="O468"/>
  <c r="L468"/>
  <c r="K468"/>
  <c r="J468"/>
  <c r="I468"/>
  <c r="H468"/>
  <c r="G468"/>
  <c r="F468"/>
  <c r="E468"/>
  <c r="C468"/>
  <c r="M467"/>
  <c r="H467"/>
  <c r="F467"/>
  <c r="L466"/>
  <c r="K466"/>
  <c r="G466"/>
  <c r="Z466"/>
  <c r="I466"/>
  <c r="L465"/>
  <c r="K465"/>
  <c r="G465"/>
  <c r="Y465"/>
  <c r="I465"/>
  <c r="L464"/>
  <c r="L471"/>
  <c r="K464"/>
  <c r="I464"/>
  <c r="I471"/>
  <c r="N471"/>
  <c r="H464"/>
  <c r="G464"/>
  <c r="L463"/>
  <c r="K463"/>
  <c r="I463"/>
  <c r="H463"/>
  <c r="G463"/>
  <c r="L462"/>
  <c r="K462"/>
  <c r="I462"/>
  <c r="H462"/>
  <c r="G462"/>
  <c r="J461"/>
  <c r="G461"/>
  <c r="F461"/>
  <c r="E461"/>
  <c r="C461"/>
  <c r="B461"/>
  <c r="X460"/>
  <c r="W460"/>
  <c r="V460"/>
  <c r="U460"/>
  <c r="T460"/>
  <c r="S460"/>
  <c r="R460"/>
  <c r="Q460"/>
  <c r="P460"/>
  <c r="O460"/>
  <c r="M460"/>
  <c r="Z459"/>
  <c r="Y459"/>
  <c r="X459"/>
  <c r="W459"/>
  <c r="V459"/>
  <c r="U459"/>
  <c r="T459"/>
  <c r="S459"/>
  <c r="R459"/>
  <c r="Q459"/>
  <c r="P459"/>
  <c r="O459"/>
  <c r="L459"/>
  <c r="K459"/>
  <c r="J459"/>
  <c r="I459"/>
  <c r="H459"/>
  <c r="G459"/>
  <c r="F459"/>
  <c r="E459"/>
  <c r="C459"/>
  <c r="Z458"/>
  <c r="Y458"/>
  <c r="X458"/>
  <c r="W458"/>
  <c r="V458"/>
  <c r="U458"/>
  <c r="T458"/>
  <c r="S458"/>
  <c r="R458"/>
  <c r="Q458"/>
  <c r="P458"/>
  <c r="O458"/>
  <c r="L458"/>
  <c r="K458"/>
  <c r="J458"/>
  <c r="I458"/>
  <c r="H458"/>
  <c r="G458"/>
  <c r="F458"/>
  <c r="E458"/>
  <c r="C458"/>
  <c r="Z457"/>
  <c r="Y457"/>
  <c r="X457"/>
  <c r="W457"/>
  <c r="V457"/>
  <c r="U457"/>
  <c r="T457"/>
  <c r="S457"/>
  <c r="R457"/>
  <c r="Q457"/>
  <c r="P457"/>
  <c r="O457"/>
  <c r="L457"/>
  <c r="K457"/>
  <c r="J457"/>
  <c r="I457"/>
  <c r="H457"/>
  <c r="G457"/>
  <c r="F457"/>
  <c r="E457"/>
  <c r="C457"/>
  <c r="Z456"/>
  <c r="Y456"/>
  <c r="X456"/>
  <c r="W456"/>
  <c r="V456"/>
  <c r="U456"/>
  <c r="T456"/>
  <c r="S456"/>
  <c r="R456"/>
  <c r="Q456"/>
  <c r="P456"/>
  <c r="O456"/>
  <c r="L456"/>
  <c r="K456"/>
  <c r="J456"/>
  <c r="I456"/>
  <c r="H456"/>
  <c r="G456"/>
  <c r="F456"/>
  <c r="E456"/>
  <c r="C456"/>
  <c r="Z455"/>
  <c r="Y455"/>
  <c r="X455"/>
  <c r="W455"/>
  <c r="V455"/>
  <c r="U455"/>
  <c r="T455"/>
  <c r="S455"/>
  <c r="R455"/>
  <c r="Q455"/>
  <c r="P455"/>
  <c r="O455"/>
  <c r="L455"/>
  <c r="K455"/>
  <c r="J455"/>
  <c r="I455"/>
  <c r="G455"/>
  <c r="F455"/>
  <c r="E455"/>
  <c r="C455"/>
  <c r="Z454"/>
  <c r="Y454"/>
  <c r="X454"/>
  <c r="X484"/>
  <c r="W454"/>
  <c r="W484"/>
  <c r="V454"/>
  <c r="V484"/>
  <c r="U454"/>
  <c r="U484"/>
  <c r="T454"/>
  <c r="T484"/>
  <c r="S454"/>
  <c r="S484"/>
  <c r="R454"/>
  <c r="R484"/>
  <c r="Q454"/>
  <c r="Q484"/>
  <c r="P454"/>
  <c r="P484"/>
  <c r="O454"/>
  <c r="O484"/>
  <c r="L454"/>
  <c r="K454"/>
  <c r="J454"/>
  <c r="I454"/>
  <c r="H454"/>
  <c r="G454"/>
  <c r="F454"/>
  <c r="E454"/>
  <c r="C454"/>
  <c r="M453"/>
  <c r="H453"/>
  <c r="F453"/>
  <c r="L452"/>
  <c r="K452"/>
  <c r="G452"/>
  <c r="Z452"/>
  <c r="I452"/>
  <c r="L451"/>
  <c r="K451"/>
  <c r="G451"/>
  <c r="Y451"/>
  <c r="I451"/>
  <c r="L450"/>
  <c r="L460"/>
  <c r="K450"/>
  <c r="I450"/>
  <c r="I460"/>
  <c r="N460"/>
  <c r="H484"/>
  <c r="H450"/>
  <c r="G450"/>
  <c r="L449"/>
  <c r="K449"/>
  <c r="I449"/>
  <c r="H449"/>
  <c r="G449"/>
  <c r="L448"/>
  <c r="K448"/>
  <c r="I448"/>
  <c r="H448"/>
  <c r="G448"/>
  <c r="L447"/>
  <c r="K447"/>
  <c r="I447"/>
  <c r="H447"/>
  <c r="G447"/>
  <c r="J446"/>
  <c r="G446"/>
  <c r="F446"/>
  <c r="E446"/>
  <c r="C446"/>
  <c r="B446"/>
  <c r="E444"/>
  <c r="M442"/>
  <c r="K442"/>
  <c r="X440"/>
  <c r="W440"/>
  <c r="V440"/>
  <c r="U440"/>
  <c r="T440"/>
  <c r="S440"/>
  <c r="R440"/>
  <c r="Q440"/>
  <c r="P440"/>
  <c r="O440"/>
  <c r="M440"/>
  <c r="Z439"/>
  <c r="Y439"/>
  <c r="X439"/>
  <c r="W439"/>
  <c r="V439"/>
  <c r="U439"/>
  <c r="T439"/>
  <c r="S439"/>
  <c r="R439"/>
  <c r="Q439"/>
  <c r="P439"/>
  <c r="O439"/>
  <c r="L439"/>
  <c r="K439"/>
  <c r="J439"/>
  <c r="I439"/>
  <c r="G439"/>
  <c r="F439"/>
  <c r="E439"/>
  <c r="C439"/>
  <c r="Z438"/>
  <c r="Y438"/>
  <c r="X438"/>
  <c r="W438"/>
  <c r="V438"/>
  <c r="U438"/>
  <c r="T438"/>
  <c r="S438"/>
  <c r="R438"/>
  <c r="Q438"/>
  <c r="P438"/>
  <c r="O438"/>
  <c r="L438"/>
  <c r="K438"/>
  <c r="J438"/>
  <c r="I438"/>
  <c r="H438"/>
  <c r="G438"/>
  <c r="F438"/>
  <c r="E438"/>
  <c r="C438"/>
  <c r="Z437"/>
  <c r="Y437"/>
  <c r="X437"/>
  <c r="W437"/>
  <c r="V437"/>
  <c r="U437"/>
  <c r="T437"/>
  <c r="S437"/>
  <c r="R437"/>
  <c r="Q437"/>
  <c r="P437"/>
  <c r="O437"/>
  <c r="L437"/>
  <c r="K437"/>
  <c r="J437"/>
  <c r="I437"/>
  <c r="H437"/>
  <c r="G437"/>
  <c r="F437"/>
  <c r="E437"/>
  <c r="C437"/>
  <c r="M436"/>
  <c r="H436"/>
  <c r="F436"/>
  <c r="L435"/>
  <c r="K435"/>
  <c r="G435"/>
  <c r="Z435"/>
  <c r="I435"/>
  <c r="L434"/>
  <c r="K434"/>
  <c r="G434"/>
  <c r="Y434"/>
  <c r="I434"/>
  <c r="L433"/>
  <c r="L440"/>
  <c r="K433"/>
  <c r="I433"/>
  <c r="I440"/>
  <c r="N440"/>
  <c r="H433"/>
  <c r="G433"/>
  <c r="L432"/>
  <c r="K432"/>
  <c r="I432"/>
  <c r="H432"/>
  <c r="G432"/>
  <c r="L431"/>
  <c r="K431"/>
  <c r="I431"/>
  <c r="H431"/>
  <c r="G431"/>
  <c r="J430"/>
  <c r="G430"/>
  <c r="F430"/>
  <c r="E430"/>
  <c r="C430"/>
  <c r="B430"/>
  <c r="X429"/>
  <c r="W429"/>
  <c r="V429"/>
  <c r="U429"/>
  <c r="T429"/>
  <c r="S429"/>
  <c r="R429"/>
  <c r="Q429"/>
  <c r="P429"/>
  <c r="O429"/>
  <c r="M429"/>
  <c r="Z428"/>
  <c r="Y428"/>
  <c r="X428"/>
  <c r="W428"/>
  <c r="V428"/>
  <c r="U428"/>
  <c r="T428"/>
  <c r="S428"/>
  <c r="R428"/>
  <c r="Q428"/>
  <c r="P428"/>
  <c r="O428"/>
  <c r="L428"/>
  <c r="K428"/>
  <c r="J428"/>
  <c r="I428"/>
  <c r="G428"/>
  <c r="F428"/>
  <c r="E428"/>
  <c r="C428"/>
  <c r="Z427"/>
  <c r="Y427"/>
  <c r="X427"/>
  <c r="W427"/>
  <c r="V427"/>
  <c r="U427"/>
  <c r="T427"/>
  <c r="S427"/>
  <c r="R427"/>
  <c r="Q427"/>
  <c r="P427"/>
  <c r="O427"/>
  <c r="L427"/>
  <c r="K427"/>
  <c r="J427"/>
  <c r="I427"/>
  <c r="H427"/>
  <c r="G427"/>
  <c r="F427"/>
  <c r="E427"/>
  <c r="C427"/>
  <c r="Z426"/>
  <c r="Y426"/>
  <c r="X426"/>
  <c r="W426"/>
  <c r="V426"/>
  <c r="U426"/>
  <c r="T426"/>
  <c r="S426"/>
  <c r="R426"/>
  <c r="Q426"/>
  <c r="P426"/>
  <c r="O426"/>
  <c r="L426"/>
  <c r="K426"/>
  <c r="J426"/>
  <c r="I426"/>
  <c r="H426"/>
  <c r="G426"/>
  <c r="F426"/>
  <c r="E426"/>
  <c r="C426"/>
  <c r="M425"/>
  <c r="H425"/>
  <c r="F425"/>
  <c r="L424"/>
  <c r="K424"/>
  <c r="G424"/>
  <c r="Z424"/>
  <c r="I424"/>
  <c r="L423"/>
  <c r="K423"/>
  <c r="G423"/>
  <c r="Y423"/>
  <c r="I423"/>
  <c r="L422"/>
  <c r="L429"/>
  <c r="K422"/>
  <c r="I422"/>
  <c r="I429"/>
  <c r="N429"/>
  <c r="H422"/>
  <c r="G422"/>
  <c r="L421"/>
  <c r="K421"/>
  <c r="I421"/>
  <c r="H421"/>
  <c r="G421"/>
  <c r="L420"/>
  <c r="K420"/>
  <c r="I420"/>
  <c r="H420"/>
  <c r="G420"/>
  <c r="J419"/>
  <c r="G419"/>
  <c r="F419"/>
  <c r="E419"/>
  <c r="C419"/>
  <c r="B419"/>
  <c r="X418"/>
  <c r="W418"/>
  <c r="V418"/>
  <c r="U418"/>
  <c r="T418"/>
  <c r="S418"/>
  <c r="R418"/>
  <c r="Q418"/>
  <c r="P418"/>
  <c r="O418"/>
  <c r="M418"/>
  <c r="Z417"/>
  <c r="Y417"/>
  <c r="X417"/>
  <c r="W417"/>
  <c r="V417"/>
  <c r="U417"/>
  <c r="T417"/>
  <c r="S417"/>
  <c r="R417"/>
  <c r="Q417"/>
  <c r="P417"/>
  <c r="O417"/>
  <c r="L417"/>
  <c r="K417"/>
  <c r="J417"/>
  <c r="I417"/>
  <c r="H417"/>
  <c r="G417"/>
  <c r="F417"/>
  <c r="E417"/>
  <c r="C417"/>
  <c r="Z416"/>
  <c r="Y416"/>
  <c r="X416"/>
  <c r="W416"/>
  <c r="V416"/>
  <c r="U416"/>
  <c r="T416"/>
  <c r="S416"/>
  <c r="R416"/>
  <c r="Q416"/>
  <c r="P416"/>
  <c r="O416"/>
  <c r="L416"/>
  <c r="K416"/>
  <c r="J416"/>
  <c r="I416"/>
  <c r="H416"/>
  <c r="G416"/>
  <c r="F416"/>
  <c r="E416"/>
  <c r="C416"/>
  <c r="Z415"/>
  <c r="Y415"/>
  <c r="X415"/>
  <c r="W415"/>
  <c r="V415"/>
  <c r="U415"/>
  <c r="T415"/>
  <c r="S415"/>
  <c r="R415"/>
  <c r="Q415"/>
  <c r="P415"/>
  <c r="O415"/>
  <c r="L415"/>
  <c r="K415"/>
  <c r="J415"/>
  <c r="I415"/>
  <c r="H415"/>
  <c r="G415"/>
  <c r="F415"/>
  <c r="E415"/>
  <c r="C415"/>
  <c r="Z414"/>
  <c r="Y414"/>
  <c r="X414"/>
  <c r="W414"/>
  <c r="V414"/>
  <c r="U414"/>
  <c r="T414"/>
  <c r="S414"/>
  <c r="R414"/>
  <c r="Q414"/>
  <c r="P414"/>
  <c r="O414"/>
  <c r="L414"/>
  <c r="K414"/>
  <c r="J414"/>
  <c r="I414"/>
  <c r="H414"/>
  <c r="G414"/>
  <c r="F414"/>
  <c r="E414"/>
  <c r="C414"/>
  <c r="Z413"/>
  <c r="Y413"/>
  <c r="X413"/>
  <c r="W413"/>
  <c r="V413"/>
  <c r="U413"/>
  <c r="T413"/>
  <c r="S413"/>
  <c r="R413"/>
  <c r="Q413"/>
  <c r="P413"/>
  <c r="O413"/>
  <c r="L413"/>
  <c r="K413"/>
  <c r="J413"/>
  <c r="I413"/>
  <c r="G413"/>
  <c r="F413"/>
  <c r="E413"/>
  <c r="C413"/>
  <c r="Z412"/>
  <c r="Y412"/>
  <c r="X412"/>
  <c r="W412"/>
  <c r="V412"/>
  <c r="U412"/>
  <c r="T412"/>
  <c r="S412"/>
  <c r="R412"/>
  <c r="Q412"/>
  <c r="P412"/>
  <c r="O412"/>
  <c r="L412"/>
  <c r="K412"/>
  <c r="J412"/>
  <c r="I412"/>
  <c r="H412"/>
  <c r="G412"/>
  <c r="F412"/>
  <c r="E412"/>
  <c r="C412"/>
  <c r="M411"/>
  <c r="H411"/>
  <c r="F411"/>
  <c r="L410"/>
  <c r="K410"/>
  <c r="G410"/>
  <c r="Z410"/>
  <c r="I410"/>
  <c r="L409"/>
  <c r="K409"/>
  <c r="G409"/>
  <c r="Y409"/>
  <c r="I409"/>
  <c r="L408"/>
  <c r="L418"/>
  <c r="K408"/>
  <c r="I408"/>
  <c r="I418"/>
  <c r="N418"/>
  <c r="H408"/>
  <c r="G408"/>
  <c r="L407"/>
  <c r="K407"/>
  <c r="I407"/>
  <c r="H407"/>
  <c r="G407"/>
  <c r="L406"/>
  <c r="K406"/>
  <c r="I406"/>
  <c r="H406"/>
  <c r="G406"/>
  <c r="L405"/>
  <c r="K405"/>
  <c r="I405"/>
  <c r="H405"/>
  <c r="G405"/>
  <c r="J404"/>
  <c r="G404"/>
  <c r="F404"/>
  <c r="E404"/>
  <c r="C404"/>
  <c r="B404"/>
  <c r="X403"/>
  <c r="W403"/>
  <c r="V403"/>
  <c r="U403"/>
  <c r="T403"/>
  <c r="S403"/>
  <c r="R403"/>
  <c r="Q403"/>
  <c r="P403"/>
  <c r="O403"/>
  <c r="M403"/>
  <c r="Z402"/>
  <c r="Y402"/>
  <c r="X402"/>
  <c r="X442"/>
  <c r="W402"/>
  <c r="W442"/>
  <c r="V402"/>
  <c r="V442"/>
  <c r="U402"/>
  <c r="U442"/>
  <c r="T402"/>
  <c r="T442"/>
  <c r="S402"/>
  <c r="S442"/>
  <c r="R402"/>
  <c r="R442"/>
  <c r="Q402"/>
  <c r="Q442"/>
  <c r="P402"/>
  <c r="P442"/>
  <c r="O402"/>
  <c r="O442"/>
  <c r="L402"/>
  <c r="K402"/>
  <c r="J402"/>
  <c r="I402"/>
  <c r="H402"/>
  <c r="G402"/>
  <c r="F402"/>
  <c r="E402"/>
  <c r="C402"/>
  <c r="M401"/>
  <c r="H401"/>
  <c r="F401"/>
  <c r="L400"/>
  <c r="K400"/>
  <c r="G400"/>
  <c r="Z400"/>
  <c r="I400"/>
  <c r="L399"/>
  <c r="K399"/>
  <c r="G399"/>
  <c r="Y399"/>
  <c r="I399"/>
  <c r="L398"/>
  <c r="L403"/>
  <c r="K398"/>
  <c r="I398"/>
  <c r="I403"/>
  <c r="N403"/>
  <c r="H442"/>
  <c r="H398"/>
  <c r="G398"/>
  <c r="L397"/>
  <c r="K397"/>
  <c r="I397"/>
  <c r="H397"/>
  <c r="G397"/>
  <c r="L396"/>
  <c r="K396"/>
  <c r="I396"/>
  <c r="H396"/>
  <c r="G396"/>
  <c r="L395"/>
  <c r="K395"/>
  <c r="I395"/>
  <c r="H395"/>
  <c r="G395"/>
  <c r="J394"/>
  <c r="G394"/>
  <c r="F394"/>
  <c r="E394"/>
  <c r="C394"/>
  <c r="B394"/>
  <c r="E392"/>
  <c r="M390"/>
  <c r="K390"/>
  <c r="X388"/>
  <c r="W388"/>
  <c r="V388"/>
  <c r="U388"/>
  <c r="T388"/>
  <c r="S388"/>
  <c r="R388"/>
  <c r="Q388"/>
  <c r="P388"/>
  <c r="O388"/>
  <c r="M388"/>
  <c r="Z387"/>
  <c r="Y387"/>
  <c r="X387"/>
  <c r="W387"/>
  <c r="V387"/>
  <c r="U387"/>
  <c r="T387"/>
  <c r="S387"/>
  <c r="R387"/>
  <c r="Q387"/>
  <c r="P387"/>
  <c r="O387"/>
  <c r="L387"/>
  <c r="K387"/>
  <c r="J387"/>
  <c r="I387"/>
  <c r="G387"/>
  <c r="F387"/>
  <c r="E387"/>
  <c r="C387"/>
  <c r="Z386"/>
  <c r="Y386"/>
  <c r="X386"/>
  <c r="W386"/>
  <c r="V386"/>
  <c r="U386"/>
  <c r="T386"/>
  <c r="S386"/>
  <c r="R386"/>
  <c r="Q386"/>
  <c r="P386"/>
  <c r="O386"/>
  <c r="L386"/>
  <c r="K386"/>
  <c r="J386"/>
  <c r="I386"/>
  <c r="H386"/>
  <c r="G386"/>
  <c r="F386"/>
  <c r="E386"/>
  <c r="C386"/>
  <c r="Z385"/>
  <c r="Y385"/>
  <c r="X385"/>
  <c r="W385"/>
  <c r="V385"/>
  <c r="U385"/>
  <c r="T385"/>
  <c r="S385"/>
  <c r="R385"/>
  <c r="Q385"/>
  <c r="P385"/>
  <c r="O385"/>
  <c r="L385"/>
  <c r="K385"/>
  <c r="J385"/>
  <c r="I385"/>
  <c r="H385"/>
  <c r="G385"/>
  <c r="F385"/>
  <c r="E385"/>
  <c r="C385"/>
  <c r="M384"/>
  <c r="H384"/>
  <c r="F384"/>
  <c r="L383"/>
  <c r="K383"/>
  <c r="G383"/>
  <c r="Z383"/>
  <c r="I383"/>
  <c r="L382"/>
  <c r="K382"/>
  <c r="G382"/>
  <c r="Y382"/>
  <c r="I382"/>
  <c r="L381"/>
  <c r="L388"/>
  <c r="K381"/>
  <c r="I381"/>
  <c r="I388"/>
  <c r="N388"/>
  <c r="H381"/>
  <c r="G381"/>
  <c r="L380"/>
  <c r="K380"/>
  <c r="I380"/>
  <c r="H380"/>
  <c r="G380"/>
  <c r="L379"/>
  <c r="K379"/>
  <c r="I379"/>
  <c r="H379"/>
  <c r="G379"/>
  <c r="J378"/>
  <c r="G378"/>
  <c r="F378"/>
  <c r="E378"/>
  <c r="C378"/>
  <c r="B378"/>
  <c r="X377"/>
  <c r="W377"/>
  <c r="V377"/>
  <c r="U377"/>
  <c r="T377"/>
  <c r="S377"/>
  <c r="R377"/>
  <c r="Q377"/>
  <c r="P377"/>
  <c r="O377"/>
  <c r="M377"/>
  <c r="Z376"/>
  <c r="Y376"/>
  <c r="X376"/>
  <c r="W376"/>
  <c r="V376"/>
  <c r="U376"/>
  <c r="T376"/>
  <c r="S376"/>
  <c r="R376"/>
  <c r="Q376"/>
  <c r="P376"/>
  <c r="O376"/>
  <c r="L376"/>
  <c r="K376"/>
  <c r="J376"/>
  <c r="I376"/>
  <c r="G376"/>
  <c r="F376"/>
  <c r="E376"/>
  <c r="C376"/>
  <c r="Z375"/>
  <c r="Y375"/>
  <c r="X375"/>
  <c r="W375"/>
  <c r="V375"/>
  <c r="U375"/>
  <c r="T375"/>
  <c r="S375"/>
  <c r="R375"/>
  <c r="Q375"/>
  <c r="P375"/>
  <c r="O375"/>
  <c r="L375"/>
  <c r="K375"/>
  <c r="J375"/>
  <c r="I375"/>
  <c r="H375"/>
  <c r="G375"/>
  <c r="F375"/>
  <c r="E375"/>
  <c r="C375"/>
  <c r="Z374"/>
  <c r="Y374"/>
  <c r="X374"/>
  <c r="W374"/>
  <c r="V374"/>
  <c r="U374"/>
  <c r="T374"/>
  <c r="S374"/>
  <c r="R374"/>
  <c r="Q374"/>
  <c r="P374"/>
  <c r="O374"/>
  <c r="L374"/>
  <c r="K374"/>
  <c r="J374"/>
  <c r="I374"/>
  <c r="H374"/>
  <c r="G374"/>
  <c r="F374"/>
  <c r="E374"/>
  <c r="C374"/>
  <c r="M373"/>
  <c r="H373"/>
  <c r="F373"/>
  <c r="L372"/>
  <c r="K372"/>
  <c r="G372"/>
  <c r="Z372"/>
  <c r="I372"/>
  <c r="L371"/>
  <c r="K371"/>
  <c r="G371"/>
  <c r="Y371"/>
  <c r="I371"/>
  <c r="L370"/>
  <c r="L377"/>
  <c r="K370"/>
  <c r="I370"/>
  <c r="I377"/>
  <c r="N377"/>
  <c r="H370"/>
  <c r="G370"/>
  <c r="L369"/>
  <c r="K369"/>
  <c r="I369"/>
  <c r="H369"/>
  <c r="G369"/>
  <c r="L368"/>
  <c r="K368"/>
  <c r="I368"/>
  <c r="H368"/>
  <c r="G368"/>
  <c r="J367"/>
  <c r="G367"/>
  <c r="F367"/>
  <c r="E367"/>
  <c r="C367"/>
  <c r="B367"/>
  <c r="X366"/>
  <c r="W366"/>
  <c r="V366"/>
  <c r="U366"/>
  <c r="T366"/>
  <c r="S366"/>
  <c r="R366"/>
  <c r="Q366"/>
  <c r="P366"/>
  <c r="O366"/>
  <c r="M366"/>
  <c r="Z365"/>
  <c r="Y365"/>
  <c r="X365"/>
  <c r="W365"/>
  <c r="V365"/>
  <c r="U365"/>
  <c r="T365"/>
  <c r="S365"/>
  <c r="R365"/>
  <c r="Q365"/>
  <c r="P365"/>
  <c r="O365"/>
  <c r="L365"/>
  <c r="K365"/>
  <c r="J365"/>
  <c r="I365"/>
  <c r="H365"/>
  <c r="G365"/>
  <c r="F365"/>
  <c r="E365"/>
  <c r="C365"/>
  <c r="Z364"/>
  <c r="Y364"/>
  <c r="X364"/>
  <c r="W364"/>
  <c r="V364"/>
  <c r="U364"/>
  <c r="T364"/>
  <c r="S364"/>
  <c r="R364"/>
  <c r="Q364"/>
  <c r="P364"/>
  <c r="O364"/>
  <c r="L364"/>
  <c r="K364"/>
  <c r="J364"/>
  <c r="I364"/>
  <c r="H364"/>
  <c r="G364"/>
  <c r="F364"/>
  <c r="E364"/>
  <c r="C364"/>
  <c r="Z363"/>
  <c r="Y363"/>
  <c r="X363"/>
  <c r="W363"/>
  <c r="V363"/>
  <c r="U363"/>
  <c r="T363"/>
  <c r="S363"/>
  <c r="R363"/>
  <c r="Q363"/>
  <c r="P363"/>
  <c r="O363"/>
  <c r="L363"/>
  <c r="K363"/>
  <c r="J363"/>
  <c r="I363"/>
  <c r="H363"/>
  <c r="G363"/>
  <c r="F363"/>
  <c r="E363"/>
  <c r="C363"/>
  <c r="Z362"/>
  <c r="Y362"/>
  <c r="X362"/>
  <c r="W362"/>
  <c r="V362"/>
  <c r="U362"/>
  <c r="T362"/>
  <c r="S362"/>
  <c r="R362"/>
  <c r="Q362"/>
  <c r="P362"/>
  <c r="O362"/>
  <c r="L362"/>
  <c r="K362"/>
  <c r="J362"/>
  <c r="I362"/>
  <c r="H362"/>
  <c r="G362"/>
  <c r="F362"/>
  <c r="E362"/>
  <c r="C362"/>
  <c r="Z361"/>
  <c r="Y361"/>
  <c r="X361"/>
  <c r="W361"/>
  <c r="V361"/>
  <c r="U361"/>
  <c r="T361"/>
  <c r="S361"/>
  <c r="R361"/>
  <c r="Q361"/>
  <c r="P361"/>
  <c r="O361"/>
  <c r="L361"/>
  <c r="K361"/>
  <c r="J361"/>
  <c r="I361"/>
  <c r="G361"/>
  <c r="F361"/>
  <c r="E361"/>
  <c r="C361"/>
  <c r="Z360"/>
  <c r="Y360"/>
  <c r="X360"/>
  <c r="W360"/>
  <c r="V360"/>
  <c r="U360"/>
  <c r="T360"/>
  <c r="S360"/>
  <c r="R360"/>
  <c r="Q360"/>
  <c r="P360"/>
  <c r="O360"/>
  <c r="L360"/>
  <c r="K360"/>
  <c r="J360"/>
  <c r="I360"/>
  <c r="H360"/>
  <c r="G360"/>
  <c r="F360"/>
  <c r="E360"/>
  <c r="C360"/>
  <c r="M359"/>
  <c r="H359"/>
  <c r="F359"/>
  <c r="L358"/>
  <c r="K358"/>
  <c r="G358"/>
  <c r="Z358"/>
  <c r="I358"/>
  <c r="L357"/>
  <c r="K357"/>
  <c r="G357"/>
  <c r="Y357"/>
  <c r="I357"/>
  <c r="L356"/>
  <c r="L366"/>
  <c r="K356"/>
  <c r="I356"/>
  <c r="I366"/>
  <c r="N366"/>
  <c r="H356"/>
  <c r="G356"/>
  <c r="L355"/>
  <c r="K355"/>
  <c r="I355"/>
  <c r="H355"/>
  <c r="G355"/>
  <c r="L354"/>
  <c r="K354"/>
  <c r="I354"/>
  <c r="H354"/>
  <c r="G354"/>
  <c r="L353"/>
  <c r="K353"/>
  <c r="I353"/>
  <c r="H353"/>
  <c r="G353"/>
  <c r="J352"/>
  <c r="G352"/>
  <c r="F352"/>
  <c r="E352"/>
  <c r="C352"/>
  <c r="B352"/>
  <c r="X351"/>
  <c r="W351"/>
  <c r="V351"/>
  <c r="U351"/>
  <c r="T351"/>
  <c r="S351"/>
  <c r="R351"/>
  <c r="Q351"/>
  <c r="P351"/>
  <c r="O351"/>
  <c r="M351"/>
  <c r="Z350"/>
  <c r="Y350"/>
  <c r="X350"/>
  <c r="X390"/>
  <c r="W350"/>
  <c r="W390"/>
  <c r="V350"/>
  <c r="V390"/>
  <c r="U350"/>
  <c r="U390"/>
  <c r="T350"/>
  <c r="T390"/>
  <c r="S350"/>
  <c r="S390"/>
  <c r="R350"/>
  <c r="R390"/>
  <c r="Q350"/>
  <c r="Q390"/>
  <c r="P350"/>
  <c r="P390"/>
  <c r="O350"/>
  <c r="O390"/>
  <c r="L350"/>
  <c r="K350"/>
  <c r="J350"/>
  <c r="I350"/>
  <c r="H350"/>
  <c r="G350"/>
  <c r="F350"/>
  <c r="E350"/>
  <c r="C350"/>
  <c r="M349"/>
  <c r="H349"/>
  <c r="F349"/>
  <c r="L348"/>
  <c r="K348"/>
  <c r="G348"/>
  <c r="Z348"/>
  <c r="I348"/>
  <c r="L347"/>
  <c r="K347"/>
  <c r="G347"/>
  <c r="Y347"/>
  <c r="I347"/>
  <c r="L346"/>
  <c r="L351"/>
  <c r="K346"/>
  <c r="I346"/>
  <c r="I351"/>
  <c r="N351"/>
  <c r="H390"/>
  <c r="H346"/>
  <c r="G346"/>
  <c r="L345"/>
  <c r="K345"/>
  <c r="I345"/>
  <c r="H345"/>
  <c r="G345"/>
  <c r="L344"/>
  <c r="K344"/>
  <c r="I344"/>
  <c r="H344"/>
  <c r="G344"/>
  <c r="L343"/>
  <c r="K343"/>
  <c r="I343"/>
  <c r="H343"/>
  <c r="G343"/>
  <c r="J342"/>
  <c r="G342"/>
  <c r="F342"/>
  <c r="E342"/>
  <c r="C342"/>
  <c r="B342"/>
  <c r="E340"/>
  <c r="M338"/>
  <c r="K338"/>
  <c r="X336"/>
  <c r="W336"/>
  <c r="V336"/>
  <c r="U336"/>
  <c r="T336"/>
  <c r="S336"/>
  <c r="R336"/>
  <c r="Q336"/>
  <c r="P336"/>
  <c r="O336"/>
  <c r="M336"/>
  <c r="Z335"/>
  <c r="Y335"/>
  <c r="X335"/>
  <c r="X338"/>
  <c r="W335"/>
  <c r="W338"/>
  <c r="V335"/>
  <c r="V338"/>
  <c r="U335"/>
  <c r="U338"/>
  <c r="T335"/>
  <c r="T338"/>
  <c r="S335"/>
  <c r="S338"/>
  <c r="R335"/>
  <c r="R338"/>
  <c r="Q335"/>
  <c r="Q338"/>
  <c r="P335"/>
  <c r="P338"/>
  <c r="O335"/>
  <c r="O338"/>
  <c r="L335"/>
  <c r="K335"/>
  <c r="J335"/>
  <c r="I335"/>
  <c r="H335"/>
  <c r="G335"/>
  <c r="F335"/>
  <c r="E335"/>
  <c r="C335"/>
  <c r="M334"/>
  <c r="H334"/>
  <c r="F334"/>
  <c r="L333"/>
  <c r="K333"/>
  <c r="G333"/>
  <c r="Z333"/>
  <c r="I333"/>
  <c r="L332"/>
  <c r="K332"/>
  <c r="G332"/>
  <c r="Y332"/>
  <c r="I332"/>
  <c r="L331"/>
  <c r="L336"/>
  <c r="K331"/>
  <c r="I331"/>
  <c r="I336"/>
  <c r="N336"/>
  <c r="H338"/>
  <c r="H331"/>
  <c r="G331"/>
  <c r="L330"/>
  <c r="K330"/>
  <c r="I330"/>
  <c r="H330"/>
  <c r="G330"/>
  <c r="L329"/>
  <c r="K329"/>
  <c r="I329"/>
  <c r="H329"/>
  <c r="G329"/>
  <c r="L328"/>
  <c r="K328"/>
  <c r="I328"/>
  <c r="H328"/>
  <c r="G328"/>
  <c r="J327"/>
  <c r="G327"/>
  <c r="F327"/>
  <c r="E327"/>
  <c r="C327"/>
  <c r="B327"/>
  <c r="E325"/>
  <c r="M323"/>
  <c r="K323"/>
  <c r="X321"/>
  <c r="W321"/>
  <c r="V321"/>
  <c r="U321"/>
  <c r="T321"/>
  <c r="S321"/>
  <c r="R321"/>
  <c r="Q321"/>
  <c r="P321"/>
  <c r="O321"/>
  <c r="M321"/>
  <c r="Z320"/>
  <c r="Y320"/>
  <c r="X320"/>
  <c r="X323"/>
  <c r="W320"/>
  <c r="W323"/>
  <c r="V320"/>
  <c r="V323"/>
  <c r="U320"/>
  <c r="U323"/>
  <c r="T320"/>
  <c r="T323"/>
  <c r="S320"/>
  <c r="S323"/>
  <c r="R320"/>
  <c r="R323"/>
  <c r="Q320"/>
  <c r="Q323"/>
  <c r="P320"/>
  <c r="P323"/>
  <c r="O320"/>
  <c r="O323"/>
  <c r="L320"/>
  <c r="K320"/>
  <c r="J320"/>
  <c r="I320"/>
  <c r="H320"/>
  <c r="G320"/>
  <c r="F320"/>
  <c r="E320"/>
  <c r="C320"/>
  <c r="M319"/>
  <c r="H319"/>
  <c r="F319"/>
  <c r="L318"/>
  <c r="K318"/>
  <c r="G318"/>
  <c r="Z318"/>
  <c r="I318"/>
  <c r="L317"/>
  <c r="K317"/>
  <c r="G317"/>
  <c r="Y317"/>
  <c r="I317"/>
  <c r="L316"/>
  <c r="L321"/>
  <c r="K316"/>
  <c r="I316"/>
  <c r="I321"/>
  <c r="N321"/>
  <c r="H323"/>
  <c r="H316"/>
  <c r="G316"/>
  <c r="L315"/>
  <c r="K315"/>
  <c r="I315"/>
  <c r="H315"/>
  <c r="G315"/>
  <c r="L314"/>
  <c r="K314"/>
  <c r="I314"/>
  <c r="H314"/>
  <c r="G314"/>
  <c r="L313"/>
  <c r="K313"/>
  <c r="I313"/>
  <c r="H313"/>
  <c r="G313"/>
  <c r="J312"/>
  <c r="G312"/>
  <c r="F312"/>
  <c r="E312"/>
  <c r="C312"/>
  <c r="B312"/>
  <c r="E310"/>
  <c r="M308"/>
  <c r="K308"/>
  <c r="X306"/>
  <c r="W306"/>
  <c r="V306"/>
  <c r="U306"/>
  <c r="T306"/>
  <c r="S306"/>
  <c r="R306"/>
  <c r="Q306"/>
  <c r="P306"/>
  <c r="O306"/>
  <c r="M306"/>
  <c r="Z305"/>
  <c r="Y305"/>
  <c r="X305"/>
  <c r="X308"/>
  <c r="W305"/>
  <c r="W308"/>
  <c r="V305"/>
  <c r="V308"/>
  <c r="U305"/>
  <c r="U308"/>
  <c r="T305"/>
  <c r="T308"/>
  <c r="S305"/>
  <c r="S308"/>
  <c r="R305"/>
  <c r="R308"/>
  <c r="Q305"/>
  <c r="Q308"/>
  <c r="P305"/>
  <c r="P308"/>
  <c r="O305"/>
  <c r="O308"/>
  <c r="L305"/>
  <c r="K305"/>
  <c r="J305"/>
  <c r="I305"/>
  <c r="H305"/>
  <c r="G305"/>
  <c r="F305"/>
  <c r="E305"/>
  <c r="C305"/>
  <c r="M304"/>
  <c r="H304"/>
  <c r="F304"/>
  <c r="L303"/>
  <c r="K303"/>
  <c r="G303"/>
  <c r="Z303"/>
  <c r="I303"/>
  <c r="L302"/>
  <c r="K302"/>
  <c r="G302"/>
  <c r="Y302"/>
  <c r="I302"/>
  <c r="L301"/>
  <c r="L306"/>
  <c r="K301"/>
  <c r="I301"/>
  <c r="I306"/>
  <c r="N306"/>
  <c r="H308"/>
  <c r="H301"/>
  <c r="G301"/>
  <c r="L300"/>
  <c r="K300"/>
  <c r="I300"/>
  <c r="H300"/>
  <c r="G300"/>
  <c r="L299"/>
  <c r="K299"/>
  <c r="I299"/>
  <c r="H299"/>
  <c r="G299"/>
  <c r="L298"/>
  <c r="K298"/>
  <c r="I298"/>
  <c r="H298"/>
  <c r="G298"/>
  <c r="J297"/>
  <c r="G297"/>
  <c r="F297"/>
  <c r="E297"/>
  <c r="C297"/>
  <c r="B297"/>
  <c r="E295"/>
  <c r="M293"/>
  <c r="K293"/>
  <c r="X291"/>
  <c r="W291"/>
  <c r="V291"/>
  <c r="U291"/>
  <c r="T291"/>
  <c r="S291"/>
  <c r="R291"/>
  <c r="Q291"/>
  <c r="P291"/>
  <c r="O291"/>
  <c r="M291"/>
  <c r="Z290"/>
  <c r="Y290"/>
  <c r="X290"/>
  <c r="W290"/>
  <c r="V290"/>
  <c r="U290"/>
  <c r="T290"/>
  <c r="S290"/>
  <c r="R290"/>
  <c r="Q290"/>
  <c r="P290"/>
  <c r="O290"/>
  <c r="L290"/>
  <c r="K290"/>
  <c r="J290"/>
  <c r="I290"/>
  <c r="G290"/>
  <c r="F290"/>
  <c r="E290"/>
  <c r="C290"/>
  <c r="Z289"/>
  <c r="Y289"/>
  <c r="X289"/>
  <c r="W289"/>
  <c r="V289"/>
  <c r="U289"/>
  <c r="T289"/>
  <c r="S289"/>
  <c r="R289"/>
  <c r="Q289"/>
  <c r="P289"/>
  <c r="O289"/>
  <c r="L289"/>
  <c r="K289"/>
  <c r="J289"/>
  <c r="I289"/>
  <c r="G289"/>
  <c r="F289"/>
  <c r="E289"/>
  <c r="C289"/>
  <c r="Z288"/>
  <c r="Y288"/>
  <c r="X288"/>
  <c r="W288"/>
  <c r="V288"/>
  <c r="U288"/>
  <c r="T288"/>
  <c r="S288"/>
  <c r="R288"/>
  <c r="Q288"/>
  <c r="P288"/>
  <c r="O288"/>
  <c r="L288"/>
  <c r="K288"/>
  <c r="J288"/>
  <c r="I288"/>
  <c r="H288"/>
  <c r="G288"/>
  <c r="F288"/>
  <c r="E288"/>
  <c r="C288"/>
  <c r="M287"/>
  <c r="H287"/>
  <c r="F287"/>
  <c r="L286"/>
  <c r="K286"/>
  <c r="G286"/>
  <c r="Z286"/>
  <c r="I286"/>
  <c r="L285"/>
  <c r="K285"/>
  <c r="G285"/>
  <c r="Y285"/>
  <c r="I285"/>
  <c r="L284"/>
  <c r="L291"/>
  <c r="K284"/>
  <c r="I284"/>
  <c r="I291"/>
  <c r="N291"/>
  <c r="H284"/>
  <c r="G284"/>
  <c r="L283"/>
  <c r="K283"/>
  <c r="I283"/>
  <c r="H283"/>
  <c r="G283"/>
  <c r="L282"/>
  <c r="K282"/>
  <c r="I282"/>
  <c r="H282"/>
  <c r="G282"/>
  <c r="J281"/>
  <c r="G281"/>
  <c r="F281"/>
  <c r="E281"/>
  <c r="C281"/>
  <c r="B281"/>
  <c r="X280"/>
  <c r="W280"/>
  <c r="V280"/>
  <c r="U280"/>
  <c r="T280"/>
  <c r="S280"/>
  <c r="R280"/>
  <c r="Q280"/>
  <c r="P280"/>
  <c r="O280"/>
  <c r="M280"/>
  <c r="Z279"/>
  <c r="Y279"/>
  <c r="X279"/>
  <c r="W279"/>
  <c r="V279"/>
  <c r="U279"/>
  <c r="T279"/>
  <c r="S279"/>
  <c r="R279"/>
  <c r="Q279"/>
  <c r="P279"/>
  <c r="O279"/>
  <c r="L279"/>
  <c r="K279"/>
  <c r="J279"/>
  <c r="I279"/>
  <c r="G279"/>
  <c r="F279"/>
  <c r="E279"/>
  <c r="C279"/>
  <c r="Z278"/>
  <c r="Y278"/>
  <c r="X278"/>
  <c r="W278"/>
  <c r="V278"/>
  <c r="U278"/>
  <c r="T278"/>
  <c r="S278"/>
  <c r="R278"/>
  <c r="Q278"/>
  <c r="P278"/>
  <c r="O278"/>
  <c r="L278"/>
  <c r="K278"/>
  <c r="J278"/>
  <c r="I278"/>
  <c r="H278"/>
  <c r="G278"/>
  <c r="F278"/>
  <c r="E278"/>
  <c r="C278"/>
  <c r="Z277"/>
  <c r="Y277"/>
  <c r="X277"/>
  <c r="W277"/>
  <c r="V277"/>
  <c r="U277"/>
  <c r="T277"/>
  <c r="S277"/>
  <c r="R277"/>
  <c r="Q277"/>
  <c r="P277"/>
  <c r="O277"/>
  <c r="L277"/>
  <c r="K277"/>
  <c r="J277"/>
  <c r="I277"/>
  <c r="H277"/>
  <c r="G277"/>
  <c r="F277"/>
  <c r="E277"/>
  <c r="C277"/>
  <c r="M276"/>
  <c r="H276"/>
  <c r="F276"/>
  <c r="L275"/>
  <c r="K275"/>
  <c r="G275"/>
  <c r="Z275"/>
  <c r="I275"/>
  <c r="L274"/>
  <c r="K274"/>
  <c r="G274"/>
  <c r="Y274"/>
  <c r="I274"/>
  <c r="L273"/>
  <c r="L280"/>
  <c r="K273"/>
  <c r="I273"/>
  <c r="I280"/>
  <c r="N280"/>
  <c r="H273"/>
  <c r="G273"/>
  <c r="L272"/>
  <c r="K272"/>
  <c r="I272"/>
  <c r="H272"/>
  <c r="G272"/>
  <c r="L271"/>
  <c r="K271"/>
  <c r="I271"/>
  <c r="H271"/>
  <c r="G271"/>
  <c r="J270"/>
  <c r="G270"/>
  <c r="F270"/>
  <c r="E270"/>
  <c r="C270"/>
  <c r="B270"/>
  <c r="X269"/>
  <c r="W269"/>
  <c r="V269"/>
  <c r="U269"/>
  <c r="T269"/>
  <c r="S269"/>
  <c r="R269"/>
  <c r="Q269"/>
  <c r="P269"/>
  <c r="O269"/>
  <c r="M269"/>
  <c r="Z268"/>
  <c r="Y268"/>
  <c r="X268"/>
  <c r="W268"/>
  <c r="V268"/>
  <c r="U268"/>
  <c r="T268"/>
  <c r="S268"/>
  <c r="R268"/>
  <c r="Q268"/>
  <c r="P268"/>
  <c r="O268"/>
  <c r="L268"/>
  <c r="K268"/>
  <c r="J268"/>
  <c r="I268"/>
  <c r="H268"/>
  <c r="G268"/>
  <c r="F268"/>
  <c r="E268"/>
  <c r="C268"/>
  <c r="M267"/>
  <c r="H267"/>
  <c r="F267"/>
  <c r="L266"/>
  <c r="K266"/>
  <c r="G266"/>
  <c r="Z266"/>
  <c r="I266"/>
  <c r="L265"/>
  <c r="L269"/>
  <c r="K265"/>
  <c r="G265"/>
  <c r="Y265"/>
  <c r="I265"/>
  <c r="I269"/>
  <c r="N269"/>
  <c r="L264"/>
  <c r="K264"/>
  <c r="I264"/>
  <c r="H264"/>
  <c r="G264"/>
  <c r="L263"/>
  <c r="K263"/>
  <c r="I263"/>
  <c r="H263"/>
  <c r="G263"/>
  <c r="L262"/>
  <c r="K262"/>
  <c r="I262"/>
  <c r="H262"/>
  <c r="G262"/>
  <c r="J261"/>
  <c r="G261"/>
  <c r="F261"/>
  <c r="E261"/>
  <c r="C261"/>
  <c r="B261"/>
  <c r="X260"/>
  <c r="W260"/>
  <c r="V260"/>
  <c r="U260"/>
  <c r="T260"/>
  <c r="S260"/>
  <c r="R260"/>
  <c r="Q260"/>
  <c r="P260"/>
  <c r="O260"/>
  <c r="M260"/>
  <c r="Z259"/>
  <c r="Y259"/>
  <c r="X259"/>
  <c r="W259"/>
  <c r="V259"/>
  <c r="U259"/>
  <c r="T259"/>
  <c r="S259"/>
  <c r="R259"/>
  <c r="Q259"/>
  <c r="P259"/>
  <c r="O259"/>
  <c r="L259"/>
  <c r="K259"/>
  <c r="J259"/>
  <c r="I259"/>
  <c r="H259"/>
  <c r="G259"/>
  <c r="F259"/>
  <c r="E259"/>
  <c r="C259"/>
  <c r="M258"/>
  <c r="H258"/>
  <c r="F258"/>
  <c r="L257"/>
  <c r="K257"/>
  <c r="G257"/>
  <c r="Z257"/>
  <c r="I257"/>
  <c r="L256"/>
  <c r="L260"/>
  <c r="K256"/>
  <c r="G256"/>
  <c r="Y256"/>
  <c r="I256"/>
  <c r="I260"/>
  <c r="N260"/>
  <c r="L255"/>
  <c r="K255"/>
  <c r="I255"/>
  <c r="H255"/>
  <c r="G255"/>
  <c r="L254"/>
  <c r="K254"/>
  <c r="I254"/>
  <c r="H254"/>
  <c r="G254"/>
  <c r="L253"/>
  <c r="K253"/>
  <c r="I253"/>
  <c r="H253"/>
  <c r="G253"/>
  <c r="J252"/>
  <c r="G252"/>
  <c r="F252"/>
  <c r="E252"/>
  <c r="C252"/>
  <c r="B252"/>
  <c r="X251"/>
  <c r="W251"/>
  <c r="V251"/>
  <c r="U251"/>
  <c r="T251"/>
  <c r="S251"/>
  <c r="R251"/>
  <c r="Q251"/>
  <c r="P251"/>
  <c r="O251"/>
  <c r="M251"/>
  <c r="Z250"/>
  <c r="Y250"/>
  <c r="X250"/>
  <c r="W250"/>
  <c r="V250"/>
  <c r="U250"/>
  <c r="T250"/>
  <c r="S250"/>
  <c r="R250"/>
  <c r="Q250"/>
  <c r="P250"/>
  <c r="O250"/>
  <c r="L250"/>
  <c r="K250"/>
  <c r="J250"/>
  <c r="I250"/>
  <c r="H250"/>
  <c r="G250"/>
  <c r="F250"/>
  <c r="E250"/>
  <c r="C250"/>
  <c r="Z249"/>
  <c r="Y249"/>
  <c r="X249"/>
  <c r="W249"/>
  <c r="V249"/>
  <c r="U249"/>
  <c r="T249"/>
  <c r="S249"/>
  <c r="R249"/>
  <c r="Q249"/>
  <c r="P249"/>
  <c r="O249"/>
  <c r="L249"/>
  <c r="K249"/>
  <c r="J249"/>
  <c r="I249"/>
  <c r="H249"/>
  <c r="G249"/>
  <c r="F249"/>
  <c r="E249"/>
  <c r="C249"/>
  <c r="Z248"/>
  <c r="Y248"/>
  <c r="X248"/>
  <c r="W248"/>
  <c r="V248"/>
  <c r="U248"/>
  <c r="T248"/>
  <c r="S248"/>
  <c r="R248"/>
  <c r="Q248"/>
  <c r="P248"/>
  <c r="O248"/>
  <c r="L248"/>
  <c r="K248"/>
  <c r="J248"/>
  <c r="I248"/>
  <c r="H248"/>
  <c r="G248"/>
  <c r="F248"/>
  <c r="E248"/>
  <c r="C248"/>
  <c r="Z247"/>
  <c r="Y247"/>
  <c r="X247"/>
  <c r="W247"/>
  <c r="V247"/>
  <c r="U247"/>
  <c r="T247"/>
  <c r="S247"/>
  <c r="R247"/>
  <c r="Q247"/>
  <c r="P247"/>
  <c r="O247"/>
  <c r="L247"/>
  <c r="K247"/>
  <c r="J247"/>
  <c r="I247"/>
  <c r="G247"/>
  <c r="F247"/>
  <c r="E247"/>
  <c r="C247"/>
  <c r="Z246"/>
  <c r="Y246"/>
  <c r="X246"/>
  <c r="X293"/>
  <c r="W246"/>
  <c r="W293"/>
  <c r="V246"/>
  <c r="V293"/>
  <c r="U246"/>
  <c r="U293"/>
  <c r="T246"/>
  <c r="T293"/>
  <c r="S246"/>
  <c r="S293"/>
  <c r="R246"/>
  <c r="R293"/>
  <c r="Q246"/>
  <c r="Q293"/>
  <c r="P246"/>
  <c r="P293"/>
  <c r="O246"/>
  <c r="O293"/>
  <c r="L246"/>
  <c r="K246"/>
  <c r="J246"/>
  <c r="I246"/>
  <c r="H246"/>
  <c r="G246"/>
  <c r="F246"/>
  <c r="E246"/>
  <c r="C246"/>
  <c r="M245"/>
  <c r="H245"/>
  <c r="F245"/>
  <c r="L244"/>
  <c r="K244"/>
  <c r="G244"/>
  <c r="Z244"/>
  <c r="I244"/>
  <c r="L243"/>
  <c r="K243"/>
  <c r="G243"/>
  <c r="Y243"/>
  <c r="I243"/>
  <c r="L242"/>
  <c r="L251"/>
  <c r="K242"/>
  <c r="I242"/>
  <c r="I251"/>
  <c r="N251"/>
  <c r="H293"/>
  <c r="H242"/>
  <c r="G242"/>
  <c r="L241"/>
  <c r="K241"/>
  <c r="I241"/>
  <c r="H241"/>
  <c r="G241"/>
  <c r="L240"/>
  <c r="K240"/>
  <c r="I240"/>
  <c r="H240"/>
  <c r="G240"/>
  <c r="L239"/>
  <c r="K239"/>
  <c r="I239"/>
  <c r="H239"/>
  <c r="G239"/>
  <c r="J238"/>
  <c r="G238"/>
  <c r="F238"/>
  <c r="E238"/>
  <c r="C238"/>
  <c r="B238"/>
  <c r="E236"/>
  <c r="M234"/>
  <c r="K234"/>
  <c r="X232"/>
  <c r="W232"/>
  <c r="V232"/>
  <c r="U232"/>
  <c r="T232"/>
  <c r="S232"/>
  <c r="R232"/>
  <c r="Q232"/>
  <c r="P232"/>
  <c r="O232"/>
  <c r="M232"/>
  <c r="Z231"/>
  <c r="Y231"/>
  <c r="X231"/>
  <c r="W231"/>
  <c r="V231"/>
  <c r="U231"/>
  <c r="T231"/>
  <c r="S231"/>
  <c r="R231"/>
  <c r="Q231"/>
  <c r="P231"/>
  <c r="O231"/>
  <c r="L231"/>
  <c r="K231"/>
  <c r="J231"/>
  <c r="I231"/>
  <c r="G231"/>
  <c r="F231"/>
  <c r="E231"/>
  <c r="C231"/>
  <c r="Z230"/>
  <c r="Y230"/>
  <c r="X230"/>
  <c r="W230"/>
  <c r="V230"/>
  <c r="U230"/>
  <c r="T230"/>
  <c r="S230"/>
  <c r="R230"/>
  <c r="Q230"/>
  <c r="P230"/>
  <c r="O230"/>
  <c r="L230"/>
  <c r="K230"/>
  <c r="J230"/>
  <c r="I230"/>
  <c r="H230"/>
  <c r="G230"/>
  <c r="F230"/>
  <c r="E230"/>
  <c r="C230"/>
  <c r="Z229"/>
  <c r="Y229"/>
  <c r="X229"/>
  <c r="W229"/>
  <c r="V229"/>
  <c r="U229"/>
  <c r="T229"/>
  <c r="S229"/>
  <c r="R229"/>
  <c r="Q229"/>
  <c r="P229"/>
  <c r="O229"/>
  <c r="L229"/>
  <c r="K229"/>
  <c r="J229"/>
  <c r="I229"/>
  <c r="H229"/>
  <c r="G229"/>
  <c r="F229"/>
  <c r="E229"/>
  <c r="C229"/>
  <c r="M228"/>
  <c r="H228"/>
  <c r="F228"/>
  <c r="L227"/>
  <c r="K227"/>
  <c r="G227"/>
  <c r="Z227"/>
  <c r="I227"/>
  <c r="L226"/>
  <c r="K226"/>
  <c r="G226"/>
  <c r="Y226"/>
  <c r="I226"/>
  <c r="L225"/>
  <c r="L232"/>
  <c r="K225"/>
  <c r="I225"/>
  <c r="I232"/>
  <c r="N232"/>
  <c r="H225"/>
  <c r="G225"/>
  <c r="L224"/>
  <c r="K224"/>
  <c r="I224"/>
  <c r="H224"/>
  <c r="G224"/>
  <c r="L223"/>
  <c r="K223"/>
  <c r="I223"/>
  <c r="H223"/>
  <c r="G223"/>
  <c r="J222"/>
  <c r="G222"/>
  <c r="F222"/>
  <c r="E222"/>
  <c r="C222"/>
  <c r="X221"/>
  <c r="W221"/>
  <c r="V221"/>
  <c r="U221"/>
  <c r="T221"/>
  <c r="S221"/>
  <c r="R221"/>
  <c r="Q221"/>
  <c r="P221"/>
  <c r="O221"/>
  <c r="M221"/>
  <c r="Z220"/>
  <c r="Y220"/>
  <c r="X220"/>
  <c r="W220"/>
  <c r="V220"/>
  <c r="U220"/>
  <c r="T220"/>
  <c r="S220"/>
  <c r="R220"/>
  <c r="Q220"/>
  <c r="P220"/>
  <c r="O220"/>
  <c r="L220"/>
  <c r="K220"/>
  <c r="J220"/>
  <c r="I220"/>
  <c r="G220"/>
  <c r="F220"/>
  <c r="E220"/>
  <c r="C220"/>
  <c r="Z219"/>
  <c r="Y219"/>
  <c r="X219"/>
  <c r="W219"/>
  <c r="V219"/>
  <c r="U219"/>
  <c r="T219"/>
  <c r="S219"/>
  <c r="R219"/>
  <c r="Q219"/>
  <c r="P219"/>
  <c r="O219"/>
  <c r="L219"/>
  <c r="K219"/>
  <c r="J219"/>
  <c r="I219"/>
  <c r="H219"/>
  <c r="G219"/>
  <c r="F219"/>
  <c r="E219"/>
  <c r="C219"/>
  <c r="Z218"/>
  <c r="Y218"/>
  <c r="X218"/>
  <c r="W218"/>
  <c r="V218"/>
  <c r="U218"/>
  <c r="T218"/>
  <c r="S218"/>
  <c r="R218"/>
  <c r="Q218"/>
  <c r="P218"/>
  <c r="O218"/>
  <c r="L218"/>
  <c r="K218"/>
  <c r="J218"/>
  <c r="I218"/>
  <c r="H218"/>
  <c r="G218"/>
  <c r="F218"/>
  <c r="E218"/>
  <c r="C218"/>
  <c r="M217"/>
  <c r="H217"/>
  <c r="F217"/>
  <c r="L216"/>
  <c r="K216"/>
  <c r="G216"/>
  <c r="Z216"/>
  <c r="I216"/>
  <c r="L215"/>
  <c r="K215"/>
  <c r="G215"/>
  <c r="Y215"/>
  <c r="I215"/>
  <c r="L214"/>
  <c r="L221"/>
  <c r="K214"/>
  <c r="I214"/>
  <c r="I221"/>
  <c r="N221"/>
  <c r="H214"/>
  <c r="G214"/>
  <c r="L213"/>
  <c r="K213"/>
  <c r="I213"/>
  <c r="H213"/>
  <c r="G213"/>
  <c r="L212"/>
  <c r="K212"/>
  <c r="I212"/>
  <c r="H212"/>
  <c r="G212"/>
  <c r="J211"/>
  <c r="G211"/>
  <c r="F211"/>
  <c r="E211"/>
  <c r="C211"/>
  <c r="X210"/>
  <c r="W210"/>
  <c r="V210"/>
  <c r="U210"/>
  <c r="T210"/>
  <c r="S210"/>
  <c r="R210"/>
  <c r="Q210"/>
  <c r="P210"/>
  <c r="O210"/>
  <c r="M210"/>
  <c r="I210"/>
  <c r="N210"/>
  <c r="L209"/>
  <c r="L210"/>
  <c r="K209"/>
  <c r="I209"/>
  <c r="G209"/>
  <c r="J208"/>
  <c r="G208"/>
  <c r="F208"/>
  <c r="E208"/>
  <c r="C208"/>
  <c r="X207"/>
  <c r="W207"/>
  <c r="V207"/>
  <c r="U207"/>
  <c r="T207"/>
  <c r="S207"/>
  <c r="R207"/>
  <c r="Q207"/>
  <c r="P207"/>
  <c r="O207"/>
  <c r="M207"/>
  <c r="L206"/>
  <c r="L207"/>
  <c r="K206"/>
  <c r="I206"/>
  <c r="I207"/>
  <c r="N207"/>
  <c r="G206"/>
  <c r="J205"/>
  <c r="G205"/>
  <c r="F205"/>
  <c r="E205"/>
  <c r="C205"/>
  <c r="X204"/>
  <c r="X234"/>
  <c r="W204"/>
  <c r="W234"/>
  <c r="V204"/>
  <c r="V234"/>
  <c r="U204"/>
  <c r="U234"/>
  <c r="T204"/>
  <c r="T234"/>
  <c r="S204"/>
  <c r="S234"/>
  <c r="R204"/>
  <c r="R234"/>
  <c r="Q204"/>
  <c r="Q234"/>
  <c r="P204"/>
  <c r="P234"/>
  <c r="O204"/>
  <c r="O234"/>
  <c r="M204"/>
  <c r="I204"/>
  <c r="N204"/>
  <c r="H234"/>
  <c r="L203"/>
  <c r="L204"/>
  <c r="K203"/>
  <c r="I203"/>
  <c r="G203"/>
  <c r="J202"/>
  <c r="G202"/>
  <c r="F202"/>
  <c r="E202"/>
  <c r="C202"/>
  <c r="E200"/>
  <c r="M198"/>
  <c r="K198"/>
  <c r="X196"/>
  <c r="W196"/>
  <c r="V196"/>
  <c r="U196"/>
  <c r="T196"/>
  <c r="S196"/>
  <c r="R196"/>
  <c r="Q196"/>
  <c r="P196"/>
  <c r="O196"/>
  <c r="M196"/>
  <c r="Z195"/>
  <c r="Y195"/>
  <c r="X195"/>
  <c r="W195"/>
  <c r="V195"/>
  <c r="U195"/>
  <c r="T195"/>
  <c r="S195"/>
  <c r="R195"/>
  <c r="Q195"/>
  <c r="P195"/>
  <c r="O195"/>
  <c r="L195"/>
  <c r="K195"/>
  <c r="J195"/>
  <c r="I195"/>
  <c r="G195"/>
  <c r="F195"/>
  <c r="E195"/>
  <c r="C195"/>
  <c r="Z194"/>
  <c r="Y194"/>
  <c r="X194"/>
  <c r="W194"/>
  <c r="V194"/>
  <c r="U194"/>
  <c r="T194"/>
  <c r="S194"/>
  <c r="R194"/>
  <c r="Q194"/>
  <c r="P194"/>
  <c r="O194"/>
  <c r="L194"/>
  <c r="K194"/>
  <c r="J194"/>
  <c r="I194"/>
  <c r="H194"/>
  <c r="G194"/>
  <c r="F194"/>
  <c r="E194"/>
  <c r="C194"/>
  <c r="Z193"/>
  <c r="Y193"/>
  <c r="X193"/>
  <c r="W193"/>
  <c r="V193"/>
  <c r="U193"/>
  <c r="T193"/>
  <c r="S193"/>
  <c r="R193"/>
  <c r="Q193"/>
  <c r="P193"/>
  <c r="O193"/>
  <c r="L193"/>
  <c r="K193"/>
  <c r="J193"/>
  <c r="I193"/>
  <c r="H193"/>
  <c r="G193"/>
  <c r="F193"/>
  <c r="E193"/>
  <c r="C193"/>
  <c r="M192"/>
  <c r="H192"/>
  <c r="F192"/>
  <c r="L191"/>
  <c r="K191"/>
  <c r="G191"/>
  <c r="Z191"/>
  <c r="I191"/>
  <c r="L190"/>
  <c r="K190"/>
  <c r="G190"/>
  <c r="Y190"/>
  <c r="I190"/>
  <c r="L189"/>
  <c r="L196"/>
  <c r="K189"/>
  <c r="I189"/>
  <c r="I196"/>
  <c r="N196"/>
  <c r="H189"/>
  <c r="G189"/>
  <c r="L188"/>
  <c r="K188"/>
  <c r="I188"/>
  <c r="H188"/>
  <c r="G188"/>
  <c r="L187"/>
  <c r="K187"/>
  <c r="I187"/>
  <c r="H187"/>
  <c r="G187"/>
  <c r="J186"/>
  <c r="G186"/>
  <c r="F186"/>
  <c r="E186"/>
  <c r="C186"/>
  <c r="B186"/>
  <c r="X185"/>
  <c r="W185"/>
  <c r="V185"/>
  <c r="U185"/>
  <c r="T185"/>
  <c r="S185"/>
  <c r="R185"/>
  <c r="Q185"/>
  <c r="P185"/>
  <c r="O185"/>
  <c r="M185"/>
  <c r="Z184"/>
  <c r="Y184"/>
  <c r="X184"/>
  <c r="W184"/>
  <c r="V184"/>
  <c r="U184"/>
  <c r="T184"/>
  <c r="S184"/>
  <c r="R184"/>
  <c r="Q184"/>
  <c r="P184"/>
  <c r="O184"/>
  <c r="L184"/>
  <c r="K184"/>
  <c r="J184"/>
  <c r="I184"/>
  <c r="G184"/>
  <c r="F184"/>
  <c r="E184"/>
  <c r="C184"/>
  <c r="Z183"/>
  <c r="Y183"/>
  <c r="X183"/>
  <c r="W183"/>
  <c r="V183"/>
  <c r="U183"/>
  <c r="T183"/>
  <c r="S183"/>
  <c r="R183"/>
  <c r="Q183"/>
  <c r="P183"/>
  <c r="O183"/>
  <c r="L183"/>
  <c r="K183"/>
  <c r="J183"/>
  <c r="I183"/>
  <c r="H183"/>
  <c r="G183"/>
  <c r="F183"/>
  <c r="E183"/>
  <c r="C183"/>
  <c r="Z182"/>
  <c r="Y182"/>
  <c r="X182"/>
  <c r="W182"/>
  <c r="V182"/>
  <c r="U182"/>
  <c r="T182"/>
  <c r="S182"/>
  <c r="R182"/>
  <c r="Q182"/>
  <c r="P182"/>
  <c r="O182"/>
  <c r="L182"/>
  <c r="K182"/>
  <c r="J182"/>
  <c r="I182"/>
  <c r="H182"/>
  <c r="G182"/>
  <c r="F182"/>
  <c r="E182"/>
  <c r="C182"/>
  <c r="M181"/>
  <c r="H181"/>
  <c r="F181"/>
  <c r="L180"/>
  <c r="K180"/>
  <c r="G180"/>
  <c r="Z180"/>
  <c r="I180"/>
  <c r="L179"/>
  <c r="K179"/>
  <c r="G179"/>
  <c r="Y179"/>
  <c r="I179"/>
  <c r="L178"/>
  <c r="L185"/>
  <c r="K178"/>
  <c r="I178"/>
  <c r="I185"/>
  <c r="N185"/>
  <c r="H178"/>
  <c r="G178"/>
  <c r="L177"/>
  <c r="K177"/>
  <c r="I177"/>
  <c r="H177"/>
  <c r="G177"/>
  <c r="L176"/>
  <c r="K176"/>
  <c r="I176"/>
  <c r="H176"/>
  <c r="G176"/>
  <c r="J175"/>
  <c r="G175"/>
  <c r="F175"/>
  <c r="E175"/>
  <c r="C175"/>
  <c r="B175"/>
  <c r="X174"/>
  <c r="W174"/>
  <c r="V174"/>
  <c r="U174"/>
  <c r="T174"/>
  <c r="S174"/>
  <c r="R174"/>
  <c r="Q174"/>
  <c r="P174"/>
  <c r="O174"/>
  <c r="M174"/>
  <c r="Z173"/>
  <c r="Y173"/>
  <c r="X173"/>
  <c r="W173"/>
  <c r="V173"/>
  <c r="U173"/>
  <c r="T173"/>
  <c r="S173"/>
  <c r="R173"/>
  <c r="Q173"/>
  <c r="P173"/>
  <c r="O173"/>
  <c r="L173"/>
  <c r="K173"/>
  <c r="J173"/>
  <c r="I173"/>
  <c r="H173"/>
  <c r="G173"/>
  <c r="F173"/>
  <c r="E173"/>
  <c r="C173"/>
  <c r="M172"/>
  <c r="H172"/>
  <c r="F172"/>
  <c r="L171"/>
  <c r="K171"/>
  <c r="G171"/>
  <c r="Z171"/>
  <c r="I171"/>
  <c r="L170"/>
  <c r="K170"/>
  <c r="G170"/>
  <c r="Y170"/>
  <c r="I170"/>
  <c r="L169"/>
  <c r="L174"/>
  <c r="K169"/>
  <c r="I169"/>
  <c r="I174"/>
  <c r="N174"/>
  <c r="H169"/>
  <c r="G169"/>
  <c r="L168"/>
  <c r="K168"/>
  <c r="I168"/>
  <c r="H168"/>
  <c r="G168"/>
  <c r="L167"/>
  <c r="K167"/>
  <c r="I167"/>
  <c r="H167"/>
  <c r="G167"/>
  <c r="L166"/>
  <c r="K166"/>
  <c r="I166"/>
  <c r="H166"/>
  <c r="G166"/>
  <c r="J165"/>
  <c r="G165"/>
  <c r="F165"/>
  <c r="E165"/>
  <c r="C165"/>
  <c r="B165"/>
  <c r="X164"/>
  <c r="W164"/>
  <c r="V164"/>
  <c r="U164"/>
  <c r="T164"/>
  <c r="S164"/>
  <c r="R164"/>
  <c r="Q164"/>
  <c r="P164"/>
  <c r="O164"/>
  <c r="M164"/>
  <c r="Z163"/>
  <c r="Y163"/>
  <c r="X163"/>
  <c r="W163"/>
  <c r="V163"/>
  <c r="U163"/>
  <c r="T163"/>
  <c r="S163"/>
  <c r="R163"/>
  <c r="Q163"/>
  <c r="P163"/>
  <c r="O163"/>
  <c r="L163"/>
  <c r="K163"/>
  <c r="J163"/>
  <c r="I163"/>
  <c r="H163"/>
  <c r="G163"/>
  <c r="F163"/>
  <c r="E163"/>
  <c r="C163"/>
  <c r="Z162"/>
  <c r="Y162"/>
  <c r="X162"/>
  <c r="W162"/>
  <c r="V162"/>
  <c r="U162"/>
  <c r="T162"/>
  <c r="S162"/>
  <c r="R162"/>
  <c r="Q162"/>
  <c r="P162"/>
  <c r="O162"/>
  <c r="L162"/>
  <c r="K162"/>
  <c r="J162"/>
  <c r="I162"/>
  <c r="H162"/>
  <c r="G162"/>
  <c r="F162"/>
  <c r="E162"/>
  <c r="C162"/>
  <c r="Z161"/>
  <c r="Y161"/>
  <c r="X161"/>
  <c r="W161"/>
  <c r="V161"/>
  <c r="U161"/>
  <c r="T161"/>
  <c r="S161"/>
  <c r="R161"/>
  <c r="Q161"/>
  <c r="P161"/>
  <c r="O161"/>
  <c r="L161"/>
  <c r="K161"/>
  <c r="J161"/>
  <c r="I161"/>
  <c r="H161"/>
  <c r="G161"/>
  <c r="F161"/>
  <c r="E161"/>
  <c r="C161"/>
  <c r="Z160"/>
  <c r="Y160"/>
  <c r="X160"/>
  <c r="W160"/>
  <c r="V160"/>
  <c r="U160"/>
  <c r="T160"/>
  <c r="S160"/>
  <c r="R160"/>
  <c r="Q160"/>
  <c r="P160"/>
  <c r="O160"/>
  <c r="L160"/>
  <c r="K160"/>
  <c r="J160"/>
  <c r="I160"/>
  <c r="G160"/>
  <c r="F160"/>
  <c r="E160"/>
  <c r="C160"/>
  <c r="Z159"/>
  <c r="Y159"/>
  <c r="X159"/>
  <c r="X198"/>
  <c r="W159"/>
  <c r="W198"/>
  <c r="V159"/>
  <c r="V198"/>
  <c r="U159"/>
  <c r="U198"/>
  <c r="T159"/>
  <c r="T198"/>
  <c r="S159"/>
  <c r="S198"/>
  <c r="R159"/>
  <c r="R198"/>
  <c r="Q159"/>
  <c r="Q198"/>
  <c r="P159"/>
  <c r="P198"/>
  <c r="O159"/>
  <c r="O198"/>
  <c r="L159"/>
  <c r="K159"/>
  <c r="J159"/>
  <c r="I159"/>
  <c r="H159"/>
  <c r="G159"/>
  <c r="F159"/>
  <c r="E159"/>
  <c r="C159"/>
  <c r="M158"/>
  <c r="H158"/>
  <c r="F158"/>
  <c r="L157"/>
  <c r="K157"/>
  <c r="G157"/>
  <c r="Z157"/>
  <c r="I157"/>
  <c r="L156"/>
  <c r="K156"/>
  <c r="G156"/>
  <c r="Y156"/>
  <c r="I156"/>
  <c r="L155"/>
  <c r="L164"/>
  <c r="K155"/>
  <c r="I155"/>
  <c r="I164"/>
  <c r="N164"/>
  <c r="H198"/>
  <c r="H155"/>
  <c r="G155"/>
  <c r="L154"/>
  <c r="K154"/>
  <c r="I154"/>
  <c r="H154"/>
  <c r="G154"/>
  <c r="L153"/>
  <c r="K153"/>
  <c r="I153"/>
  <c r="H153"/>
  <c r="G153"/>
  <c r="L152"/>
  <c r="K152"/>
  <c r="I152"/>
  <c r="H152"/>
  <c r="G152"/>
  <c r="J151"/>
  <c r="G151"/>
  <c r="F151"/>
  <c r="E151"/>
  <c r="C151"/>
  <c r="B151"/>
  <c r="E149"/>
  <c r="M147"/>
  <c r="K147"/>
  <c r="X145"/>
  <c r="W145"/>
  <c r="V145"/>
  <c r="U145"/>
  <c r="T145"/>
  <c r="S145"/>
  <c r="R145"/>
  <c r="Q145"/>
  <c r="P145"/>
  <c r="O145"/>
  <c r="M145"/>
  <c r="Z144"/>
  <c r="Y144"/>
  <c r="X144"/>
  <c r="W144"/>
  <c r="V144"/>
  <c r="U144"/>
  <c r="T144"/>
  <c r="S144"/>
  <c r="R144"/>
  <c r="Q144"/>
  <c r="P144"/>
  <c r="O144"/>
  <c r="L144"/>
  <c r="K144"/>
  <c r="J144"/>
  <c r="I144"/>
  <c r="G144"/>
  <c r="F144"/>
  <c r="E144"/>
  <c r="C144"/>
  <c r="Z143"/>
  <c r="Y143"/>
  <c r="X143"/>
  <c r="W143"/>
  <c r="V143"/>
  <c r="U143"/>
  <c r="T143"/>
  <c r="S143"/>
  <c r="R143"/>
  <c r="Q143"/>
  <c r="P143"/>
  <c r="O143"/>
  <c r="L143"/>
  <c r="K143"/>
  <c r="J143"/>
  <c r="I143"/>
  <c r="H143"/>
  <c r="G143"/>
  <c r="F143"/>
  <c r="E143"/>
  <c r="C143"/>
  <c r="Z142"/>
  <c r="Y142"/>
  <c r="X142"/>
  <c r="W142"/>
  <c r="V142"/>
  <c r="U142"/>
  <c r="T142"/>
  <c r="S142"/>
  <c r="R142"/>
  <c r="Q142"/>
  <c r="P142"/>
  <c r="O142"/>
  <c r="L142"/>
  <c r="K142"/>
  <c r="J142"/>
  <c r="I142"/>
  <c r="H142"/>
  <c r="G142"/>
  <c r="F142"/>
  <c r="E142"/>
  <c r="C142"/>
  <c r="M141"/>
  <c r="H141"/>
  <c r="F141"/>
  <c r="L140"/>
  <c r="K140"/>
  <c r="G140"/>
  <c r="Z140"/>
  <c r="I140"/>
  <c r="L139"/>
  <c r="K139"/>
  <c r="G139"/>
  <c r="Y139"/>
  <c r="I139"/>
  <c r="L138"/>
  <c r="L145"/>
  <c r="K138"/>
  <c r="I138"/>
  <c r="I145"/>
  <c r="N145"/>
  <c r="H138"/>
  <c r="G138"/>
  <c r="L137"/>
  <c r="K137"/>
  <c r="I137"/>
  <c r="H137"/>
  <c r="G137"/>
  <c r="L136"/>
  <c r="K136"/>
  <c r="I136"/>
  <c r="H136"/>
  <c r="G136"/>
  <c r="J135"/>
  <c r="G135"/>
  <c r="F135"/>
  <c r="E135"/>
  <c r="C135"/>
  <c r="B135"/>
  <c r="X134"/>
  <c r="W134"/>
  <c r="V134"/>
  <c r="U134"/>
  <c r="T134"/>
  <c r="S134"/>
  <c r="R134"/>
  <c r="Q134"/>
  <c r="P134"/>
  <c r="O134"/>
  <c r="M134"/>
  <c r="Z133"/>
  <c r="Y133"/>
  <c r="X133"/>
  <c r="W133"/>
  <c r="V133"/>
  <c r="U133"/>
  <c r="T133"/>
  <c r="S133"/>
  <c r="R133"/>
  <c r="Q133"/>
  <c r="P133"/>
  <c r="O133"/>
  <c r="L133"/>
  <c r="K133"/>
  <c r="J133"/>
  <c r="I133"/>
  <c r="G133"/>
  <c r="F133"/>
  <c r="E133"/>
  <c r="C133"/>
  <c r="Z132"/>
  <c r="Y132"/>
  <c r="X132"/>
  <c r="W132"/>
  <c r="V132"/>
  <c r="U132"/>
  <c r="T132"/>
  <c r="S132"/>
  <c r="R132"/>
  <c r="Q132"/>
  <c r="P132"/>
  <c r="O132"/>
  <c r="L132"/>
  <c r="K132"/>
  <c r="J132"/>
  <c r="I132"/>
  <c r="H132"/>
  <c r="G132"/>
  <c r="F132"/>
  <c r="E132"/>
  <c r="C132"/>
  <c r="Z131"/>
  <c r="Y131"/>
  <c r="X131"/>
  <c r="W131"/>
  <c r="V131"/>
  <c r="U131"/>
  <c r="T131"/>
  <c r="S131"/>
  <c r="R131"/>
  <c r="Q131"/>
  <c r="P131"/>
  <c r="O131"/>
  <c r="L131"/>
  <c r="K131"/>
  <c r="J131"/>
  <c r="I131"/>
  <c r="H131"/>
  <c r="G131"/>
  <c r="F131"/>
  <c r="E131"/>
  <c r="C131"/>
  <c r="M130"/>
  <c r="H130"/>
  <c r="F130"/>
  <c r="L129"/>
  <c r="K129"/>
  <c r="G129"/>
  <c r="Z129"/>
  <c r="I129"/>
  <c r="L128"/>
  <c r="K128"/>
  <c r="G128"/>
  <c r="Y128"/>
  <c r="I128"/>
  <c r="L127"/>
  <c r="L134"/>
  <c r="K127"/>
  <c r="I127"/>
  <c r="I134"/>
  <c r="N134"/>
  <c r="H127"/>
  <c r="G127"/>
  <c r="L126"/>
  <c r="K126"/>
  <c r="I126"/>
  <c r="H126"/>
  <c r="G126"/>
  <c r="L125"/>
  <c r="K125"/>
  <c r="I125"/>
  <c r="H125"/>
  <c r="G125"/>
  <c r="J124"/>
  <c r="G124"/>
  <c r="F124"/>
  <c r="E124"/>
  <c r="C124"/>
  <c r="B124"/>
  <c r="X123"/>
  <c r="W123"/>
  <c r="V123"/>
  <c r="U123"/>
  <c r="T123"/>
  <c r="S123"/>
  <c r="R123"/>
  <c r="Q123"/>
  <c r="P123"/>
  <c r="O123"/>
  <c r="M123"/>
  <c r="Z122"/>
  <c r="Y122"/>
  <c r="X122"/>
  <c r="W122"/>
  <c r="V122"/>
  <c r="U122"/>
  <c r="T122"/>
  <c r="S122"/>
  <c r="R122"/>
  <c r="Q122"/>
  <c r="P122"/>
  <c r="O122"/>
  <c r="L122"/>
  <c r="K122"/>
  <c r="J122"/>
  <c r="I122"/>
  <c r="H122"/>
  <c r="G122"/>
  <c r="F122"/>
  <c r="E122"/>
  <c r="C122"/>
  <c r="Z121"/>
  <c r="Y121"/>
  <c r="X121"/>
  <c r="W121"/>
  <c r="V121"/>
  <c r="U121"/>
  <c r="T121"/>
  <c r="S121"/>
  <c r="R121"/>
  <c r="Q121"/>
  <c r="P121"/>
  <c r="O121"/>
  <c r="L121"/>
  <c r="K121"/>
  <c r="J121"/>
  <c r="I121"/>
  <c r="H121"/>
  <c r="G121"/>
  <c r="F121"/>
  <c r="E121"/>
  <c r="C121"/>
  <c r="Z120"/>
  <c r="Y120"/>
  <c r="X120"/>
  <c r="W120"/>
  <c r="V120"/>
  <c r="U120"/>
  <c r="T120"/>
  <c r="S120"/>
  <c r="R120"/>
  <c r="Q120"/>
  <c r="P120"/>
  <c r="O120"/>
  <c r="L120"/>
  <c r="K120"/>
  <c r="J120"/>
  <c r="I120"/>
  <c r="G120"/>
  <c r="F120"/>
  <c r="E120"/>
  <c r="C120"/>
  <c r="Z119"/>
  <c r="Y119"/>
  <c r="X119"/>
  <c r="X147"/>
  <c r="W119"/>
  <c r="W147"/>
  <c r="V119"/>
  <c r="V147"/>
  <c r="U119"/>
  <c r="U147"/>
  <c r="T119"/>
  <c r="T147"/>
  <c r="S119"/>
  <c r="S147"/>
  <c r="R119"/>
  <c r="R147"/>
  <c r="Q119"/>
  <c r="Q147"/>
  <c r="P119"/>
  <c r="P147"/>
  <c r="O119"/>
  <c r="O147"/>
  <c r="L119"/>
  <c r="K119"/>
  <c r="J119"/>
  <c r="I119"/>
  <c r="H119"/>
  <c r="G119"/>
  <c r="F119"/>
  <c r="E119"/>
  <c r="C119"/>
  <c r="M118"/>
  <c r="H118"/>
  <c r="F118"/>
  <c r="L117"/>
  <c r="K117"/>
  <c r="G117"/>
  <c r="Z117"/>
  <c r="I117"/>
  <c r="L116"/>
  <c r="K116"/>
  <c r="G116"/>
  <c r="Y116"/>
  <c r="I116"/>
  <c r="L115"/>
  <c r="L123"/>
  <c r="K115"/>
  <c r="I115"/>
  <c r="I123"/>
  <c r="N123"/>
  <c r="H147"/>
  <c r="H115"/>
  <c r="G115"/>
  <c r="L114"/>
  <c r="K114"/>
  <c r="I114"/>
  <c r="H114"/>
  <c r="G114"/>
  <c r="L113"/>
  <c r="K113"/>
  <c r="I113"/>
  <c r="H113"/>
  <c r="G113"/>
  <c r="L112"/>
  <c r="K112"/>
  <c r="I112"/>
  <c r="H112"/>
  <c r="G112"/>
  <c r="J111"/>
  <c r="G111"/>
  <c r="F111"/>
  <c r="E111"/>
  <c r="C111"/>
  <c r="B111"/>
  <c r="E109"/>
  <c r="M107"/>
  <c r="K107"/>
  <c r="X105"/>
  <c r="W105"/>
  <c r="V105"/>
  <c r="U105"/>
  <c r="T105"/>
  <c r="S105"/>
  <c r="R105"/>
  <c r="Q105"/>
  <c r="P105"/>
  <c r="O105"/>
  <c r="M105"/>
  <c r="Z104"/>
  <c r="Y104"/>
  <c r="X104"/>
  <c r="W104"/>
  <c r="V104"/>
  <c r="U104"/>
  <c r="T104"/>
  <c r="S104"/>
  <c r="R104"/>
  <c r="Q104"/>
  <c r="P104"/>
  <c r="O104"/>
  <c r="L104"/>
  <c r="K104"/>
  <c r="J104"/>
  <c r="I104"/>
  <c r="G104"/>
  <c r="F104"/>
  <c r="E104"/>
  <c r="C104"/>
  <c r="Z103"/>
  <c r="Y103"/>
  <c r="X103"/>
  <c r="W103"/>
  <c r="V103"/>
  <c r="U103"/>
  <c r="T103"/>
  <c r="S103"/>
  <c r="R103"/>
  <c r="Q103"/>
  <c r="P103"/>
  <c r="O103"/>
  <c r="L103"/>
  <c r="K103"/>
  <c r="J103"/>
  <c r="I103"/>
  <c r="G103"/>
  <c r="F103"/>
  <c r="E103"/>
  <c r="C103"/>
  <c r="Z102"/>
  <c r="Y102"/>
  <c r="X102"/>
  <c r="W102"/>
  <c r="V102"/>
  <c r="U102"/>
  <c r="T102"/>
  <c r="S102"/>
  <c r="R102"/>
  <c r="Q102"/>
  <c r="P102"/>
  <c r="O102"/>
  <c r="L102"/>
  <c r="K102"/>
  <c r="J102"/>
  <c r="I102"/>
  <c r="G102"/>
  <c r="F102"/>
  <c r="E102"/>
  <c r="C102"/>
  <c r="M101"/>
  <c r="H101"/>
  <c r="F101"/>
  <c r="L100"/>
  <c r="K100"/>
  <c r="G100"/>
  <c r="Z100"/>
  <c r="I100"/>
  <c r="L99"/>
  <c r="K99"/>
  <c r="G99"/>
  <c r="Y99"/>
  <c r="I99"/>
  <c r="L98"/>
  <c r="L105"/>
  <c r="K98"/>
  <c r="I98"/>
  <c r="I105"/>
  <c r="N105"/>
  <c r="G98"/>
  <c r="L97"/>
  <c r="K97"/>
  <c r="I97"/>
  <c r="H97"/>
  <c r="G97"/>
  <c r="L96"/>
  <c r="K96"/>
  <c r="I96"/>
  <c r="H96"/>
  <c r="G96"/>
  <c r="J95"/>
  <c r="G95"/>
  <c r="F95"/>
  <c r="E95"/>
  <c r="C95"/>
  <c r="B95"/>
  <c r="X94"/>
  <c r="W94"/>
  <c r="V94"/>
  <c r="U94"/>
  <c r="T94"/>
  <c r="S94"/>
  <c r="R94"/>
  <c r="Q94"/>
  <c r="P94"/>
  <c r="O94"/>
  <c r="M94"/>
  <c r="Z93"/>
  <c r="Y93"/>
  <c r="X93"/>
  <c r="W93"/>
  <c r="V93"/>
  <c r="U93"/>
  <c r="T93"/>
  <c r="S93"/>
  <c r="R93"/>
  <c r="Q93"/>
  <c r="P93"/>
  <c r="O93"/>
  <c r="L93"/>
  <c r="K93"/>
  <c r="J93"/>
  <c r="I93"/>
  <c r="G93"/>
  <c r="F93"/>
  <c r="E93"/>
  <c r="C93"/>
  <c r="Z92"/>
  <c r="Y92"/>
  <c r="X92"/>
  <c r="W92"/>
  <c r="V92"/>
  <c r="U92"/>
  <c r="T92"/>
  <c r="S92"/>
  <c r="R92"/>
  <c r="Q92"/>
  <c r="P92"/>
  <c r="O92"/>
  <c r="L92"/>
  <c r="K92"/>
  <c r="J92"/>
  <c r="I92"/>
  <c r="G92"/>
  <c r="F92"/>
  <c r="E92"/>
  <c r="C92"/>
  <c r="Z91"/>
  <c r="Y91"/>
  <c r="X91"/>
  <c r="W91"/>
  <c r="V91"/>
  <c r="U91"/>
  <c r="T91"/>
  <c r="S91"/>
  <c r="R91"/>
  <c r="Q91"/>
  <c r="P91"/>
  <c r="O91"/>
  <c r="L91"/>
  <c r="K91"/>
  <c r="J91"/>
  <c r="I91"/>
  <c r="H91"/>
  <c r="G91"/>
  <c r="F91"/>
  <c r="E91"/>
  <c r="C91"/>
  <c r="M90"/>
  <c r="H90"/>
  <c r="F90"/>
  <c r="L89"/>
  <c r="K89"/>
  <c r="G89"/>
  <c r="Z89"/>
  <c r="I89"/>
  <c r="L88"/>
  <c r="K88"/>
  <c r="G88"/>
  <c r="Y88"/>
  <c r="I88"/>
  <c r="L87"/>
  <c r="L94"/>
  <c r="K87"/>
  <c r="I87"/>
  <c r="I94"/>
  <c r="N94"/>
  <c r="H87"/>
  <c r="G87"/>
  <c r="L86"/>
  <c r="K86"/>
  <c r="I86"/>
  <c r="H86"/>
  <c r="G86"/>
  <c r="L85"/>
  <c r="K85"/>
  <c r="I85"/>
  <c r="H85"/>
  <c r="G85"/>
  <c r="J84"/>
  <c r="G84"/>
  <c r="F84"/>
  <c r="E84"/>
  <c r="C84"/>
  <c r="B84"/>
  <c r="X83"/>
  <c r="W83"/>
  <c r="V83"/>
  <c r="U83"/>
  <c r="T83"/>
  <c r="S83"/>
  <c r="R83"/>
  <c r="Q83"/>
  <c r="P83"/>
  <c r="O83"/>
  <c r="M83"/>
  <c r="Z82"/>
  <c r="Y82"/>
  <c r="X82"/>
  <c r="W82"/>
  <c r="V82"/>
  <c r="U82"/>
  <c r="T82"/>
  <c r="S82"/>
  <c r="R82"/>
  <c r="Q82"/>
  <c r="P82"/>
  <c r="O82"/>
  <c r="L82"/>
  <c r="K82"/>
  <c r="J82"/>
  <c r="I82"/>
  <c r="H82"/>
  <c r="G82"/>
  <c r="F82"/>
  <c r="E82"/>
  <c r="C82"/>
  <c r="M81"/>
  <c r="H81"/>
  <c r="F81"/>
  <c r="L80"/>
  <c r="K80"/>
  <c r="G80"/>
  <c r="Z80"/>
  <c r="I80"/>
  <c r="L79"/>
  <c r="L83"/>
  <c r="K79"/>
  <c r="G79"/>
  <c r="Y79"/>
  <c r="I79"/>
  <c r="I83"/>
  <c r="N83"/>
  <c r="L78"/>
  <c r="K78"/>
  <c r="I78"/>
  <c r="H78"/>
  <c r="G78"/>
  <c r="L77"/>
  <c r="K77"/>
  <c r="I77"/>
  <c r="H77"/>
  <c r="G77"/>
  <c r="L76"/>
  <c r="K76"/>
  <c r="I76"/>
  <c r="H76"/>
  <c r="G76"/>
  <c r="J75"/>
  <c r="G75"/>
  <c r="F75"/>
  <c r="E75"/>
  <c r="C75"/>
  <c r="B75"/>
  <c r="X74"/>
  <c r="W74"/>
  <c r="V74"/>
  <c r="U74"/>
  <c r="T74"/>
  <c r="S74"/>
  <c r="R74"/>
  <c r="Q74"/>
  <c r="P74"/>
  <c r="O74"/>
  <c r="M74"/>
  <c r="Z73"/>
  <c r="Y73"/>
  <c r="X73"/>
  <c r="W73"/>
  <c r="V73"/>
  <c r="U73"/>
  <c r="T73"/>
  <c r="S73"/>
  <c r="R73"/>
  <c r="Q73"/>
  <c r="P73"/>
  <c r="O73"/>
  <c r="L73"/>
  <c r="K73"/>
  <c r="J73"/>
  <c r="I73"/>
  <c r="H73"/>
  <c r="G73"/>
  <c r="F73"/>
  <c r="E73"/>
  <c r="C73"/>
  <c r="M72"/>
  <c r="H72"/>
  <c r="F72"/>
  <c r="L71"/>
  <c r="K71"/>
  <c r="G71"/>
  <c r="Z71"/>
  <c r="I71"/>
  <c r="L70"/>
  <c r="L74"/>
  <c r="K70"/>
  <c r="G70"/>
  <c r="Y70"/>
  <c r="I70"/>
  <c r="I74"/>
  <c r="N74"/>
  <c r="L69"/>
  <c r="K69"/>
  <c r="I69"/>
  <c r="H69"/>
  <c r="G69"/>
  <c r="L68"/>
  <c r="K68"/>
  <c r="I68"/>
  <c r="H68"/>
  <c r="G68"/>
  <c r="L67"/>
  <c r="K67"/>
  <c r="I67"/>
  <c r="H67"/>
  <c r="G67"/>
  <c r="J66"/>
  <c r="G66"/>
  <c r="F66"/>
  <c r="E66"/>
  <c r="C66"/>
  <c r="B66"/>
  <c r="X65"/>
  <c r="W65"/>
  <c r="V65"/>
  <c r="U65"/>
  <c r="T65"/>
  <c r="S65"/>
  <c r="R65"/>
  <c r="Q65"/>
  <c r="P65"/>
  <c r="O65"/>
  <c r="M65"/>
  <c r="Z64"/>
  <c r="Y64"/>
  <c r="X64"/>
  <c r="W64"/>
  <c r="V64"/>
  <c r="U64"/>
  <c r="T64"/>
  <c r="S64"/>
  <c r="R64"/>
  <c r="Q64"/>
  <c r="P64"/>
  <c r="O64"/>
  <c r="L64"/>
  <c r="K64"/>
  <c r="J64"/>
  <c r="I64"/>
  <c r="H64"/>
  <c r="G64"/>
  <c r="F64"/>
  <c r="E64"/>
  <c r="C64"/>
  <c r="Z63"/>
  <c r="Y63"/>
  <c r="X63"/>
  <c r="W63"/>
  <c r="V63"/>
  <c r="U63"/>
  <c r="T63"/>
  <c r="S63"/>
  <c r="R63"/>
  <c r="Q63"/>
  <c r="P63"/>
  <c r="O63"/>
  <c r="L63"/>
  <c r="K63"/>
  <c r="J63"/>
  <c r="I63"/>
  <c r="H63"/>
  <c r="G63"/>
  <c r="F63"/>
  <c r="E63"/>
  <c r="C63"/>
  <c r="Z62"/>
  <c r="Y62"/>
  <c r="X62"/>
  <c r="W62"/>
  <c r="V62"/>
  <c r="U62"/>
  <c r="T62"/>
  <c r="S62"/>
  <c r="R62"/>
  <c r="Q62"/>
  <c r="P62"/>
  <c r="O62"/>
  <c r="L62"/>
  <c r="K62"/>
  <c r="J62"/>
  <c r="I62"/>
  <c r="H62"/>
  <c r="G62"/>
  <c r="F62"/>
  <c r="E62"/>
  <c r="C62"/>
  <c r="Z61"/>
  <c r="Y61"/>
  <c r="X61"/>
  <c r="W61"/>
  <c r="V61"/>
  <c r="U61"/>
  <c r="T61"/>
  <c r="S61"/>
  <c r="R61"/>
  <c r="Q61"/>
  <c r="P61"/>
  <c r="O61"/>
  <c r="L61"/>
  <c r="K61"/>
  <c r="J61"/>
  <c r="I61"/>
  <c r="G61"/>
  <c r="F61"/>
  <c r="E61"/>
  <c r="C61"/>
  <c r="Z60"/>
  <c r="Y60"/>
  <c r="X60"/>
  <c r="X107"/>
  <c r="W60"/>
  <c r="W107"/>
  <c r="V60"/>
  <c r="V107"/>
  <c r="U60"/>
  <c r="U107"/>
  <c r="T60"/>
  <c r="T107"/>
  <c r="S60"/>
  <c r="S107"/>
  <c r="R60"/>
  <c r="R107"/>
  <c r="Q60"/>
  <c r="Q107"/>
  <c r="P60"/>
  <c r="P107"/>
  <c r="O60"/>
  <c r="O107"/>
  <c r="L60"/>
  <c r="K60"/>
  <c r="J60"/>
  <c r="I60"/>
  <c r="H60"/>
  <c r="G60"/>
  <c r="F60"/>
  <c r="E60"/>
  <c r="C60"/>
  <c r="M59"/>
  <c r="H59"/>
  <c r="F59"/>
  <c r="L58"/>
  <c r="K58"/>
  <c r="G58"/>
  <c r="Z58"/>
  <c r="I58"/>
  <c r="L57"/>
  <c r="K57"/>
  <c r="G57"/>
  <c r="Y57"/>
  <c r="I57"/>
  <c r="L56"/>
  <c r="L65"/>
  <c r="K56"/>
  <c r="I56"/>
  <c r="H56"/>
  <c r="G56"/>
  <c r="L55"/>
  <c r="K55"/>
  <c r="I55"/>
  <c r="H55"/>
  <c r="G55"/>
  <c r="L54"/>
  <c r="K54"/>
  <c r="I54"/>
  <c r="H54"/>
  <c r="G54"/>
  <c r="L53"/>
  <c r="K53"/>
  <c r="I53"/>
  <c r="H53"/>
  <c r="G53"/>
  <c r="J52"/>
  <c r="G52"/>
  <c r="F52"/>
  <c r="E52"/>
  <c r="C52"/>
  <c r="B52"/>
  <c r="E50"/>
  <c r="M48"/>
  <c r="K48"/>
  <c r="K674"/>
  <c r="X46"/>
  <c r="W46"/>
  <c r="V46"/>
  <c r="U46"/>
  <c r="T46"/>
  <c r="S46"/>
  <c r="R46"/>
  <c r="Q46"/>
  <c r="P46"/>
  <c r="O46"/>
  <c r="M46"/>
  <c r="Z45"/>
  <c r="Y45"/>
  <c r="X45"/>
  <c r="X48"/>
  <c r="W45"/>
  <c r="W48"/>
  <c r="V45"/>
  <c r="V48"/>
  <c r="U45"/>
  <c r="U48"/>
  <c r="T45"/>
  <c r="T48"/>
  <c r="S45"/>
  <c r="S48"/>
  <c r="R45"/>
  <c r="R48"/>
  <c r="Q45"/>
  <c r="Q48"/>
  <c r="P45"/>
  <c r="P48"/>
  <c r="O45"/>
  <c r="O48"/>
  <c r="L45"/>
  <c r="K45"/>
  <c r="J45"/>
  <c r="I45"/>
  <c r="H45"/>
  <c r="G45"/>
  <c r="F45"/>
  <c r="E45"/>
  <c r="C45"/>
  <c r="M44"/>
  <c r="H44"/>
  <c r="F44"/>
  <c r="L43"/>
  <c r="K43"/>
  <c r="G43"/>
  <c r="Z43"/>
  <c r="I43"/>
  <c r="L42"/>
  <c r="K42"/>
  <c r="G42"/>
  <c r="Y42"/>
  <c r="I42"/>
  <c r="L41"/>
  <c r="L46"/>
  <c r="K41"/>
  <c r="I41"/>
  <c r="I46"/>
  <c r="N46"/>
  <c r="H48"/>
  <c r="H41"/>
  <c r="G41"/>
  <c r="L40"/>
  <c r="K40"/>
  <c r="I40"/>
  <c r="H40"/>
  <c r="G40"/>
  <c r="L39"/>
  <c r="K39"/>
  <c r="I39"/>
  <c r="H39"/>
  <c r="G39"/>
  <c r="L38"/>
  <c r="K38"/>
  <c r="I38"/>
  <c r="H38"/>
  <c r="G38"/>
  <c r="J37"/>
  <c r="G37"/>
  <c r="F37"/>
  <c r="E37"/>
  <c r="C37"/>
  <c r="B37"/>
  <c r="E35"/>
  <c r="E33"/>
  <c r="L26"/>
  <c r="K26"/>
  <c r="L16"/>
  <c r="L15"/>
  <c r="L14"/>
  <c r="L13"/>
  <c r="L12"/>
  <c r="L11"/>
  <c r="L9"/>
  <c r="L7"/>
  <c r="A1"/>
  <c r="I65"/>
  <c r="N65"/>
  <c r="H107"/>
  <c r="I674"/>
  <c r="K690"/>
  <c r="K691"/>
  <c r="K692"/>
  <c r="K693"/>
  <c r="H676"/>
</calcChain>
</file>

<file path=xl/sharedStrings.xml><?xml version="1.0" encoding="utf-8"?>
<sst xmlns="http://schemas.openxmlformats.org/spreadsheetml/2006/main" count="852" uniqueCount="159">
  <si>
    <t>№ п/п</t>
  </si>
  <si>
    <t>Шифр</t>
  </si>
  <si>
    <t>и коды</t>
  </si>
  <si>
    <t>Кол-во</t>
  </si>
  <si>
    <t>Цена</t>
  </si>
  <si>
    <t>за ед.</t>
  </si>
  <si>
    <t>изм.</t>
  </si>
  <si>
    <t>Руб.</t>
  </si>
  <si>
    <t>Стои-</t>
  </si>
  <si>
    <t>мость</t>
  </si>
  <si>
    <t>в ценах</t>
  </si>
  <si>
    <t>2001 г.</t>
  </si>
  <si>
    <t>пере-</t>
  </si>
  <si>
    <t>счета</t>
  </si>
  <si>
    <t>мость в</t>
  </si>
  <si>
    <t>текущих</t>
  </si>
  <si>
    <t>ценах</t>
  </si>
  <si>
    <t>Ед.</t>
  </si>
  <si>
    <t>расц.</t>
  </si>
  <si>
    <t>ресур.</t>
  </si>
  <si>
    <t>Наименование
 работ и затрат</t>
  </si>
  <si>
    <t>ед.</t>
  </si>
  <si>
    <t>Коэфф.</t>
  </si>
  <si>
    <t>ициент</t>
  </si>
  <si>
    <t>№</t>
  </si>
  <si>
    <t xml:space="preserve">по </t>
  </si>
  <si>
    <t>смете</t>
  </si>
  <si>
    <t>Зарплата</t>
  </si>
  <si>
    <t>Эксплуатация машин</t>
  </si>
  <si>
    <t>в т.ч. зарплата машинистов</t>
  </si>
  <si>
    <t>Материальные ресурсы</t>
  </si>
  <si>
    <t>Накладные расходы от ФОТ</t>
  </si>
  <si>
    <t>Сметная прибыль</t>
  </si>
  <si>
    <t>Затраты труда</t>
  </si>
  <si>
    <t>%</t>
  </si>
  <si>
    <t>чел-ч</t>
  </si>
  <si>
    <t xml:space="preserve">Инвестор </t>
  </si>
  <si>
    <t>ООО "Газпром инвестпроект"</t>
  </si>
  <si>
    <t xml:space="preserve">Государственный
заказчик </t>
  </si>
  <si>
    <t>Государственная корпорация по строительству олимпийских объектов и развитию г.Сочи как горноклиматического курорта( ГК " Олимпстрой")</t>
  </si>
  <si>
    <t xml:space="preserve">заказчик </t>
  </si>
  <si>
    <t>Заказчик</t>
  </si>
  <si>
    <t>Закрытое акционерное общество " Межрегион- Энергострой"</t>
  </si>
  <si>
    <t xml:space="preserve">Подрядчик </t>
  </si>
  <si>
    <t>Открытое акционерное общество ТЭК " Мосэнерго"</t>
  </si>
  <si>
    <t xml:space="preserve">Стройка </t>
  </si>
  <si>
    <t>Адлерская ТЭС ул. Суздальская</t>
  </si>
  <si>
    <t xml:space="preserve">Объект </t>
  </si>
  <si>
    <t>Адлерская ТЭС. Основные объекты строительства. Пристанционный узел. Общестроительная часть. п 6.1.  Программы выполнения работ по строительству Адлерской ТЭС.</t>
  </si>
  <si>
    <t>номер</t>
  </si>
  <si>
    <t>дата</t>
  </si>
  <si>
    <t>Номер документа</t>
  </si>
  <si>
    <t>Дата составления</t>
  </si>
  <si>
    <t>Отчетный период</t>
  </si>
  <si>
    <t>с</t>
  </si>
  <si>
    <t>по</t>
  </si>
  <si>
    <t>AKT ОСВИДЕТЕЛЬСТВОВАНИЯ ВЫПОЛНЕННЫХ РАБОТ</t>
  </si>
  <si>
    <t xml:space="preserve">Составлен(а) в ценах 2001 г. с учетом коэффициентов пересчета к базисной стоимости СМР в текущий уровень цен базисно-индексным методом </t>
  </si>
  <si>
    <t>г.</t>
  </si>
  <si>
    <t>Номер</t>
  </si>
  <si>
    <t>Попра-</t>
  </si>
  <si>
    <t>Пункт</t>
  </si>
  <si>
    <t>Коэффи-</t>
  </si>
  <si>
    <t>ЗТР</t>
  </si>
  <si>
    <t>п/п</t>
  </si>
  <si>
    <t>поз. по смете</t>
  </si>
  <si>
    <t>Единица</t>
  </si>
  <si>
    <t>вочные</t>
  </si>
  <si>
    <t>коэфф.</t>
  </si>
  <si>
    <t>циенты</t>
  </si>
  <si>
    <t>всего</t>
  </si>
  <si>
    <t>расценки</t>
  </si>
  <si>
    <t>Наименование работ и затрат</t>
  </si>
  <si>
    <t>изме-</t>
  </si>
  <si>
    <t>единиц</t>
  </si>
  <si>
    <t>коэффи-</t>
  </si>
  <si>
    <t>чел.-час</t>
  </si>
  <si>
    <t>рения</t>
  </si>
  <si>
    <t>ресурса</t>
  </si>
  <si>
    <t xml:space="preserve">Локальная смета № 4-1-А  </t>
  </si>
  <si>
    <t xml:space="preserve">Раздел  </t>
  </si>
  <si>
    <t xml:space="preserve">Устройство бетонной подготовки (под все фундаменты)
</t>
  </si>
  <si>
    <t xml:space="preserve">Бетон тяжелый, крупность заполнителя 20 мм, класс В 7,5 (М100)
</t>
  </si>
  <si>
    <t>Итого</t>
  </si>
  <si>
    <t xml:space="preserve">Устройство железобетонных фундаментов общего назначения объемом более 25 м3
</t>
  </si>
  <si>
    <t xml:space="preserve">Бетон тяжелый, крупность заполнителя 20 мм, класс В 25 (М300)
</t>
  </si>
  <si>
    <t xml:space="preserve">Надбавка за водонепроницаемость бетона В25 до W6. 732,07/1,1252*0,01+732,07/1,1252*0,015=16,27 руб/м3
</t>
  </si>
  <si>
    <t xml:space="preserve">Горячекатаная арматурная сталь периодического профиля класса А-III диаметром 10 мм
</t>
  </si>
  <si>
    <t xml:space="preserve">Горячекатаная арматурная сталь периодического профиля класса А-III диаметром 12 мм
</t>
  </si>
  <si>
    <t xml:space="preserve">Горячекатаная арматурная сталь периодического профиля класса А-III диаметром 16-18 мм
</t>
  </si>
  <si>
    <t xml:space="preserve">Установка закладных деталей весом более 20 кг (МН-1)
</t>
  </si>
  <si>
    <t xml:space="preserve"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 поставляемые отдельно
</t>
  </si>
  <si>
    <t xml:space="preserve">Установка закладных деталей весом более 20 кг (гильза из трубы 245х5)
</t>
  </si>
  <si>
    <t xml:space="preserve">Трубы стальные электросварные прямошовные со снятой фаской диаметром от 20 до 377 мм из стали марок БСт2кп-БСт4кп и БСт2пс-БСт4пс наружный диаметр 273 мм толщина стенки 5 мм
</t>
  </si>
  <si>
    <t xml:space="preserve">Гидроизоляция горизонтальная фундаментов составом ГИДРОТЕКС-К
</t>
  </si>
  <si>
    <t xml:space="preserve">К ВЫЧЕТУ Стекло жидкое калийное
</t>
  </si>
  <si>
    <t xml:space="preserve">К ВЫЧЕТУ Раствор готовый кладочный цементный, марка 25
</t>
  </si>
  <si>
    <t xml:space="preserve">ГИДРОТЕКС-К 72,03/4,262*1,02=17,24руб./кг. Норма расхода 1,2 на1м2
</t>
  </si>
  <si>
    <t xml:space="preserve">Гидроизоляция боковая фундаментов составом ГИДРОТЕКС-К
</t>
  </si>
  <si>
    <t xml:space="preserve">К ВЫЧЕТУ Раствор готовый отделочный тяжелый, цементный 1:3
</t>
  </si>
  <si>
    <t xml:space="preserve">Установка стальных конструкций, остающихся в теле бетона (ЗД-1)
</t>
  </si>
  <si>
    <t xml:space="preserve">Устройство стен и днищ тоннелей и проходных каналов при отношении высоты к ширине до 1, при толщине стен до 300 мм
</t>
  </si>
  <si>
    <t xml:space="preserve">Устройство бетонной подготовки
</t>
  </si>
  <si>
    <t xml:space="preserve">Устройство железобетонных стен и перегородок высотой более 6 м, толщиной 1000 мм
</t>
  </si>
  <si>
    <t xml:space="preserve">Надбавка за водонепроницаемость бетона В25 до W6. 732,07/1,1252*0,01+732,07/1,1252*0,015=16,27 руб./м3
</t>
  </si>
  <si>
    <t xml:space="preserve">Каркасы  класса А-1  диам. 14 мм (каркас КП-1 диам.8 мм класса А-1)
</t>
  </si>
  <si>
    <t xml:space="preserve">Горячекатаная арматурная сталь гладкая класса А-I диаметром 8 мм
</t>
  </si>
  <si>
    <t xml:space="preserve">Горячекатаная арматурная сталь периодического профиля класса А-III диаметром 20-22 мм
</t>
  </si>
  <si>
    <t xml:space="preserve">Гидроизоляция боковая перегородки составом ГИДРОТЕКС-К
</t>
  </si>
  <si>
    <t xml:space="preserve">Гидроизоляция горизонтальная перегородки составом ГИДРОТЕКС-К
</t>
  </si>
  <si>
    <t xml:space="preserve">Итого </t>
  </si>
  <si>
    <t>Итого по разделам</t>
  </si>
  <si>
    <t>Итого по смете</t>
  </si>
  <si>
    <t>Итого по объекту</t>
  </si>
  <si>
    <t>Накладные расходы К-0.94</t>
  </si>
  <si>
    <t>Итого по акту</t>
  </si>
  <si>
    <t>Временные здания и сооружения 5,4%</t>
  </si>
  <si>
    <t>Итого с лимитированными затратами</t>
  </si>
  <si>
    <t>НДС 18%</t>
  </si>
  <si>
    <t>Всего по акту :</t>
  </si>
  <si>
    <t>ПРИНЯЛ:</t>
  </si>
  <si>
    <t>Генеральный директор закрытого акционерного</t>
  </si>
  <si>
    <t>общества "Межрегион-Энергострой"</t>
  </si>
  <si>
    <t>А.А.Бутко</t>
  </si>
  <si>
    <t>(должность)</t>
  </si>
  <si>
    <t>подпись</t>
  </si>
  <si>
    <t xml:space="preserve">расшифровка </t>
  </si>
  <si>
    <t>м.п.</t>
  </si>
  <si>
    <t>СДАЛ:</t>
  </si>
  <si>
    <t>Генеральный директор открытого акционерного</t>
  </si>
  <si>
    <t>общества "ТЭК Мосэнерго"</t>
  </si>
  <si>
    <t>Ю.Е.Долин</t>
  </si>
  <si>
    <t>Директор филиала  ООО "ТЭК "Мосэнерго"-"Управление по строительству АТЭС"</t>
  </si>
  <si>
    <t>В.В.Катанов</t>
  </si>
  <si>
    <t>Директор по капитальному строительству ЗАО "Межрегион-Энергострой"</t>
  </si>
  <si>
    <t>Р.Р.Абейдулин</t>
  </si>
  <si>
    <t>[должность,подпись(инициалы,фамилия)]</t>
  </si>
  <si>
    <t>Фундамент ФМ-3</t>
  </si>
  <si>
    <t>(выборочная позиция)</t>
  </si>
  <si>
    <t>24-0022</t>
  </si>
  <si>
    <t>Горячекатанная арматура 
сталь периодического профиля класса А- 3 диам. 12мм</t>
  </si>
  <si>
    <t>тн</t>
  </si>
  <si>
    <t>Итого по смете:</t>
  </si>
  <si>
    <t>Разница</t>
  </si>
  <si>
    <t>поз.
7.5</t>
  </si>
  <si>
    <t>Данные из программы "Смета-ру"</t>
  </si>
  <si>
    <t xml:space="preserve">Фрагмент расчета поз. 7.5 по смете 1-3А "Главный корпус" </t>
  </si>
  <si>
    <t xml:space="preserve">Приложение: Вид Акта № 1-3А освидетельствования выполненных работ за
                     апрель 2010 с замечаниями Заказчика; 
                     Вид Акта № 1-3А освидетельствования выполненных работ за
                     апрель 2010 с экспортом в Excel.  
</t>
  </si>
  <si>
    <t>О программном комплексе программы "Смета ру"</t>
  </si>
  <si>
    <t>Экспорт в Excel по 
программе "Смета-ру"</t>
  </si>
  <si>
    <t xml:space="preserve">Комментарий </t>
  </si>
  <si>
    <t xml:space="preserve"> по ряду  возможностей функций
 в программе "Смета ру" </t>
  </si>
  <si>
    <t xml:space="preserve"> по программе "Смета ру"</t>
  </si>
  <si>
    <t xml:space="preserve"> по экспорту  в "Excel</t>
  </si>
  <si>
    <t>Исп. Кулинич Т.П.</t>
  </si>
  <si>
    <t xml:space="preserve">На сегодня объем выполненных работ составляет примерно около 8%.
Соответственно, при сдаче актов выполненных работ, хотя и   с опозданием, но  выполняется ручной пересчет актов.
В дальнейшем, при значительном увеличении ежемесячного объема выполняемых работ, выполнять такие операции   не представится возможным.  
При ограниченном времени в конце отчетного периода, изменением, уточнением объема работ в результате проверки кураторами, пересчет актов выполненных работ происходит ни один раз, при этом каждый раз необходимо пересчитывать арифметику. Такое положение сводит автоматизированный расчет актов выполненных работ к мин.
Необходимо рассмотреть возможность:
1. В Программе  - функцию округления числовых параметров (графа 5) до двух-четырех знаков;
2.  В Программе при назначении поправок  ручным способом  полученный  числовой  результат на экране выводить с округлением до двух знаков.   
</t>
  </si>
  <si>
    <t>фактически по расчету</t>
  </si>
  <si>
    <t>1. В программе "Смета ру" при  составлении и выборе выполненного объема работ (по конкретной позиции-поз.7)  формируются ресурсы (трудовые, материальные,машинные ) на ед. измерения в виде подчиненных строк (7.5).
Материальные ресурсы рассчитываются автоматически и содержат  числовые параметры в виде шести   десятичных знаков после запятой (графа5).  
Расчет стоимости работ в базовых и текущих ценах  (графа7,9) производится  путем умножения объема работ (без округления до трех или четырех знаков) на цену с двумя десятичными знаками: 
(0,00928*6420,00)+(59,58*4,44)=264,52. 
(Графа 5*Графа 6)+(Графа 7*Графа 8)=Графа 9. 
2. При назначении поправок  ручным способом через формулы (при изменении цены материальных ресурсов - наиболее часто встречающееся) полученный  числовой  результат на экране выведен в виде шести  десятичных знаков.</t>
  </si>
  <si>
    <r>
      <t>Результат выхода</t>
    </r>
    <r>
      <rPr>
        <b/>
        <sz val="10"/>
        <rFont val="Arial Cyr"/>
        <charset val="204"/>
      </rPr>
      <t xml:space="preserve"> </t>
    </r>
    <r>
      <rPr>
        <sz val="10"/>
        <rFont val="Arial Cyr"/>
        <charset val="204"/>
      </rPr>
      <t xml:space="preserve">в Excel  числового
параметра (графа10) - десятичное число
с тремя- четырьма знаками. 
Расчет стоимости работ в базовых и 
текущих ценах  (графа12,14)
 производится  путем умножения 
объема работ (с округлением
 до трех или четырех знаков) на цену с двумя десятичными знаками: 
 выгруз в Excel - (0,0093*6420,00)+(59,58*4,44)=264,52.
фактически при перемножении-
(0,0093*6420,00)+(59,71*4,44)=265,09.
Графу 10 можно раздвинуть до необходимых
размеров, предусмотренных  сметной 
программой, но Заказчик требует ограничения числового параметра до трех, четырех знаков.             
В результате автоматическое начисление 
происходит программным путем, со всеми
 десятичными знаками после запятой,
 а  выход в Excel -  с ограниченными знаками,
 что требует ручного расчета арифметики
 каждой подчиненной строки и иправления
 в актах выполненных работ.
Причем, исправление необходимо
 выполнить в программе "Смета ру",
 так как возможное исправление в "Соби"-
 "на раз"не позволяет правильно выполнить
 форму  КС-6 и  последующие акты, которые рассчитываются непосредственно
 из программы. 
</t>
    </r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</si>
</sst>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;[Red]\-\ #,##0.00"/>
    <numFmt numFmtId="165" formatCode="mmmm"/>
    <numFmt numFmtId="166" formatCode="#,##0.00_ ;[Red]\-#,##0.00\ "/>
    <numFmt numFmtId="167" formatCode="* #,##0.00;* \-#,##0.00;* &quot;-&quot;??;@"/>
  </numFmts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b/>
      <sz val="14"/>
      <name val="Arial"/>
      <family val="2"/>
      <charset val="204"/>
    </font>
    <font>
      <sz val="8"/>
      <name val="Arial"/>
      <family val="2"/>
      <charset val="204"/>
    </font>
    <font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4"/>
      <name val="Arial"/>
      <family val="2"/>
      <charset val="204"/>
    </font>
    <font>
      <b/>
      <sz val="9"/>
      <name val="Arial"/>
      <family val="2"/>
      <charset val="204"/>
    </font>
    <font>
      <sz val="12"/>
      <name val="Arial Cyr"/>
      <charset val="204"/>
    </font>
    <font>
      <sz val="10"/>
      <color rgb="FFFF0000"/>
      <name val="Arial Cyr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/>
    <xf numFmtId="0" fontId="6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right" wrapText="1"/>
    </xf>
    <xf numFmtId="164" fontId="5" fillId="0" borderId="0" xfId="0" applyNumberFormat="1" applyFont="1"/>
    <xf numFmtId="2" fontId="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4" fontId="6" fillId="0" borderId="1" xfId="0" applyNumberFormat="1" applyFont="1" applyBorder="1"/>
    <xf numFmtId="0" fontId="9" fillId="0" borderId="0" xfId="0" applyFont="1"/>
    <xf numFmtId="0" fontId="10" fillId="0" borderId="0" xfId="0" applyFont="1"/>
    <xf numFmtId="165" fontId="10" fillId="0" borderId="0" xfId="0" applyNumberFormat="1" applyFont="1" applyAlignment="1">
      <alignment horizontal="right"/>
    </xf>
    <xf numFmtId="1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5" fillId="0" borderId="7" xfId="0" applyFont="1" applyBorder="1"/>
    <xf numFmtId="0" fontId="5" fillId="0" borderId="4" xfId="0" applyFont="1" applyBorder="1"/>
    <xf numFmtId="0" fontId="5" fillId="0" borderId="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8" xfId="0" applyFont="1" applyBorder="1"/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justify" vertical="top" wrapText="1"/>
    </xf>
    <xf numFmtId="0" fontId="11" fillId="0" borderId="0" xfId="0" applyFont="1" applyAlignment="1">
      <alignment horizontal="right" wrapText="1"/>
    </xf>
    <xf numFmtId="0" fontId="5" fillId="0" borderId="0" xfId="0" applyFont="1" applyAlignment="1">
      <alignment wrapText="1"/>
    </xf>
    <xf numFmtId="164" fontId="5" fillId="0" borderId="0" xfId="0" applyNumberFormat="1" applyFont="1" applyAlignment="1">
      <alignment horizontal="right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justify" vertical="top" wrapText="1"/>
    </xf>
    <xf numFmtId="0" fontId="11" fillId="0" borderId="11" xfId="0" applyFont="1" applyBorder="1" applyAlignment="1">
      <alignment horizontal="right" wrapText="1"/>
    </xf>
    <xf numFmtId="0" fontId="5" fillId="0" borderId="11" xfId="0" applyFont="1" applyBorder="1"/>
    <xf numFmtId="164" fontId="5" fillId="0" borderId="11" xfId="0" applyNumberFormat="1" applyFont="1" applyBorder="1"/>
    <xf numFmtId="0" fontId="5" fillId="0" borderId="11" xfId="0" applyFont="1" applyBorder="1" applyAlignment="1">
      <alignment wrapText="1"/>
    </xf>
    <xf numFmtId="2" fontId="5" fillId="0" borderId="11" xfId="0" applyNumberFormat="1" applyFont="1" applyBorder="1"/>
    <xf numFmtId="164" fontId="12" fillId="0" borderId="0" xfId="0" applyNumberFormat="1" applyFont="1"/>
    <xf numFmtId="0" fontId="12" fillId="0" borderId="0" xfId="0" applyFont="1"/>
    <xf numFmtId="164" fontId="0" fillId="0" borderId="0" xfId="0" applyNumberFormat="1"/>
    <xf numFmtId="164" fontId="12" fillId="0" borderId="0" xfId="0" applyNumberFormat="1" applyFont="1" applyAlignment="1">
      <alignment horizontal="right"/>
    </xf>
    <xf numFmtId="2" fontId="5" fillId="0" borderId="0" xfId="0" applyNumberFormat="1" applyFont="1"/>
    <xf numFmtId="166" fontId="12" fillId="0" borderId="0" xfId="0" applyNumberFormat="1" applyFont="1"/>
    <xf numFmtId="166" fontId="0" fillId="0" borderId="0" xfId="0" applyNumberFormat="1"/>
    <xf numFmtId="164" fontId="9" fillId="0" borderId="0" xfId="0" applyNumberFormat="1" applyFont="1"/>
    <xf numFmtId="0" fontId="14" fillId="0" borderId="0" xfId="0" applyFont="1"/>
    <xf numFmtId="0" fontId="12" fillId="0" borderId="11" xfId="0" applyFont="1" applyBorder="1"/>
    <xf numFmtId="0" fontId="15" fillId="0" borderId="0" xfId="0" applyFont="1"/>
    <xf numFmtId="0" fontId="0" fillId="0" borderId="11" xfId="0" applyBorder="1"/>
    <xf numFmtId="0" fontId="6" fillId="0" borderId="1" xfId="0" applyFont="1" applyBorder="1" applyAlignment="1">
      <alignment vertical="top" wrapText="1"/>
    </xf>
    <xf numFmtId="0" fontId="0" fillId="0" borderId="6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4" fontId="0" fillId="0" borderId="1" xfId="0" applyNumberForma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7" fontId="14" fillId="0" borderId="0" xfId="1" applyNumberFormat="1" applyFont="1" applyAlignment="1"/>
    <xf numFmtId="167" fontId="0" fillId="0" borderId="0" xfId="1" applyNumberFormat="1" applyFont="1" applyAlignment="1"/>
    <xf numFmtId="167" fontId="9" fillId="0" borderId="0" xfId="1" applyNumberFormat="1" applyFont="1" applyAlignment="1"/>
    <xf numFmtId="167" fontId="13" fillId="0" borderId="0" xfId="1" applyNumberFormat="1" applyFont="1" applyAlignment="1"/>
    <xf numFmtId="166" fontId="9" fillId="0" borderId="0" xfId="0" applyNumberFormat="1" applyFont="1" applyAlignment="1"/>
    <xf numFmtId="0" fontId="13" fillId="0" borderId="0" xfId="0" applyFont="1" applyAlignment="1"/>
    <xf numFmtId="0" fontId="14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right"/>
    </xf>
    <xf numFmtId="167" fontId="14" fillId="0" borderId="0" xfId="1" applyNumberFormat="1" applyFont="1" applyAlignment="1">
      <alignment horizontal="right"/>
    </xf>
    <xf numFmtId="167" fontId="0" fillId="0" borderId="0" xfId="1" applyNumberFormat="1" applyFont="1" applyAlignment="1">
      <alignment horizontal="right"/>
    </xf>
    <xf numFmtId="166" fontId="12" fillId="0" borderId="0" xfId="0" applyNumberFormat="1" applyFont="1" applyAlignment="1"/>
    <xf numFmtId="164" fontId="9" fillId="0" borderId="0" xfId="0" applyNumberFormat="1" applyFont="1" applyAlignment="1">
      <alignment horizontal="right"/>
    </xf>
    <xf numFmtId="0" fontId="0" fillId="0" borderId="0" xfId="0" applyAlignment="1">
      <alignment horizontal="left" wrapText="1"/>
    </xf>
    <xf numFmtId="164" fontId="12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0" fontId="10" fillId="0" borderId="0" xfId="0" applyFont="1"/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14" fontId="5" fillId="0" borderId="6" xfId="0" applyNumberFormat="1" applyFont="1" applyBorder="1" applyAlignment="1">
      <alignment horizontal="center"/>
    </xf>
    <xf numFmtId="14" fontId="5" fillId="0" borderId="13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14" fontId="6" fillId="0" borderId="6" xfId="0" applyNumberFormat="1" applyFont="1" applyBorder="1" applyAlignment="1">
      <alignment horizontal="center"/>
    </xf>
    <xf numFmtId="14" fontId="6" fillId="0" borderId="13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12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2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7" xfId="0" applyFont="1" applyBorder="1" applyAlignment="1">
      <alignment horizontal="left" wrapText="1" shrinkToFit="1"/>
    </xf>
    <xf numFmtId="0" fontId="5" fillId="0" borderId="11" xfId="0" applyFont="1" applyBorder="1" applyAlignment="1">
      <alignment horizontal="left" wrapText="1" shrinkToFit="1"/>
    </xf>
    <xf numFmtId="0" fontId="8" fillId="0" borderId="0" xfId="0" applyFont="1"/>
    <xf numFmtId="0" fontId="8" fillId="0" borderId="0" xfId="0" applyFont="1" applyAlignment="1">
      <alignment horizontal="right"/>
    </xf>
    <xf numFmtId="49" fontId="5" fillId="0" borderId="4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0" fillId="0" borderId="7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2" xfId="0" applyBorder="1" applyAlignment="1"/>
    <xf numFmtId="0" fontId="0" fillId="0" borderId="13" xfId="0" applyBorder="1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ulinichTP\&#1056;&#1072;&#1073;&#1086;&#1095;&#1080;&#1081;%20&#1089;&#1090;&#1086;&#1083;\&#1055;&#1088;&#1080;&#1085;&#1103;&#1090;&#1099;&#1077;%20&#1072;&#1082;&#1090;&#1099;%20%20(&#1072;&#1074;&#1075;&#1091;&#1089;&#1090;)\4-1-&#1040;%20&#1055;&#1088;&#1080;&#1089;&#1090;&#1072;&#1085;&#1094;&#1080;&#1086;&#1085;&#1085;&#1099;&#1081;%20&#1091;&#1079;&#1077;&#1083;.%20&#1054;&#1073;&#1097;&#1077;&#1089;&#1090;&#1088;&#1086;&#1080;&#1090;&#1077;&#1083;&#1100;&#1085;&#1099;&#1077;%20&#1088;&#1072;&#1073;&#1086;&#1090;&#1099;%20-%20&#1040;&#1074;&#1075;&#1091;&#1089;&#1090;,%20201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V_Data"/>
      <sheetName val="Акт КС-2 для ТЕР МО (индекс "/>
      <sheetName val="Смета по ТСН-2001"/>
      <sheetName val="Source"/>
      <sheetName val="SmtRes"/>
      <sheetName val="EtalonRes"/>
      <sheetName val="ClcRes"/>
    </sheetNames>
    <sheetDataSet>
      <sheetData sheetId="0"/>
      <sheetData sheetId="1"/>
      <sheetData sheetId="2"/>
      <sheetData sheetId="3">
        <row r="1">
          <cell r="B1" t="str">
            <v>Smeta.ru  (495) 974-1589</v>
          </cell>
        </row>
        <row r="12">
          <cell r="C12">
            <v>0</v>
          </cell>
        </row>
        <row r="15">
          <cell r="O15">
            <v>0</v>
          </cell>
          <cell r="P15">
            <v>0</v>
          </cell>
          <cell r="BT15" t="str">
            <v/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>
            <v>0</v>
          </cell>
        </row>
        <row r="20">
          <cell r="F20" t="str">
            <v>Пристанционный узел, общестроительные работы</v>
          </cell>
          <cell r="G20" t="str">
            <v>Пристанционный узел, общестроительные работы</v>
          </cell>
        </row>
        <row r="24">
          <cell r="F24" t="str">
            <v>Схема расположения элементов пристанционного узла (л.2,3)</v>
          </cell>
          <cell r="G24" t="str">
            <v>Схема расположения элементов пристанционного узла (л.2,3)</v>
          </cell>
        </row>
        <row r="26">
          <cell r="AB26">
            <v>162564.28</v>
          </cell>
          <cell r="AE26">
            <v>1591.83</v>
          </cell>
          <cell r="AH26">
            <v>111.6</v>
          </cell>
          <cell r="AK26">
            <v>10082.27</v>
          </cell>
          <cell r="AL26">
            <v>6241.4</v>
          </cell>
        </row>
        <row r="29">
          <cell r="E29" t="str">
            <v>2</v>
          </cell>
          <cell r="F29" t="str">
            <v>06-01-001-1</v>
          </cell>
          <cell r="H29" t="str">
            <v>100 м3</v>
          </cell>
          <cell r="I29">
            <v>0.62</v>
          </cell>
          <cell r="O29">
            <v>20635.759999999998</v>
          </cell>
          <cell r="P29">
            <v>7674.46</v>
          </cell>
          <cell r="Q29">
            <v>4950.97</v>
          </cell>
          <cell r="R29">
            <v>1591.83</v>
          </cell>
          <cell r="S29">
            <v>8010.33</v>
          </cell>
          <cell r="U29">
            <v>111.6</v>
          </cell>
          <cell r="X29">
            <v>10082.27</v>
          </cell>
          <cell r="Y29">
            <v>6241.4</v>
          </cell>
          <cell r="AK29">
            <v>5397.31</v>
          </cell>
          <cell r="AL29">
            <v>2904.31</v>
          </cell>
          <cell r="AM29">
            <v>1366.2</v>
          </cell>
          <cell r="AN29">
            <v>223.92</v>
          </cell>
          <cell r="AO29">
            <v>1126.8</v>
          </cell>
          <cell r="AQ29">
            <v>180</v>
          </cell>
          <cell r="AT29">
            <v>105</v>
          </cell>
          <cell r="AU29">
            <v>65</v>
          </cell>
          <cell r="BA29">
            <v>11.465999999999999</v>
          </cell>
          <cell r="BB29">
            <v>5.8449999999999998</v>
          </cell>
          <cell r="BC29">
            <v>4.2619999999999996</v>
          </cell>
          <cell r="BI29">
            <v>1</v>
          </cell>
          <cell r="BO29" t="str">
            <v/>
          </cell>
          <cell r="BS29">
            <v>11.465999999999999</v>
          </cell>
          <cell r="BZ29">
            <v>105</v>
          </cell>
          <cell r="CA29">
            <v>65</v>
          </cell>
          <cell r="CQ29">
            <v>12378.169219999998</v>
          </cell>
          <cell r="CR29">
            <v>7985.4390000000003</v>
          </cell>
          <cell r="CS29">
            <v>2567.4667199999999</v>
          </cell>
          <cell r="CT29">
            <v>12919.888799999999</v>
          </cell>
          <cell r="DD29" t="str">
            <v/>
          </cell>
          <cell r="DE29" t="str">
            <v/>
          </cell>
          <cell r="DF29" t="str">
            <v/>
          </cell>
          <cell r="DG29" t="str">
            <v/>
          </cell>
          <cell r="DI29" t="str">
            <v/>
          </cell>
        </row>
        <row r="30">
          <cell r="F30" t="str">
            <v>401-0063</v>
          </cell>
          <cell r="H30" t="str">
            <v>м3</v>
          </cell>
          <cell r="I30">
            <v>63.24</v>
          </cell>
          <cell r="O30">
            <v>141928.51999999999</v>
          </cell>
          <cell r="X30">
            <v>0</v>
          </cell>
          <cell r="Y30">
            <v>0</v>
          </cell>
          <cell r="AK30">
            <v>526.58000000000004</v>
          </cell>
          <cell r="AL30">
            <v>526.58000000000004</v>
          </cell>
          <cell r="BA30">
            <v>11.465999999999999</v>
          </cell>
          <cell r="BB30">
            <v>5.8449999999999998</v>
          </cell>
          <cell r="BC30">
            <v>4.2619999999999996</v>
          </cell>
          <cell r="BI30">
            <v>1</v>
          </cell>
          <cell r="BO30" t="str">
            <v/>
          </cell>
          <cell r="BS30">
            <v>11.465999999999999</v>
          </cell>
          <cell r="BZ30">
            <v>105</v>
          </cell>
          <cell r="CA30">
            <v>65</v>
          </cell>
          <cell r="CQ30">
            <v>2244.2839599999998</v>
          </cell>
          <cell r="CR30">
            <v>0</v>
          </cell>
          <cell r="CS30">
            <v>0</v>
          </cell>
          <cell r="CT30">
            <v>0</v>
          </cell>
          <cell r="DD30" t="str">
            <v/>
          </cell>
        </row>
        <row r="51">
          <cell r="F51" t="str">
            <v>Фундамент Фм-1 - 3 шт. (л.4)</v>
          </cell>
          <cell r="G51" t="str">
            <v>Фундамент Фм-1 - 3 шт. (л.4)</v>
          </cell>
        </row>
        <row r="53">
          <cell r="AB53">
            <v>273806.58</v>
          </cell>
          <cell r="AE53">
            <v>1270.1199999999999</v>
          </cell>
          <cell r="AH53">
            <v>212.32</v>
          </cell>
          <cell r="AK53">
            <v>21470.11</v>
          </cell>
          <cell r="AL53">
            <v>13521.74</v>
          </cell>
        </row>
        <row r="55">
          <cell r="E55" t="str">
            <v>4</v>
          </cell>
          <cell r="F55" t="str">
            <v>06-01-005-6</v>
          </cell>
          <cell r="H55" t="str">
            <v>100 м3</v>
          </cell>
          <cell r="I55">
            <v>0.49469999999999997</v>
          </cell>
          <cell r="O55">
            <v>25507.71</v>
          </cell>
          <cell r="P55">
            <v>7449.04</v>
          </cell>
          <cell r="Q55">
            <v>6542.62</v>
          </cell>
          <cell r="R55">
            <v>1252.49</v>
          </cell>
          <cell r="S55">
            <v>11516.05</v>
          </cell>
          <cell r="U55">
            <v>137.96193599999998</v>
          </cell>
          <cell r="X55">
            <v>13406.97</v>
          </cell>
          <cell r="Y55">
            <v>8299.5499999999993</v>
          </cell>
          <cell r="AK55">
            <v>7825.9500000000007</v>
          </cell>
          <cell r="AL55">
            <v>3533.01</v>
          </cell>
          <cell r="AM55">
            <v>2262.69</v>
          </cell>
          <cell r="AN55">
            <v>220.81</v>
          </cell>
          <cell r="AO55">
            <v>2030.25</v>
          </cell>
          <cell r="AQ55">
            <v>278.88</v>
          </cell>
          <cell r="AT55">
            <v>105</v>
          </cell>
          <cell r="AU55">
            <v>65</v>
          </cell>
          <cell r="BA55">
            <v>11.465999999999999</v>
          </cell>
          <cell r="BB55">
            <v>5.8449999999999998</v>
          </cell>
          <cell r="BC55">
            <v>4.2619999999999996</v>
          </cell>
          <cell r="BI55">
            <v>1</v>
          </cell>
          <cell r="BO55" t="str">
            <v/>
          </cell>
          <cell r="BS55">
            <v>11.465999999999999</v>
          </cell>
          <cell r="BZ55">
            <v>105</v>
          </cell>
          <cell r="CA55">
            <v>65</v>
          </cell>
          <cell r="CQ55">
            <v>15057.688619999999</v>
          </cell>
          <cell r="CR55">
            <v>13225.423049999999</v>
          </cell>
          <cell r="CS55">
            <v>2531.80746</v>
          </cell>
          <cell r="CT55">
            <v>23278.8465</v>
          </cell>
          <cell r="DD55" t="str">
            <v/>
          </cell>
          <cell r="DE55" t="str">
            <v/>
          </cell>
          <cell r="DF55" t="str">
            <v/>
          </cell>
          <cell r="DG55" t="str">
            <v/>
          </cell>
          <cell r="DI55" t="str">
            <v/>
          </cell>
        </row>
        <row r="56">
          <cell r="F56" t="str">
            <v>401-0069</v>
          </cell>
          <cell r="H56" t="str">
            <v>м3</v>
          </cell>
          <cell r="I56">
            <v>50.212049999999998</v>
          </cell>
          <cell r="O56">
            <v>156665.73000000001</v>
          </cell>
          <cell r="X56">
            <v>0</v>
          </cell>
          <cell r="Y56">
            <v>0</v>
          </cell>
          <cell r="AK56">
            <v>732.07</v>
          </cell>
          <cell r="AL56">
            <v>732.07</v>
          </cell>
          <cell r="BA56">
            <v>11.465999999999999</v>
          </cell>
          <cell r="BB56">
            <v>5.8449999999999998</v>
          </cell>
          <cell r="BC56">
            <v>4.2619999999999996</v>
          </cell>
          <cell r="BI56">
            <v>1</v>
          </cell>
          <cell r="BO56" t="str">
            <v/>
          </cell>
          <cell r="BS56">
            <v>11.465999999999999</v>
          </cell>
          <cell r="BZ56">
            <v>105</v>
          </cell>
          <cell r="CA56">
            <v>65</v>
          </cell>
          <cell r="CQ56">
            <v>3120.0823399999999</v>
          </cell>
          <cell r="CR56">
            <v>0</v>
          </cell>
          <cell r="CS56">
            <v>0</v>
          </cell>
          <cell r="CT56">
            <v>0</v>
          </cell>
          <cell r="DD56" t="str">
            <v/>
          </cell>
        </row>
        <row r="57">
          <cell r="F57" t="str">
            <v>ТССЦ-2001 ТЕХ.ЧАСТЬ-IV. Таб.1.2</v>
          </cell>
          <cell r="H57" t="str">
            <v>м3</v>
          </cell>
          <cell r="I57">
            <v>50.212049999999998</v>
          </cell>
          <cell r="O57">
            <v>3481.84</v>
          </cell>
          <cell r="X57">
            <v>0</v>
          </cell>
          <cell r="Y57">
            <v>0</v>
          </cell>
          <cell r="AC57">
            <v>16.27</v>
          </cell>
          <cell r="BA57">
            <v>11.465999999999999</v>
          </cell>
          <cell r="BB57">
            <v>5.8449999999999998</v>
          </cell>
          <cell r="BC57">
            <v>4.2619999999999996</v>
          </cell>
          <cell r="BI57">
            <v>1</v>
          </cell>
          <cell r="BO57" t="str">
            <v/>
          </cell>
          <cell r="BS57">
            <v>11.465999999999999</v>
          </cell>
          <cell r="BZ57">
            <v>105</v>
          </cell>
          <cell r="CA57">
            <v>65</v>
          </cell>
          <cell r="CQ57">
            <v>69.342739999999992</v>
          </cell>
          <cell r="CR57">
            <v>0</v>
          </cell>
          <cell r="CS57">
            <v>0</v>
          </cell>
          <cell r="CT57">
            <v>0</v>
          </cell>
        </row>
        <row r="58">
          <cell r="F58" t="str">
            <v>204-0021</v>
          </cell>
          <cell r="H58" t="str">
            <v>т</v>
          </cell>
          <cell r="I58">
            <v>0.2979</v>
          </cell>
          <cell r="O58">
            <v>8697.7000000000007</v>
          </cell>
          <cell r="X58">
            <v>0</v>
          </cell>
          <cell r="Y58">
            <v>0</v>
          </cell>
          <cell r="AK58">
            <v>6850.47</v>
          </cell>
          <cell r="AL58">
            <v>6850.47</v>
          </cell>
          <cell r="BA58">
            <v>11.465999999999999</v>
          </cell>
          <cell r="BB58">
            <v>5.8449999999999998</v>
          </cell>
          <cell r="BC58">
            <v>4.2619999999999996</v>
          </cell>
          <cell r="BI58">
            <v>1</v>
          </cell>
          <cell r="BO58" t="str">
            <v/>
          </cell>
          <cell r="BS58">
            <v>11.465999999999999</v>
          </cell>
          <cell r="BZ58">
            <v>105</v>
          </cell>
          <cell r="CA58">
            <v>65</v>
          </cell>
          <cell r="CQ58">
            <v>29196.703139999998</v>
          </cell>
          <cell r="CR58">
            <v>0</v>
          </cell>
          <cell r="CS58">
            <v>0</v>
          </cell>
          <cell r="CT58">
            <v>0</v>
          </cell>
          <cell r="DD58" t="str">
            <v/>
          </cell>
        </row>
        <row r="59">
          <cell r="F59" t="str">
            <v>204-0022</v>
          </cell>
          <cell r="H59" t="str">
            <v>т</v>
          </cell>
          <cell r="I59">
            <v>0.73980000000000001</v>
          </cell>
          <cell r="O59">
            <v>20242.439999999999</v>
          </cell>
          <cell r="X59">
            <v>0</v>
          </cell>
          <cell r="Y59">
            <v>0</v>
          </cell>
          <cell r="AK59">
            <v>6420</v>
          </cell>
          <cell r="AL59">
            <v>6420</v>
          </cell>
          <cell r="BA59">
            <v>11.465999999999999</v>
          </cell>
          <cell r="BB59">
            <v>5.8449999999999998</v>
          </cell>
          <cell r="BC59">
            <v>4.2619999999999996</v>
          </cell>
          <cell r="BI59">
            <v>1</v>
          </cell>
          <cell r="BO59" t="str">
            <v/>
          </cell>
          <cell r="BS59">
            <v>11.465999999999999</v>
          </cell>
          <cell r="BZ59">
            <v>105</v>
          </cell>
          <cell r="CA59">
            <v>65</v>
          </cell>
          <cell r="CQ59">
            <v>27362.039999999997</v>
          </cell>
          <cell r="CR59">
            <v>0</v>
          </cell>
          <cell r="CS59">
            <v>0</v>
          </cell>
          <cell r="CT59">
            <v>0</v>
          </cell>
          <cell r="DD59" t="str">
            <v/>
          </cell>
        </row>
        <row r="60">
          <cell r="F60" t="str">
            <v>204-0024</v>
          </cell>
          <cell r="H60" t="str">
            <v>т</v>
          </cell>
          <cell r="I60">
            <v>0.65790000000000004</v>
          </cell>
          <cell r="O60">
            <v>17636.97</v>
          </cell>
          <cell r="X60">
            <v>0</v>
          </cell>
          <cell r="Y60">
            <v>0</v>
          </cell>
          <cell r="AK60">
            <v>6290</v>
          </cell>
          <cell r="AL60">
            <v>6290</v>
          </cell>
          <cell r="BA60">
            <v>11.465999999999999</v>
          </cell>
          <cell r="BB60">
            <v>5.8449999999999998</v>
          </cell>
          <cell r="BC60">
            <v>4.2619999999999996</v>
          </cell>
          <cell r="BI60">
            <v>1</v>
          </cell>
          <cell r="BO60" t="str">
            <v/>
          </cell>
          <cell r="BS60">
            <v>11.465999999999999</v>
          </cell>
          <cell r="BZ60">
            <v>105</v>
          </cell>
          <cell r="CA60">
            <v>65</v>
          </cell>
          <cell r="CQ60">
            <v>26807.979999999996</v>
          </cell>
          <cell r="CR60">
            <v>0</v>
          </cell>
          <cell r="CS60">
            <v>0</v>
          </cell>
          <cell r="CT60">
            <v>0</v>
          </cell>
          <cell r="DD60" t="str">
            <v/>
          </cell>
        </row>
        <row r="63">
          <cell r="E63" t="str">
            <v>6</v>
          </cell>
          <cell r="F63" t="str">
            <v>06-01-015-9</v>
          </cell>
          <cell r="H63" t="str">
            <v>т</v>
          </cell>
          <cell r="I63">
            <v>0.76</v>
          </cell>
          <cell r="O63">
            <v>1700.3</v>
          </cell>
          <cell r="Q63">
            <v>153.97</v>
          </cell>
          <cell r="R63">
            <v>16.3</v>
          </cell>
          <cell r="S63">
            <v>1546.33</v>
          </cell>
          <cell r="U63">
            <v>16.568000000000001</v>
          </cell>
          <cell r="X63">
            <v>1640.76</v>
          </cell>
          <cell r="Y63">
            <v>1015.71</v>
          </cell>
          <cell r="AK63">
            <v>212.10999999999999</v>
          </cell>
          <cell r="AL63">
            <v>0</v>
          </cell>
          <cell r="AM63">
            <v>34.659999999999997</v>
          </cell>
          <cell r="AN63">
            <v>1.87</v>
          </cell>
          <cell r="AO63">
            <v>177.45</v>
          </cell>
          <cell r="AQ63">
            <v>21.8</v>
          </cell>
          <cell r="AT63">
            <v>105</v>
          </cell>
          <cell r="AU63">
            <v>65</v>
          </cell>
          <cell r="BA63">
            <v>11.465999999999999</v>
          </cell>
          <cell r="BB63">
            <v>5.8449999999999998</v>
          </cell>
          <cell r="BC63">
            <v>4.2619999999999996</v>
          </cell>
          <cell r="BI63">
            <v>1</v>
          </cell>
          <cell r="BO63" t="str">
            <v/>
          </cell>
          <cell r="BS63">
            <v>11.465999999999999</v>
          </cell>
          <cell r="BZ63">
            <v>105</v>
          </cell>
          <cell r="CA63">
            <v>65</v>
          </cell>
          <cell r="CQ63">
            <v>0</v>
          </cell>
          <cell r="CR63">
            <v>202.58769999999998</v>
          </cell>
          <cell r="CS63">
            <v>21.441420000000001</v>
          </cell>
          <cell r="CT63">
            <v>2034.6416999999997</v>
          </cell>
          <cell r="DE63" t="str">
            <v/>
          </cell>
          <cell r="DF63" t="str">
            <v/>
          </cell>
          <cell r="DG63" t="str">
            <v/>
          </cell>
          <cell r="DI63" t="str">
            <v/>
          </cell>
        </row>
        <row r="64">
          <cell r="F64" t="str">
            <v>204-0064</v>
          </cell>
          <cell r="H64" t="str">
            <v>т</v>
          </cell>
          <cell r="I64">
            <v>0.76</v>
          </cell>
          <cell r="O64">
            <v>23980.82</v>
          </cell>
          <cell r="X64">
            <v>0</v>
          </cell>
          <cell r="Y64">
            <v>0</v>
          </cell>
          <cell r="AK64">
            <v>7403.5</v>
          </cell>
          <cell r="AL64">
            <v>7403.5</v>
          </cell>
          <cell r="BA64">
            <v>11.465999999999999</v>
          </cell>
          <cell r="BB64">
            <v>5.8449999999999998</v>
          </cell>
          <cell r="BC64">
            <v>4.2619999999999996</v>
          </cell>
          <cell r="BI64">
            <v>1</v>
          </cell>
          <cell r="BO64" t="str">
            <v/>
          </cell>
          <cell r="BS64">
            <v>11.465999999999999</v>
          </cell>
          <cell r="BZ64">
            <v>105</v>
          </cell>
          <cell r="CA64">
            <v>65</v>
          </cell>
          <cell r="CQ64">
            <v>31553.716999999997</v>
          </cell>
          <cell r="CR64">
            <v>0</v>
          </cell>
          <cell r="CS64">
            <v>0</v>
          </cell>
          <cell r="CT64">
            <v>0</v>
          </cell>
          <cell r="DD64" t="str">
            <v/>
          </cell>
        </row>
        <row r="65">
          <cell r="E65" t="str">
            <v>7</v>
          </cell>
          <cell r="F65" t="str">
            <v>06-01-015-9</v>
          </cell>
          <cell r="H65" t="str">
            <v>т</v>
          </cell>
          <cell r="I65">
            <v>6.2E-2</v>
          </cell>
          <cell r="O65">
            <v>138.71</v>
          </cell>
          <cell r="Q65">
            <v>12.56</v>
          </cell>
          <cell r="R65">
            <v>1.33</v>
          </cell>
          <cell r="S65">
            <v>126.15</v>
          </cell>
          <cell r="U65">
            <v>1.3516000000000001</v>
          </cell>
          <cell r="X65">
            <v>133.85</v>
          </cell>
          <cell r="Y65">
            <v>82.86</v>
          </cell>
          <cell r="AK65">
            <v>212.10999999999999</v>
          </cell>
          <cell r="AL65">
            <v>0</v>
          </cell>
          <cell r="AM65">
            <v>34.659999999999997</v>
          </cell>
          <cell r="AN65">
            <v>1.87</v>
          </cell>
          <cell r="AO65">
            <v>177.45</v>
          </cell>
          <cell r="AQ65">
            <v>21.8</v>
          </cell>
          <cell r="AT65">
            <v>105</v>
          </cell>
          <cell r="AU65">
            <v>65</v>
          </cell>
          <cell r="BA65">
            <v>11.465999999999999</v>
          </cell>
          <cell r="BB65">
            <v>5.8449999999999998</v>
          </cell>
          <cell r="BC65">
            <v>4.2619999999999996</v>
          </cell>
          <cell r="BI65">
            <v>1</v>
          </cell>
          <cell r="BO65" t="str">
            <v/>
          </cell>
          <cell r="BS65">
            <v>11.465999999999999</v>
          </cell>
          <cell r="BZ65">
            <v>105</v>
          </cell>
          <cell r="CA65">
            <v>65</v>
          </cell>
          <cell r="CQ65">
            <v>0</v>
          </cell>
          <cell r="CR65">
            <v>202.58769999999998</v>
          </cell>
          <cell r="CS65">
            <v>21.441420000000001</v>
          </cell>
          <cell r="CT65">
            <v>2034.6416999999997</v>
          </cell>
          <cell r="DE65" t="str">
            <v/>
          </cell>
          <cell r="DF65" t="str">
            <v/>
          </cell>
          <cell r="DG65" t="str">
            <v/>
          </cell>
          <cell r="DI65" t="str">
            <v/>
          </cell>
        </row>
        <row r="66">
          <cell r="F66" t="str">
            <v>103-0195</v>
          </cell>
          <cell r="H66" t="str">
            <v>м</v>
          </cell>
          <cell r="I66">
            <v>2.095494</v>
          </cell>
          <cell r="O66">
            <v>1739.94</v>
          </cell>
          <cell r="X66">
            <v>0</v>
          </cell>
          <cell r="Y66">
            <v>0</v>
          </cell>
          <cell r="AK66">
            <v>194.82</v>
          </cell>
          <cell r="AL66">
            <v>194.82</v>
          </cell>
          <cell r="BA66">
            <v>11.465999999999999</v>
          </cell>
          <cell r="BB66">
            <v>5.8449999999999998</v>
          </cell>
          <cell r="BC66">
            <v>4.2619999999999996</v>
          </cell>
          <cell r="BI66">
            <v>1</v>
          </cell>
          <cell r="BO66" t="str">
            <v/>
          </cell>
          <cell r="BS66">
            <v>11.465999999999999</v>
          </cell>
          <cell r="BZ66">
            <v>105</v>
          </cell>
          <cell r="CA66">
            <v>65</v>
          </cell>
          <cell r="CQ66">
            <v>830.32283999999993</v>
          </cell>
          <cell r="CR66">
            <v>0</v>
          </cell>
          <cell r="CS66">
            <v>0</v>
          </cell>
          <cell r="CT66">
            <v>0</v>
          </cell>
          <cell r="DD66" t="str">
            <v/>
          </cell>
        </row>
        <row r="67">
          <cell r="E67" t="str">
            <v>8</v>
          </cell>
          <cell r="F67" t="str">
            <v>08-01-003-1</v>
          </cell>
          <cell r="H67" t="str">
            <v>100 м2</v>
          </cell>
          <cell r="I67">
            <v>0.60799999999999998</v>
          </cell>
          <cell r="O67">
            <v>6345.93</v>
          </cell>
          <cell r="P67">
            <v>4221.22</v>
          </cell>
          <cell r="Q67">
            <v>119.41</v>
          </cell>
          <cell r="S67">
            <v>2005.3</v>
          </cell>
          <cell r="U67">
            <v>23.2256</v>
          </cell>
          <cell r="X67">
            <v>2446.4699999999998</v>
          </cell>
          <cell r="Y67">
            <v>1604.24</v>
          </cell>
          <cell r="AK67">
            <v>1950.25</v>
          </cell>
          <cell r="AL67">
            <v>1629</v>
          </cell>
          <cell r="AM67">
            <v>33.6</v>
          </cell>
          <cell r="AO67">
            <v>287.64999999999998</v>
          </cell>
          <cell r="AQ67">
            <v>38.200000000000003</v>
          </cell>
          <cell r="AT67">
            <v>122</v>
          </cell>
          <cell r="AU67">
            <v>80</v>
          </cell>
          <cell r="BA67">
            <v>11.465999999999999</v>
          </cell>
          <cell r="BB67">
            <v>5.8449999999999998</v>
          </cell>
          <cell r="BC67">
            <v>4.2619999999999996</v>
          </cell>
          <cell r="BI67">
            <v>1</v>
          </cell>
          <cell r="BO67" t="str">
            <v/>
          </cell>
          <cell r="BS67">
            <v>11.465999999999999</v>
          </cell>
          <cell r="BZ67">
            <v>122</v>
          </cell>
          <cell r="CA67">
            <v>80</v>
          </cell>
          <cell r="CQ67">
            <v>6942.7979999999989</v>
          </cell>
          <cell r="CR67">
            <v>196.392</v>
          </cell>
          <cell r="CS67">
            <v>0</v>
          </cell>
          <cell r="CT67">
            <v>3298.1948999999995</v>
          </cell>
          <cell r="DD67" t="str">
            <v/>
          </cell>
          <cell r="DE67" t="str">
            <v/>
          </cell>
          <cell r="DG67" t="str">
            <v/>
          </cell>
          <cell r="DI67" t="str">
            <v/>
          </cell>
        </row>
        <row r="68">
          <cell r="F68" t="str">
            <v>113-0368</v>
          </cell>
          <cell r="H68" t="str">
            <v>т</v>
          </cell>
          <cell r="I68">
            <v>-3.04E-2</v>
          </cell>
          <cell r="O68">
            <v>-955.35</v>
          </cell>
          <cell r="X68">
            <v>0</v>
          </cell>
          <cell r="Y68">
            <v>0</v>
          </cell>
          <cell r="AK68">
            <v>7373.5</v>
          </cell>
          <cell r="AL68">
            <v>7373.5</v>
          </cell>
          <cell r="BA68">
            <v>11.465999999999999</v>
          </cell>
          <cell r="BB68">
            <v>5.8449999999999998</v>
          </cell>
          <cell r="BC68">
            <v>4.2619999999999996</v>
          </cell>
          <cell r="BI68">
            <v>1</v>
          </cell>
          <cell r="BO68" t="str">
            <v/>
          </cell>
          <cell r="BS68">
            <v>11.465999999999999</v>
          </cell>
          <cell r="BZ68">
            <v>122</v>
          </cell>
          <cell r="CA68">
            <v>80</v>
          </cell>
          <cell r="CQ68">
            <v>31425.856999999996</v>
          </cell>
          <cell r="CR68">
            <v>0</v>
          </cell>
          <cell r="CS68">
            <v>0</v>
          </cell>
          <cell r="CT68">
            <v>0</v>
          </cell>
          <cell r="DD68" t="str">
            <v/>
          </cell>
        </row>
        <row r="69">
          <cell r="F69" t="str">
            <v>402-0001</v>
          </cell>
          <cell r="H69" t="str">
            <v>м3</v>
          </cell>
          <cell r="I69">
            <v>-1.8848</v>
          </cell>
          <cell r="O69">
            <v>-3260.6</v>
          </cell>
          <cell r="X69">
            <v>0</v>
          </cell>
          <cell r="Y69">
            <v>0</v>
          </cell>
          <cell r="AK69">
            <v>405.9</v>
          </cell>
          <cell r="AL69">
            <v>405.9</v>
          </cell>
          <cell r="BA69">
            <v>11.465999999999999</v>
          </cell>
          <cell r="BB69">
            <v>5.8449999999999998</v>
          </cell>
          <cell r="BC69">
            <v>4.2619999999999996</v>
          </cell>
          <cell r="BI69">
            <v>1</v>
          </cell>
          <cell r="BO69" t="str">
            <v/>
          </cell>
          <cell r="BS69">
            <v>11.465999999999999</v>
          </cell>
          <cell r="BZ69">
            <v>122</v>
          </cell>
          <cell r="CA69">
            <v>80</v>
          </cell>
          <cell r="CQ69">
            <v>1729.9457999999997</v>
          </cell>
          <cell r="CR69">
            <v>0</v>
          </cell>
          <cell r="CS69">
            <v>0</v>
          </cell>
          <cell r="CT69">
            <v>0</v>
          </cell>
        </row>
        <row r="70">
          <cell r="X70">
            <v>0</v>
          </cell>
          <cell r="Y70">
            <v>0</v>
          </cell>
        </row>
        <row r="71">
          <cell r="X71">
            <v>0</v>
          </cell>
          <cell r="Y71">
            <v>0</v>
          </cell>
        </row>
        <row r="72">
          <cell r="X72">
            <v>0</v>
          </cell>
          <cell r="Y72">
            <v>0</v>
          </cell>
        </row>
        <row r="73">
          <cell r="F73" t="str">
            <v>Т/Н № 2940 от 18.08.2010</v>
          </cell>
          <cell r="H73" t="str">
            <v>кг</v>
          </cell>
          <cell r="I73">
            <v>72.959999999999994</v>
          </cell>
          <cell r="O73">
            <v>5360.87</v>
          </cell>
          <cell r="X73">
            <v>0</v>
          </cell>
          <cell r="Y73">
            <v>0</v>
          </cell>
          <cell r="AC73">
            <v>17.239999999999998</v>
          </cell>
          <cell r="BA73">
            <v>11.465999999999999</v>
          </cell>
          <cell r="BB73">
            <v>5.8449999999999998</v>
          </cell>
          <cell r="BC73">
            <v>4.2619999999999996</v>
          </cell>
          <cell r="BI73">
            <v>1</v>
          </cell>
          <cell r="BO73" t="str">
            <v/>
          </cell>
          <cell r="BS73">
            <v>11.465999999999999</v>
          </cell>
          <cell r="BZ73">
            <v>122</v>
          </cell>
          <cell r="CA73">
            <v>80</v>
          </cell>
          <cell r="CQ73">
            <v>73.47687999999998</v>
          </cell>
          <cell r="CR73">
            <v>0</v>
          </cell>
          <cell r="CS73">
            <v>0</v>
          </cell>
          <cell r="CT73">
            <v>0</v>
          </cell>
        </row>
        <row r="74">
          <cell r="E74" t="str">
            <v>9</v>
          </cell>
          <cell r="F74" t="str">
            <v>08-01-003-4</v>
          </cell>
          <cell r="H74" t="str">
            <v>100 м2</v>
          </cell>
          <cell r="I74">
            <v>0.374</v>
          </cell>
          <cell r="O74">
            <v>5790.1</v>
          </cell>
          <cell r="P74">
            <v>2567.42</v>
          </cell>
          <cell r="Q74">
            <v>73.45</v>
          </cell>
          <cell r="S74">
            <v>3149.23</v>
          </cell>
          <cell r="U74">
            <v>33.211199999999998</v>
          </cell>
          <cell r="X74">
            <v>3842.06</v>
          </cell>
          <cell r="Y74">
            <v>2519.38</v>
          </cell>
          <cell r="AC74">
            <v>1610.69</v>
          </cell>
          <cell r="AK74">
            <v>2378.67</v>
          </cell>
          <cell r="AL74">
            <v>1610.69</v>
          </cell>
          <cell r="AM74">
            <v>33.6</v>
          </cell>
          <cell r="AO74">
            <v>734.38</v>
          </cell>
          <cell r="AQ74">
            <v>88.8</v>
          </cell>
          <cell r="AT74">
            <v>122</v>
          </cell>
          <cell r="AU74">
            <v>80</v>
          </cell>
          <cell r="BA74">
            <v>11.465999999999999</v>
          </cell>
          <cell r="BB74">
            <v>5.8449999999999998</v>
          </cell>
          <cell r="BC74">
            <v>4.2619999999999996</v>
          </cell>
          <cell r="BI74">
            <v>1</v>
          </cell>
          <cell r="BO74" t="str">
            <v/>
          </cell>
          <cell r="BS74">
            <v>11.465999999999999</v>
          </cell>
          <cell r="BZ74">
            <v>122</v>
          </cell>
          <cell r="CA74">
            <v>80</v>
          </cell>
          <cell r="CQ74">
            <v>6864.7607799999996</v>
          </cell>
          <cell r="CR74">
            <v>196.392</v>
          </cell>
          <cell r="CS74">
            <v>0</v>
          </cell>
          <cell r="CT74">
            <v>8420.4010799999996</v>
          </cell>
          <cell r="DE74" t="str">
            <v/>
          </cell>
          <cell r="DG74" t="str">
            <v/>
          </cell>
          <cell r="DI74" t="str">
            <v/>
          </cell>
        </row>
        <row r="75">
          <cell r="F75" t="str">
            <v>113-0368</v>
          </cell>
          <cell r="H75" t="str">
            <v>т</v>
          </cell>
          <cell r="I75">
            <v>-1.8700000000000001E-2</v>
          </cell>
          <cell r="O75">
            <v>-587.66</v>
          </cell>
          <cell r="X75">
            <v>0</v>
          </cell>
          <cell r="Y75">
            <v>0</v>
          </cell>
          <cell r="AC75">
            <v>7373.5</v>
          </cell>
          <cell r="BA75">
            <v>11.465999999999999</v>
          </cell>
          <cell r="BB75">
            <v>5.8449999999999998</v>
          </cell>
          <cell r="BC75">
            <v>4.2619999999999996</v>
          </cell>
          <cell r="BI75">
            <v>1</v>
          </cell>
          <cell r="BO75" t="str">
            <v/>
          </cell>
          <cell r="BS75">
            <v>11.465999999999999</v>
          </cell>
          <cell r="BZ75">
            <v>122</v>
          </cell>
          <cell r="CA75">
            <v>80</v>
          </cell>
          <cell r="CQ75">
            <v>31425.856999999996</v>
          </cell>
          <cell r="CR75">
            <v>0</v>
          </cell>
          <cell r="CS75">
            <v>0</v>
          </cell>
          <cell r="CT75">
            <v>0</v>
          </cell>
        </row>
        <row r="76">
          <cell r="F76" t="str">
            <v>402-0078</v>
          </cell>
          <cell r="H76" t="str">
            <v>м3</v>
          </cell>
          <cell r="I76">
            <v>-1.0471999999999999</v>
          </cell>
          <cell r="O76">
            <v>-1976.51</v>
          </cell>
          <cell r="X76">
            <v>0</v>
          </cell>
          <cell r="Y76">
            <v>0</v>
          </cell>
          <cell r="AC76">
            <v>442.85</v>
          </cell>
          <cell r="BA76">
            <v>11.465999999999999</v>
          </cell>
          <cell r="BB76">
            <v>5.8449999999999998</v>
          </cell>
          <cell r="BC76">
            <v>4.2619999999999996</v>
          </cell>
          <cell r="BI76">
            <v>1</v>
          </cell>
          <cell r="BO76" t="str">
            <v/>
          </cell>
          <cell r="BS76">
            <v>11.465999999999999</v>
          </cell>
          <cell r="BZ76">
            <v>122</v>
          </cell>
          <cell r="CA76">
            <v>80</v>
          </cell>
          <cell r="CQ76">
            <v>1887.4267</v>
          </cell>
          <cell r="CR76">
            <v>0</v>
          </cell>
          <cell r="CS76">
            <v>0</v>
          </cell>
          <cell r="CT76">
            <v>0</v>
          </cell>
        </row>
        <row r="77">
          <cell r="X77">
            <v>0</v>
          </cell>
          <cell r="Y77">
            <v>0</v>
          </cell>
        </row>
        <row r="78">
          <cell r="X78">
            <v>0</v>
          </cell>
          <cell r="Y78">
            <v>0</v>
          </cell>
        </row>
        <row r="79">
          <cell r="X79">
            <v>0</v>
          </cell>
          <cell r="Y79">
            <v>0</v>
          </cell>
        </row>
        <row r="80">
          <cell r="F80" t="str">
            <v>Т/Н № 2940 от 18.08.2010</v>
          </cell>
          <cell r="H80" t="str">
            <v>кг</v>
          </cell>
          <cell r="I80">
            <v>44.88</v>
          </cell>
          <cell r="O80">
            <v>3297.64</v>
          </cell>
          <cell r="X80">
            <v>0</v>
          </cell>
          <cell r="Y80">
            <v>0</v>
          </cell>
          <cell r="AC80">
            <v>17.239999999999998</v>
          </cell>
          <cell r="BA80">
            <v>11.465999999999999</v>
          </cell>
          <cell r="BB80">
            <v>5.8449999999999998</v>
          </cell>
          <cell r="BC80">
            <v>4.2619999999999996</v>
          </cell>
          <cell r="BI80">
            <v>1</v>
          </cell>
          <cell r="BO80" t="str">
            <v/>
          </cell>
          <cell r="BS80">
            <v>11.465999999999999</v>
          </cell>
          <cell r="BZ80">
            <v>122</v>
          </cell>
          <cell r="CA80">
            <v>80</v>
          </cell>
          <cell r="CQ80">
            <v>73.47687999999998</v>
          </cell>
          <cell r="CR80">
            <v>0</v>
          </cell>
          <cell r="CS80">
            <v>0</v>
          </cell>
          <cell r="CT80">
            <v>0</v>
          </cell>
        </row>
        <row r="98">
          <cell r="F98" t="str">
            <v>Фундамент Фм-2 - 3 шт. (л.5)</v>
          </cell>
          <cell r="G98" t="str">
            <v>Фундамент Фм-2 - 3 шт. (л.5)</v>
          </cell>
        </row>
        <row r="100">
          <cell r="AB100">
            <v>162908.59</v>
          </cell>
          <cell r="AE100">
            <v>551.92999999999995</v>
          </cell>
          <cell r="AH100">
            <v>125.46</v>
          </cell>
          <cell r="AK100">
            <v>13215.43</v>
          </cell>
          <cell r="AL100">
            <v>8449.09</v>
          </cell>
        </row>
        <row r="102">
          <cell r="E102" t="str">
            <v>10</v>
          </cell>
          <cell r="F102" t="str">
            <v>06-01-005-6</v>
          </cell>
          <cell r="H102" t="str">
            <v>100 м3</v>
          </cell>
          <cell r="I102">
            <v>0.218</v>
          </cell>
          <cell r="O102">
            <v>11240.51</v>
          </cell>
          <cell r="P102">
            <v>3282.58</v>
          </cell>
          <cell r="Q102">
            <v>2883.14</v>
          </cell>
          <cell r="R102">
            <v>551.92999999999995</v>
          </cell>
          <cell r="S102">
            <v>5074.79</v>
          </cell>
          <cell r="U102">
            <v>60.795839999999998</v>
          </cell>
          <cell r="X102">
            <v>5908.06</v>
          </cell>
          <cell r="Y102">
            <v>3657.37</v>
          </cell>
          <cell r="AK102">
            <v>7825.9500000000007</v>
          </cell>
          <cell r="AL102">
            <v>3533.01</v>
          </cell>
          <cell r="AM102">
            <v>2262.69</v>
          </cell>
          <cell r="AN102">
            <v>220.81</v>
          </cell>
          <cell r="AO102">
            <v>2030.25</v>
          </cell>
          <cell r="AQ102">
            <v>278.88</v>
          </cell>
          <cell r="AT102">
            <v>105</v>
          </cell>
          <cell r="AU102">
            <v>65</v>
          </cell>
          <cell r="BA102">
            <v>11.465999999999999</v>
          </cell>
          <cell r="BB102">
            <v>5.8449999999999998</v>
          </cell>
          <cell r="BC102">
            <v>4.2619999999999996</v>
          </cell>
          <cell r="BI102">
            <v>1</v>
          </cell>
          <cell r="BO102" t="str">
            <v/>
          </cell>
          <cell r="BS102">
            <v>11.465999999999999</v>
          </cell>
          <cell r="BZ102">
            <v>105</v>
          </cell>
          <cell r="CA102">
            <v>65</v>
          </cell>
          <cell r="CQ102">
            <v>15057.688619999999</v>
          </cell>
          <cell r="CR102">
            <v>13225.423049999999</v>
          </cell>
          <cell r="CS102">
            <v>2531.80746</v>
          </cell>
          <cell r="CT102">
            <v>23278.8465</v>
          </cell>
          <cell r="DD102" t="str">
            <v/>
          </cell>
          <cell r="DE102" t="str">
            <v/>
          </cell>
          <cell r="DF102" t="str">
            <v/>
          </cell>
          <cell r="DG102" t="str">
            <v/>
          </cell>
          <cell r="DI102" t="str">
            <v/>
          </cell>
        </row>
        <row r="103">
          <cell r="F103" t="str">
            <v>401-0069</v>
          </cell>
          <cell r="H103" t="str">
            <v>м3</v>
          </cell>
          <cell r="I103">
            <v>22.126999999999999</v>
          </cell>
          <cell r="O103">
            <v>69038.06</v>
          </cell>
          <cell r="X103">
            <v>0</v>
          </cell>
          <cell r="Y103">
            <v>0</v>
          </cell>
          <cell r="AK103">
            <v>732.07</v>
          </cell>
          <cell r="AL103">
            <v>732.07</v>
          </cell>
          <cell r="BA103">
            <v>11.465999999999999</v>
          </cell>
          <cell r="BB103">
            <v>5.8449999999999998</v>
          </cell>
          <cell r="BC103">
            <v>4.2619999999999996</v>
          </cell>
          <cell r="BI103">
            <v>1</v>
          </cell>
          <cell r="BO103" t="str">
            <v/>
          </cell>
          <cell r="BS103">
            <v>11.465999999999999</v>
          </cell>
          <cell r="BZ103">
            <v>105</v>
          </cell>
          <cell r="CA103">
            <v>65</v>
          </cell>
          <cell r="CQ103">
            <v>3120.0823399999999</v>
          </cell>
          <cell r="CR103">
            <v>0</v>
          </cell>
          <cell r="CS103">
            <v>0</v>
          </cell>
          <cell r="CT103">
            <v>0</v>
          </cell>
        </row>
        <row r="104">
          <cell r="F104" t="str">
            <v>ТССЦ-2001 ТЕХ.ЧАСТЬ-IV. Таб.1.2</v>
          </cell>
          <cell r="H104" t="str">
            <v>м3</v>
          </cell>
          <cell r="I104">
            <v>22.126999999999999</v>
          </cell>
          <cell r="O104">
            <v>1534.35</v>
          </cell>
          <cell r="X104">
            <v>0</v>
          </cell>
          <cell r="Y104">
            <v>0</v>
          </cell>
          <cell r="AC104">
            <v>16.27</v>
          </cell>
          <cell r="BA104">
            <v>11.465999999999999</v>
          </cell>
          <cell r="BB104">
            <v>5.8449999999999998</v>
          </cell>
          <cell r="BC104">
            <v>4.2619999999999996</v>
          </cell>
          <cell r="BI104">
            <v>1</v>
          </cell>
          <cell r="BO104" t="str">
            <v/>
          </cell>
          <cell r="BS104">
            <v>11.465999999999999</v>
          </cell>
          <cell r="BZ104">
            <v>105</v>
          </cell>
          <cell r="CA104">
            <v>65</v>
          </cell>
          <cell r="CQ104">
            <v>69.342739999999992</v>
          </cell>
          <cell r="CR104">
            <v>0</v>
          </cell>
          <cell r="CS104">
            <v>0</v>
          </cell>
          <cell r="CT104">
            <v>0</v>
          </cell>
        </row>
        <row r="105">
          <cell r="F105" t="str">
            <v>204-0021</v>
          </cell>
          <cell r="H105" t="str">
            <v>т</v>
          </cell>
          <cell r="I105">
            <v>0.30170000000000002</v>
          </cell>
          <cell r="O105">
            <v>8808.65</v>
          </cell>
          <cell r="X105">
            <v>0</v>
          </cell>
          <cell r="Y105">
            <v>0</v>
          </cell>
          <cell r="AK105">
            <v>6850.47</v>
          </cell>
          <cell r="AL105">
            <v>6850.47</v>
          </cell>
          <cell r="BA105">
            <v>11.465999999999999</v>
          </cell>
          <cell r="BB105">
            <v>5.8449999999999998</v>
          </cell>
          <cell r="BC105">
            <v>4.2619999999999996</v>
          </cell>
          <cell r="BI105">
            <v>1</v>
          </cell>
          <cell r="BO105" t="str">
            <v/>
          </cell>
          <cell r="BS105">
            <v>11.465999999999999</v>
          </cell>
          <cell r="BZ105">
            <v>105</v>
          </cell>
          <cell r="CA105">
            <v>65</v>
          </cell>
          <cell r="CQ105">
            <v>29196.703139999998</v>
          </cell>
          <cell r="CR105">
            <v>0</v>
          </cell>
          <cell r="CS105">
            <v>0</v>
          </cell>
          <cell r="CT105">
            <v>0</v>
          </cell>
          <cell r="DD105" t="str">
            <v/>
          </cell>
        </row>
        <row r="106">
          <cell r="F106" t="str">
            <v>204-0024</v>
          </cell>
          <cell r="H106" t="str">
            <v>т</v>
          </cell>
          <cell r="I106">
            <v>2.1440999999999999</v>
          </cell>
          <cell r="O106">
            <v>57478.99</v>
          </cell>
          <cell r="X106">
            <v>0</v>
          </cell>
          <cell r="Y106">
            <v>0</v>
          </cell>
          <cell r="AK106">
            <v>6290</v>
          </cell>
          <cell r="AL106">
            <v>6290</v>
          </cell>
          <cell r="BA106">
            <v>11.465999999999999</v>
          </cell>
          <cell r="BB106">
            <v>5.8449999999999998</v>
          </cell>
          <cell r="BC106">
            <v>4.2619999999999996</v>
          </cell>
          <cell r="BI106">
            <v>1</v>
          </cell>
          <cell r="BO106" t="str">
            <v/>
          </cell>
          <cell r="BS106">
            <v>11.465999999999999</v>
          </cell>
          <cell r="BZ106">
            <v>105</v>
          </cell>
          <cell r="CA106">
            <v>65</v>
          </cell>
          <cell r="CQ106">
            <v>26807.979999999996</v>
          </cell>
          <cell r="CR106">
            <v>0</v>
          </cell>
          <cell r="CS106">
            <v>0</v>
          </cell>
          <cell r="CT106">
            <v>0</v>
          </cell>
          <cell r="DD106" t="str">
            <v/>
          </cell>
        </row>
        <row r="113">
          <cell r="E113" t="str">
            <v>14</v>
          </cell>
          <cell r="F113" t="str">
            <v>08-01-003-1</v>
          </cell>
          <cell r="H113" t="str">
            <v>100 м2</v>
          </cell>
          <cell r="I113">
            <v>0.43740000000000001</v>
          </cell>
          <cell r="O113">
            <v>4565.3100000000004</v>
          </cell>
          <cell r="P113">
            <v>3036.78</v>
          </cell>
          <cell r="Q113">
            <v>85.9</v>
          </cell>
          <cell r="S113">
            <v>1442.63</v>
          </cell>
          <cell r="U113">
            <v>16.708680000000001</v>
          </cell>
          <cell r="X113">
            <v>1760.01</v>
          </cell>
          <cell r="Y113">
            <v>1154.0999999999999</v>
          </cell>
          <cell r="AK113">
            <v>1950.25</v>
          </cell>
          <cell r="AL113">
            <v>1629</v>
          </cell>
          <cell r="AM113">
            <v>33.6</v>
          </cell>
          <cell r="AO113">
            <v>287.64999999999998</v>
          </cell>
          <cell r="AQ113">
            <v>38.200000000000003</v>
          </cell>
          <cell r="AT113">
            <v>122</v>
          </cell>
          <cell r="AU113">
            <v>80</v>
          </cell>
          <cell r="BA113">
            <v>11.465999999999999</v>
          </cell>
          <cell r="BB113">
            <v>5.8449999999999998</v>
          </cell>
          <cell r="BC113">
            <v>4.2619999999999996</v>
          </cell>
          <cell r="BI113">
            <v>1</v>
          </cell>
          <cell r="BO113" t="str">
            <v/>
          </cell>
          <cell r="BS113">
            <v>11.465999999999999</v>
          </cell>
          <cell r="BZ113">
            <v>122</v>
          </cell>
          <cell r="CA113">
            <v>80</v>
          </cell>
          <cell r="CQ113">
            <v>6942.7979999999989</v>
          </cell>
          <cell r="CR113">
            <v>196.392</v>
          </cell>
          <cell r="CS113">
            <v>0</v>
          </cell>
          <cell r="CT113">
            <v>3298.1948999999995</v>
          </cell>
          <cell r="DD113" t="str">
            <v/>
          </cell>
          <cell r="DE113" t="str">
            <v/>
          </cell>
          <cell r="DG113" t="str">
            <v/>
          </cell>
          <cell r="DI113" t="str">
            <v/>
          </cell>
        </row>
        <row r="114">
          <cell r="F114" t="str">
            <v>113-0368</v>
          </cell>
          <cell r="H114" t="str">
            <v>т</v>
          </cell>
          <cell r="I114">
            <v>-2.1870000000000001E-2</v>
          </cell>
          <cell r="O114">
            <v>-687.28</v>
          </cell>
          <cell r="X114">
            <v>0</v>
          </cell>
          <cell r="Y114">
            <v>0</v>
          </cell>
          <cell r="AK114">
            <v>7373.5</v>
          </cell>
          <cell r="AL114">
            <v>7373.5</v>
          </cell>
          <cell r="BA114">
            <v>11.465999999999999</v>
          </cell>
          <cell r="BB114">
            <v>5.8449999999999998</v>
          </cell>
          <cell r="BC114">
            <v>4.2619999999999996</v>
          </cell>
          <cell r="BI114">
            <v>1</v>
          </cell>
          <cell r="BO114" t="str">
            <v/>
          </cell>
          <cell r="BS114">
            <v>11.465999999999999</v>
          </cell>
          <cell r="BZ114">
            <v>122</v>
          </cell>
          <cell r="CA114">
            <v>80</v>
          </cell>
          <cell r="CQ114">
            <v>31425.856999999996</v>
          </cell>
          <cell r="CR114">
            <v>0</v>
          </cell>
          <cell r="CS114">
            <v>0</v>
          </cell>
          <cell r="CT114">
            <v>0</v>
          </cell>
          <cell r="DD114" t="str">
            <v/>
          </cell>
        </row>
        <row r="115">
          <cell r="F115" t="str">
            <v>402-0001</v>
          </cell>
          <cell r="H115" t="str">
            <v>м3</v>
          </cell>
          <cell r="I115">
            <v>-1.3559399999999999</v>
          </cell>
          <cell r="O115">
            <v>-2345.6999999999998</v>
          </cell>
          <cell r="X115">
            <v>0</v>
          </cell>
          <cell r="Y115">
            <v>0</v>
          </cell>
          <cell r="AK115">
            <v>405.9</v>
          </cell>
          <cell r="AL115">
            <v>405.9</v>
          </cell>
          <cell r="BA115">
            <v>11.465999999999999</v>
          </cell>
          <cell r="BB115">
            <v>5.8449999999999998</v>
          </cell>
          <cell r="BC115">
            <v>4.2619999999999996</v>
          </cell>
          <cell r="BI115">
            <v>1</v>
          </cell>
          <cell r="BO115" t="str">
            <v/>
          </cell>
          <cell r="BS115">
            <v>11.465999999999999</v>
          </cell>
          <cell r="BZ115">
            <v>122</v>
          </cell>
          <cell r="CA115">
            <v>80</v>
          </cell>
          <cell r="CQ115">
            <v>1729.9457999999997</v>
          </cell>
          <cell r="CR115">
            <v>0</v>
          </cell>
          <cell r="CS115">
            <v>0</v>
          </cell>
          <cell r="CT115">
            <v>0</v>
          </cell>
          <cell r="DD115" t="str">
            <v/>
          </cell>
        </row>
        <row r="116">
          <cell r="X116">
            <v>0</v>
          </cell>
          <cell r="Y116">
            <v>0</v>
          </cell>
        </row>
        <row r="117">
          <cell r="X117">
            <v>0</v>
          </cell>
          <cell r="Y117">
            <v>0</v>
          </cell>
        </row>
        <row r="118">
          <cell r="F118" t="str">
            <v>Т/Н № 2940 от 18.08.2010</v>
          </cell>
          <cell r="H118" t="str">
            <v>кг</v>
          </cell>
          <cell r="I118">
            <v>52.488</v>
          </cell>
          <cell r="O118">
            <v>3856.65</v>
          </cell>
          <cell r="X118">
            <v>0</v>
          </cell>
          <cell r="Y118">
            <v>0</v>
          </cell>
          <cell r="AC118">
            <v>17.239999999999998</v>
          </cell>
          <cell r="BA118">
            <v>11.465999999999999</v>
          </cell>
          <cell r="BB118">
            <v>5.8449999999999998</v>
          </cell>
          <cell r="BC118">
            <v>4.2619999999999996</v>
          </cell>
          <cell r="BI118">
            <v>1</v>
          </cell>
          <cell r="BO118" t="str">
            <v/>
          </cell>
          <cell r="BS118">
            <v>11.465999999999999</v>
          </cell>
          <cell r="BZ118">
            <v>122</v>
          </cell>
          <cell r="CA118">
            <v>80</v>
          </cell>
          <cell r="CQ118">
            <v>73.47687999999998</v>
          </cell>
          <cell r="CR118">
            <v>0</v>
          </cell>
          <cell r="CS118">
            <v>0</v>
          </cell>
          <cell r="CT118">
            <v>0</v>
          </cell>
        </row>
        <row r="119">
          <cell r="E119" t="str">
            <v>15</v>
          </cell>
          <cell r="F119" t="str">
            <v>08-01-003-4</v>
          </cell>
          <cell r="H119" t="str">
            <v>100 м2</v>
          </cell>
          <cell r="I119">
            <v>0.54</v>
          </cell>
          <cell r="O119">
            <v>8360.0400000000009</v>
          </cell>
          <cell r="P119">
            <v>3706.97</v>
          </cell>
          <cell r="Q119">
            <v>106.05</v>
          </cell>
          <cell r="S119">
            <v>4547.0200000000004</v>
          </cell>
          <cell r="U119">
            <v>47.951999999999998</v>
          </cell>
          <cell r="X119">
            <v>5547.36</v>
          </cell>
          <cell r="Y119">
            <v>3637.62</v>
          </cell>
          <cell r="AK119">
            <v>2378.67</v>
          </cell>
          <cell r="AL119">
            <v>1610.69</v>
          </cell>
          <cell r="AM119">
            <v>33.6</v>
          </cell>
          <cell r="AO119">
            <v>734.38</v>
          </cell>
          <cell r="AQ119">
            <v>88.8</v>
          </cell>
          <cell r="AT119">
            <v>122</v>
          </cell>
          <cell r="AU119">
            <v>80</v>
          </cell>
          <cell r="BA119">
            <v>11.465999999999999</v>
          </cell>
          <cell r="BB119">
            <v>5.8449999999999998</v>
          </cell>
          <cell r="BC119">
            <v>4.2619999999999996</v>
          </cell>
          <cell r="BI119">
            <v>1</v>
          </cell>
          <cell r="BO119" t="str">
            <v/>
          </cell>
          <cell r="BS119">
            <v>11.465999999999999</v>
          </cell>
          <cell r="BZ119">
            <v>122</v>
          </cell>
          <cell r="CA119">
            <v>80</v>
          </cell>
          <cell r="CQ119">
            <v>6864.7607799999996</v>
          </cell>
          <cell r="CR119">
            <v>196.392</v>
          </cell>
          <cell r="CS119">
            <v>0</v>
          </cell>
          <cell r="CT119">
            <v>8420.4010799999996</v>
          </cell>
          <cell r="DD119" t="str">
            <v/>
          </cell>
          <cell r="DE119" t="str">
            <v/>
          </cell>
          <cell r="DG119" t="str">
            <v/>
          </cell>
          <cell r="DI119" t="str">
            <v/>
          </cell>
        </row>
        <row r="120">
          <cell r="F120" t="str">
            <v>113-0368</v>
          </cell>
          <cell r="H120" t="str">
            <v>т</v>
          </cell>
          <cell r="I120">
            <v>-2.7E-2</v>
          </cell>
          <cell r="O120">
            <v>-848.5</v>
          </cell>
          <cell r="X120">
            <v>0</v>
          </cell>
          <cell r="Y120">
            <v>0</v>
          </cell>
          <cell r="AK120">
            <v>7373.5</v>
          </cell>
          <cell r="AL120">
            <v>7373.5</v>
          </cell>
          <cell r="BA120">
            <v>11.465999999999999</v>
          </cell>
          <cell r="BB120">
            <v>5.8449999999999998</v>
          </cell>
          <cell r="BC120">
            <v>4.2619999999999996</v>
          </cell>
          <cell r="BI120">
            <v>1</v>
          </cell>
          <cell r="BO120" t="str">
            <v/>
          </cell>
          <cell r="BS120">
            <v>11.465999999999999</v>
          </cell>
          <cell r="BZ120">
            <v>122</v>
          </cell>
          <cell r="CA120">
            <v>80</v>
          </cell>
          <cell r="CQ120">
            <v>31425.856999999996</v>
          </cell>
          <cell r="CR120">
            <v>0</v>
          </cell>
          <cell r="CS120">
            <v>0</v>
          </cell>
          <cell r="CT120">
            <v>0</v>
          </cell>
          <cell r="DD120" t="str">
            <v/>
          </cell>
        </row>
        <row r="121">
          <cell r="F121" t="str">
            <v>402-0078</v>
          </cell>
          <cell r="H121" t="str">
            <v>м3</v>
          </cell>
          <cell r="I121">
            <v>-1.512</v>
          </cell>
          <cell r="O121">
            <v>-2853.79</v>
          </cell>
          <cell r="X121">
            <v>0</v>
          </cell>
          <cell r="Y121">
            <v>0</v>
          </cell>
          <cell r="AK121">
            <v>442.85</v>
          </cell>
          <cell r="AL121">
            <v>442.85</v>
          </cell>
          <cell r="BA121">
            <v>11.465999999999999</v>
          </cell>
          <cell r="BB121">
            <v>5.8449999999999998</v>
          </cell>
          <cell r="BC121">
            <v>4.2619999999999996</v>
          </cell>
          <cell r="BI121">
            <v>1</v>
          </cell>
          <cell r="BO121" t="str">
            <v/>
          </cell>
          <cell r="BS121">
            <v>11.465999999999999</v>
          </cell>
          <cell r="BZ121">
            <v>122</v>
          </cell>
          <cell r="CA121">
            <v>80</v>
          </cell>
          <cell r="CQ121">
            <v>1887.4267</v>
          </cell>
          <cell r="CR121">
            <v>0</v>
          </cell>
          <cell r="CS121">
            <v>0</v>
          </cell>
          <cell r="CT121">
            <v>0</v>
          </cell>
          <cell r="DD121" t="str">
            <v/>
          </cell>
        </row>
        <row r="122">
          <cell r="X122">
            <v>0</v>
          </cell>
          <cell r="Y122">
            <v>0</v>
          </cell>
        </row>
        <row r="123">
          <cell r="X123">
            <v>0</v>
          </cell>
          <cell r="Y123">
            <v>0</v>
          </cell>
        </row>
        <row r="124">
          <cell r="F124" t="str">
            <v>Т/Н № 2940 от 18.08.2010</v>
          </cell>
          <cell r="H124" t="str">
            <v>кг</v>
          </cell>
          <cell r="I124">
            <v>64.8</v>
          </cell>
          <cell r="O124">
            <v>4761.3</v>
          </cell>
          <cell r="X124">
            <v>0</v>
          </cell>
          <cell r="Y124">
            <v>0</v>
          </cell>
          <cell r="AC124">
            <v>17.239999999999998</v>
          </cell>
          <cell r="BA124">
            <v>11.465999999999999</v>
          </cell>
          <cell r="BB124">
            <v>5.8449999999999998</v>
          </cell>
          <cell r="BC124">
            <v>4.2619999999999996</v>
          </cell>
          <cell r="BI124">
            <v>1</v>
          </cell>
          <cell r="BO124" t="str">
            <v/>
          </cell>
          <cell r="BS124">
            <v>11.465999999999999</v>
          </cell>
          <cell r="BZ124">
            <v>122</v>
          </cell>
          <cell r="CA124">
            <v>80</v>
          </cell>
          <cell r="CQ124">
            <v>73.47687999999998</v>
          </cell>
          <cell r="CR124">
            <v>0</v>
          </cell>
          <cell r="CS124">
            <v>0</v>
          </cell>
          <cell r="CT124">
            <v>0</v>
          </cell>
        </row>
        <row r="142">
          <cell r="F142" t="str">
            <v>Фундамент Фм-3 - 2 шт. (л.6)</v>
          </cell>
          <cell r="G142" t="str">
            <v>Фундамент Фм-3 - 2 шт. (л.6)</v>
          </cell>
        </row>
        <row r="144">
          <cell r="AB144">
            <v>109128.39</v>
          </cell>
          <cell r="AE144">
            <v>463.34</v>
          </cell>
          <cell r="AH144">
            <v>105.29</v>
          </cell>
          <cell r="AK144">
            <v>11258.75</v>
          </cell>
          <cell r="AL144">
            <v>7162.65</v>
          </cell>
        </row>
        <row r="146">
          <cell r="E146" t="str">
            <v>16</v>
          </cell>
          <cell r="F146" t="str">
            <v>06-01-005-6</v>
          </cell>
          <cell r="H146" t="str">
            <v>100 м3</v>
          </cell>
          <cell r="I146">
            <v>0.1416</v>
          </cell>
          <cell r="O146">
            <v>7301.17</v>
          </cell>
          <cell r="P146">
            <v>2132.17</v>
          </cell>
          <cell r="Q146">
            <v>1872.72</v>
          </cell>
          <cell r="R146">
            <v>358.5</v>
          </cell>
          <cell r="S146">
            <v>3296.28</v>
          </cell>
          <cell r="U146">
            <v>39.489407999999997</v>
          </cell>
          <cell r="X146">
            <v>3837.52</v>
          </cell>
          <cell r="Y146">
            <v>2375.61</v>
          </cell>
          <cell r="AK146">
            <v>7825.9500000000007</v>
          </cell>
          <cell r="AL146">
            <v>3533.01</v>
          </cell>
          <cell r="AM146">
            <v>2262.69</v>
          </cell>
          <cell r="AN146">
            <v>220.81</v>
          </cell>
          <cell r="AO146">
            <v>2030.25</v>
          </cell>
          <cell r="AQ146">
            <v>278.88</v>
          </cell>
          <cell r="AT146">
            <v>105</v>
          </cell>
          <cell r="AU146">
            <v>65</v>
          </cell>
          <cell r="BA146">
            <v>11.465999999999999</v>
          </cell>
          <cell r="BB146">
            <v>5.8449999999999998</v>
          </cell>
          <cell r="BC146">
            <v>4.2619999999999996</v>
          </cell>
          <cell r="BI146">
            <v>1</v>
          </cell>
          <cell r="BO146" t="str">
            <v/>
          </cell>
          <cell r="BS146">
            <v>11.465999999999999</v>
          </cell>
          <cell r="BZ146">
            <v>105</v>
          </cell>
          <cell r="CA146">
            <v>65</v>
          </cell>
          <cell r="CQ146">
            <v>15057.688619999999</v>
          </cell>
          <cell r="CR146">
            <v>13225.423049999999</v>
          </cell>
          <cell r="CS146">
            <v>2531.80746</v>
          </cell>
          <cell r="CT146">
            <v>23278.8465</v>
          </cell>
          <cell r="DD146" t="str">
            <v/>
          </cell>
          <cell r="DE146" t="str">
            <v/>
          </cell>
          <cell r="DF146" t="str">
            <v/>
          </cell>
          <cell r="DG146" t="str">
            <v/>
          </cell>
          <cell r="DI146" t="str">
            <v/>
          </cell>
        </row>
        <row r="147">
          <cell r="F147" t="str">
            <v>401-0069</v>
          </cell>
          <cell r="H147" t="str">
            <v>м3</v>
          </cell>
          <cell r="I147">
            <v>14.372400000000001</v>
          </cell>
          <cell r="O147">
            <v>44843.07</v>
          </cell>
          <cell r="X147">
            <v>0</v>
          </cell>
          <cell r="Y147">
            <v>0</v>
          </cell>
          <cell r="AK147">
            <v>732.07</v>
          </cell>
          <cell r="AL147">
            <v>732.07</v>
          </cell>
          <cell r="BA147">
            <v>11.465999999999999</v>
          </cell>
          <cell r="BB147">
            <v>5.8449999999999998</v>
          </cell>
          <cell r="BC147">
            <v>4.2619999999999996</v>
          </cell>
          <cell r="BI147">
            <v>1</v>
          </cell>
          <cell r="BO147" t="str">
            <v/>
          </cell>
          <cell r="BS147">
            <v>11.465999999999999</v>
          </cell>
          <cell r="BZ147">
            <v>105</v>
          </cell>
          <cell r="CA147">
            <v>65</v>
          </cell>
          <cell r="CQ147">
            <v>3120.0823399999999</v>
          </cell>
          <cell r="CR147">
            <v>0</v>
          </cell>
          <cell r="CS147">
            <v>0</v>
          </cell>
          <cell r="CT147">
            <v>0</v>
          </cell>
          <cell r="DD147" t="str">
            <v/>
          </cell>
        </row>
        <row r="148">
          <cell r="F148" t="str">
            <v>ТССЦ-2001 ТЕХ.ЧАСТЬ-IV. Таб.1.2</v>
          </cell>
          <cell r="H148" t="str">
            <v>м3</v>
          </cell>
          <cell r="I148">
            <v>14.372400000000001</v>
          </cell>
          <cell r="O148">
            <v>996.62</v>
          </cell>
          <cell r="X148">
            <v>0</v>
          </cell>
          <cell r="Y148">
            <v>0</v>
          </cell>
          <cell r="AC148">
            <v>16.27</v>
          </cell>
          <cell r="BA148">
            <v>11.465999999999999</v>
          </cell>
          <cell r="BB148">
            <v>5.8449999999999998</v>
          </cell>
          <cell r="BC148">
            <v>4.2619999999999996</v>
          </cell>
          <cell r="BI148">
            <v>1</v>
          </cell>
          <cell r="BO148" t="str">
            <v/>
          </cell>
          <cell r="BS148">
            <v>11.465999999999999</v>
          </cell>
          <cell r="BZ148">
            <v>105</v>
          </cell>
          <cell r="CA148">
            <v>65</v>
          </cell>
          <cell r="CQ148">
            <v>69.342739999999992</v>
          </cell>
          <cell r="CR148">
            <v>0</v>
          </cell>
          <cell r="CS148">
            <v>0</v>
          </cell>
          <cell r="CT148">
            <v>0</v>
          </cell>
        </row>
        <row r="149">
          <cell r="F149" t="str">
            <v>204-0021</v>
          </cell>
          <cell r="H149" t="str">
            <v>т</v>
          </cell>
          <cell r="I149">
            <v>0.2084</v>
          </cell>
          <cell r="O149">
            <v>6084.59</v>
          </cell>
          <cell r="X149">
            <v>0</v>
          </cell>
          <cell r="Y149">
            <v>0</v>
          </cell>
          <cell r="AK149">
            <v>6850.47</v>
          </cell>
          <cell r="AL149">
            <v>6850.47</v>
          </cell>
          <cell r="BA149">
            <v>11.465999999999999</v>
          </cell>
          <cell r="BB149">
            <v>5.8449999999999998</v>
          </cell>
          <cell r="BC149">
            <v>4.2619999999999996</v>
          </cell>
          <cell r="BI149">
            <v>1</v>
          </cell>
          <cell r="BO149" t="str">
            <v/>
          </cell>
          <cell r="BS149">
            <v>11.465999999999999</v>
          </cell>
          <cell r="BZ149">
            <v>105</v>
          </cell>
          <cell r="CA149">
            <v>65</v>
          </cell>
          <cell r="CQ149">
            <v>29196.703139999998</v>
          </cell>
          <cell r="CR149">
            <v>0</v>
          </cell>
          <cell r="CS149">
            <v>0</v>
          </cell>
          <cell r="CT149">
            <v>0</v>
          </cell>
          <cell r="DD149" t="str">
            <v/>
          </cell>
        </row>
        <row r="150">
          <cell r="F150" t="str">
            <v>204-0022</v>
          </cell>
          <cell r="H150" t="str">
            <v>т</v>
          </cell>
          <cell r="I150">
            <v>0.36849999999999999</v>
          </cell>
          <cell r="O150">
            <v>10082.91</v>
          </cell>
          <cell r="X150">
            <v>0</v>
          </cell>
          <cell r="Y150">
            <v>0</v>
          </cell>
          <cell r="AK150">
            <v>6420</v>
          </cell>
          <cell r="AL150">
            <v>6420</v>
          </cell>
          <cell r="BA150">
            <v>11.465999999999999</v>
          </cell>
          <cell r="BB150">
            <v>5.8449999999999998</v>
          </cell>
          <cell r="BC150">
            <v>4.2619999999999996</v>
          </cell>
          <cell r="BI150">
            <v>1</v>
          </cell>
          <cell r="BO150" t="str">
            <v/>
          </cell>
          <cell r="BS150">
            <v>11.465999999999999</v>
          </cell>
          <cell r="BZ150">
            <v>105</v>
          </cell>
          <cell r="CA150">
            <v>65</v>
          </cell>
          <cell r="CQ150">
            <v>27362.039999999997</v>
          </cell>
          <cell r="CR150">
            <v>0</v>
          </cell>
          <cell r="CS150">
            <v>0</v>
          </cell>
          <cell r="CT150">
            <v>0</v>
          </cell>
          <cell r="DD150" t="str">
            <v/>
          </cell>
        </row>
        <row r="151">
          <cell r="F151" t="str">
            <v>204-0024</v>
          </cell>
          <cell r="H151" t="str">
            <v>т</v>
          </cell>
          <cell r="I151">
            <v>0.4824</v>
          </cell>
          <cell r="O151">
            <v>12932.17</v>
          </cell>
          <cell r="X151">
            <v>0</v>
          </cell>
          <cell r="Y151">
            <v>0</v>
          </cell>
          <cell r="AK151">
            <v>6290</v>
          </cell>
          <cell r="AL151">
            <v>6290</v>
          </cell>
          <cell r="BA151">
            <v>11.465999999999999</v>
          </cell>
          <cell r="BB151">
            <v>5.8449999999999998</v>
          </cell>
          <cell r="BC151">
            <v>4.2619999999999996</v>
          </cell>
          <cell r="BI151">
            <v>1</v>
          </cell>
          <cell r="BO151" t="str">
            <v/>
          </cell>
          <cell r="BS151">
            <v>11.465999999999999</v>
          </cell>
          <cell r="BZ151">
            <v>105</v>
          </cell>
          <cell r="CA151">
            <v>65</v>
          </cell>
          <cell r="CQ151">
            <v>26807.979999999996</v>
          </cell>
          <cell r="CR151">
            <v>0</v>
          </cell>
          <cell r="CS151">
            <v>0</v>
          </cell>
          <cell r="CT151">
            <v>0</v>
          </cell>
          <cell r="DD151" t="str">
            <v/>
          </cell>
        </row>
        <row r="152">
          <cell r="E152" t="str">
            <v>17</v>
          </cell>
          <cell r="F152" t="str">
            <v>06-01-015-6</v>
          </cell>
          <cell r="H152" t="str">
            <v>т</v>
          </cell>
          <cell r="I152">
            <v>0.42</v>
          </cell>
          <cell r="O152">
            <v>3283.37</v>
          </cell>
          <cell r="P152">
            <v>138.53</v>
          </cell>
          <cell r="Q152">
            <v>1190.3800000000001</v>
          </cell>
          <cell r="R152">
            <v>104.84</v>
          </cell>
          <cell r="S152">
            <v>1954.46</v>
          </cell>
          <cell r="U152">
            <v>19.458599999999997</v>
          </cell>
          <cell r="X152">
            <v>2162.27</v>
          </cell>
          <cell r="Y152">
            <v>1338.55</v>
          </cell>
          <cell r="AK152">
            <v>968.14</v>
          </cell>
          <cell r="AL152">
            <v>77.39</v>
          </cell>
          <cell r="AM152">
            <v>484.9</v>
          </cell>
          <cell r="AN152">
            <v>21.77</v>
          </cell>
          <cell r="AO152">
            <v>405.85</v>
          </cell>
          <cell r="AQ152">
            <v>46.33</v>
          </cell>
          <cell r="AT152">
            <v>105</v>
          </cell>
          <cell r="AU152">
            <v>65</v>
          </cell>
          <cell r="BA152">
            <v>11.465999999999999</v>
          </cell>
          <cell r="BB152">
            <v>5.8449999999999998</v>
          </cell>
          <cell r="BC152">
            <v>4.2619999999999996</v>
          </cell>
          <cell r="BI152">
            <v>1</v>
          </cell>
          <cell r="BO152" t="str">
            <v/>
          </cell>
          <cell r="BS152">
            <v>11.465999999999999</v>
          </cell>
          <cell r="BZ152">
            <v>105</v>
          </cell>
          <cell r="CA152">
            <v>65</v>
          </cell>
          <cell r="CQ152">
            <v>329.83617999999996</v>
          </cell>
          <cell r="CR152">
            <v>2834.2404999999999</v>
          </cell>
          <cell r="CS152">
            <v>249.61481999999998</v>
          </cell>
          <cell r="CT152">
            <v>4653.4760999999999</v>
          </cell>
          <cell r="DD152" t="str">
            <v/>
          </cell>
          <cell r="DE152" t="str">
            <v/>
          </cell>
          <cell r="DF152" t="str">
            <v/>
          </cell>
          <cell r="DG152" t="str">
            <v/>
          </cell>
          <cell r="DI152" t="str">
            <v/>
          </cell>
        </row>
        <row r="153">
          <cell r="F153" t="str">
            <v>204-0064</v>
          </cell>
          <cell r="H153" t="str">
            <v>т</v>
          </cell>
          <cell r="I153">
            <v>0.42</v>
          </cell>
          <cell r="O153">
            <v>13252.56</v>
          </cell>
          <cell r="X153">
            <v>0</v>
          </cell>
          <cell r="Y153">
            <v>0</v>
          </cell>
          <cell r="AK153">
            <v>7403.5</v>
          </cell>
          <cell r="AL153">
            <v>7403.5</v>
          </cell>
          <cell r="BA153">
            <v>11.465999999999999</v>
          </cell>
          <cell r="BB153">
            <v>5.8449999999999998</v>
          </cell>
          <cell r="BC153">
            <v>4.2619999999999996</v>
          </cell>
          <cell r="BI153">
            <v>1</v>
          </cell>
          <cell r="BO153" t="str">
            <v/>
          </cell>
          <cell r="BS153">
            <v>11.465999999999999</v>
          </cell>
          <cell r="BZ153">
            <v>105</v>
          </cell>
          <cell r="CA153">
            <v>65</v>
          </cell>
          <cell r="CQ153">
            <v>31553.716999999997</v>
          </cell>
          <cell r="CR153">
            <v>0</v>
          </cell>
          <cell r="CS153">
            <v>0</v>
          </cell>
          <cell r="CT153">
            <v>0</v>
          </cell>
          <cell r="DD153" t="str">
            <v/>
          </cell>
        </row>
        <row r="158">
          <cell r="E158" t="str">
            <v>20</v>
          </cell>
          <cell r="F158" t="str">
            <v>08-01-003-1</v>
          </cell>
          <cell r="H158" t="str">
            <v>100 м2</v>
          </cell>
          <cell r="I158">
            <v>0.25919999999999999</v>
          </cell>
          <cell r="O158">
            <v>2705.36</v>
          </cell>
          <cell r="P158">
            <v>1799.57</v>
          </cell>
          <cell r="Q158">
            <v>50.9</v>
          </cell>
          <cell r="S158">
            <v>854.89</v>
          </cell>
          <cell r="U158">
            <v>9.9014400000000009</v>
          </cell>
          <cell r="X158">
            <v>1042.97</v>
          </cell>
          <cell r="Y158">
            <v>683.91</v>
          </cell>
          <cell r="AK158">
            <v>1950.25</v>
          </cell>
          <cell r="AL158">
            <v>1629</v>
          </cell>
          <cell r="AM158">
            <v>33.6</v>
          </cell>
          <cell r="AO158">
            <v>287.64999999999998</v>
          </cell>
          <cell r="AQ158">
            <v>38.200000000000003</v>
          </cell>
          <cell r="AT158">
            <v>122</v>
          </cell>
          <cell r="AU158">
            <v>80</v>
          </cell>
          <cell r="BA158">
            <v>11.465999999999999</v>
          </cell>
          <cell r="BB158">
            <v>5.8449999999999998</v>
          </cell>
          <cell r="BC158">
            <v>4.2619999999999996</v>
          </cell>
          <cell r="BI158">
            <v>1</v>
          </cell>
          <cell r="BO158" t="str">
            <v/>
          </cell>
          <cell r="BS158">
            <v>11.465999999999999</v>
          </cell>
          <cell r="BZ158">
            <v>122</v>
          </cell>
          <cell r="CA158">
            <v>80</v>
          </cell>
          <cell r="CQ158">
            <v>6942.7979999999989</v>
          </cell>
          <cell r="CR158">
            <v>196.392</v>
          </cell>
          <cell r="CS158">
            <v>0</v>
          </cell>
          <cell r="CT158">
            <v>3298.1948999999995</v>
          </cell>
          <cell r="DD158" t="str">
            <v/>
          </cell>
          <cell r="DE158" t="str">
            <v/>
          </cell>
          <cell r="DG158" t="str">
            <v/>
          </cell>
          <cell r="DI158" t="str">
            <v/>
          </cell>
        </row>
        <row r="159">
          <cell r="F159" t="str">
            <v>113-0368</v>
          </cell>
          <cell r="H159" t="str">
            <v>т</v>
          </cell>
          <cell r="I159">
            <v>-1.2959999999999999E-2</v>
          </cell>
          <cell r="O159">
            <v>-407.28</v>
          </cell>
          <cell r="X159">
            <v>0</v>
          </cell>
          <cell r="Y159">
            <v>0</v>
          </cell>
          <cell r="AK159">
            <v>7373.5</v>
          </cell>
          <cell r="AL159">
            <v>7373.5</v>
          </cell>
          <cell r="BA159">
            <v>11.465999999999999</v>
          </cell>
          <cell r="BB159">
            <v>5.8449999999999998</v>
          </cell>
          <cell r="BC159">
            <v>4.2619999999999996</v>
          </cell>
          <cell r="BI159">
            <v>1</v>
          </cell>
          <cell r="BO159" t="str">
            <v/>
          </cell>
          <cell r="BS159">
            <v>11.465999999999999</v>
          </cell>
          <cell r="BZ159">
            <v>122</v>
          </cell>
          <cell r="CA159">
            <v>80</v>
          </cell>
          <cell r="CQ159">
            <v>31425.856999999996</v>
          </cell>
          <cell r="CR159">
            <v>0</v>
          </cell>
          <cell r="CS159">
            <v>0</v>
          </cell>
          <cell r="CT159">
            <v>0</v>
          </cell>
          <cell r="DD159" t="str">
            <v/>
          </cell>
        </row>
        <row r="160">
          <cell r="F160" t="str">
            <v>402-0001</v>
          </cell>
          <cell r="H160" t="str">
            <v>м3</v>
          </cell>
          <cell r="I160">
            <v>-0.80352000000000001</v>
          </cell>
          <cell r="O160">
            <v>-1390.05</v>
          </cell>
          <cell r="X160">
            <v>0</v>
          </cell>
          <cell r="Y160">
            <v>0</v>
          </cell>
          <cell r="AK160">
            <v>405.9</v>
          </cell>
          <cell r="AL160">
            <v>405.9</v>
          </cell>
          <cell r="BA160">
            <v>11.465999999999999</v>
          </cell>
          <cell r="BB160">
            <v>5.8449999999999998</v>
          </cell>
          <cell r="BC160">
            <v>4.2619999999999996</v>
          </cell>
          <cell r="BI160">
            <v>1</v>
          </cell>
          <cell r="BO160" t="str">
            <v/>
          </cell>
          <cell r="BS160">
            <v>11.465999999999999</v>
          </cell>
          <cell r="BZ160">
            <v>122</v>
          </cell>
          <cell r="CA160">
            <v>80</v>
          </cell>
          <cell r="CQ160">
            <v>1729.9457999999997</v>
          </cell>
          <cell r="CR160">
            <v>0</v>
          </cell>
          <cell r="CS160">
            <v>0</v>
          </cell>
          <cell r="CT160">
            <v>0</v>
          </cell>
          <cell r="DD160" t="str">
            <v/>
          </cell>
        </row>
        <row r="161">
          <cell r="X161">
            <v>0</v>
          </cell>
          <cell r="Y161">
            <v>0</v>
          </cell>
        </row>
        <row r="162">
          <cell r="X162">
            <v>0</v>
          </cell>
          <cell r="Y162">
            <v>0</v>
          </cell>
        </row>
        <row r="163">
          <cell r="F163" t="str">
            <v>Т/Н № 2940 от 18.08.2010</v>
          </cell>
          <cell r="H163" t="str">
            <v>кг</v>
          </cell>
          <cell r="I163">
            <v>31.103999999999999</v>
          </cell>
          <cell r="O163">
            <v>2285.42</v>
          </cell>
          <cell r="X163">
            <v>0</v>
          </cell>
          <cell r="Y163">
            <v>0</v>
          </cell>
          <cell r="AC163">
            <v>17.239999999999998</v>
          </cell>
          <cell r="BA163">
            <v>11.465999999999999</v>
          </cell>
          <cell r="BB163">
            <v>5.8449999999999998</v>
          </cell>
          <cell r="BC163">
            <v>4.2619999999999996</v>
          </cell>
          <cell r="BI163">
            <v>1</v>
          </cell>
          <cell r="BO163" t="str">
            <v/>
          </cell>
          <cell r="BS163">
            <v>11.465999999999999</v>
          </cell>
          <cell r="BZ163">
            <v>122</v>
          </cell>
          <cell r="CA163">
            <v>80</v>
          </cell>
          <cell r="CQ163">
            <v>73.47687999999998</v>
          </cell>
          <cell r="CR163">
            <v>0</v>
          </cell>
          <cell r="CS163">
            <v>0</v>
          </cell>
          <cell r="CT163">
            <v>0</v>
          </cell>
        </row>
        <row r="164">
          <cell r="E164" t="str">
            <v>21</v>
          </cell>
          <cell r="F164" t="str">
            <v>08-01-003-4</v>
          </cell>
          <cell r="H164" t="str">
            <v>100 м2</v>
          </cell>
          <cell r="I164">
            <v>0.41039999999999999</v>
          </cell>
          <cell r="O164">
            <v>6353.63</v>
          </cell>
          <cell r="P164">
            <v>2817.3</v>
          </cell>
          <cell r="Q164">
            <v>80.599999999999994</v>
          </cell>
          <cell r="S164">
            <v>3455.73</v>
          </cell>
          <cell r="U164">
            <v>36.443519999999999</v>
          </cell>
          <cell r="X164">
            <v>4215.99</v>
          </cell>
          <cell r="Y164">
            <v>2764.58</v>
          </cell>
          <cell r="AK164">
            <v>2378.67</v>
          </cell>
          <cell r="AL164">
            <v>1610.69</v>
          </cell>
          <cell r="AM164">
            <v>33.6</v>
          </cell>
          <cell r="AO164">
            <v>734.38</v>
          </cell>
          <cell r="AQ164">
            <v>88.8</v>
          </cell>
          <cell r="AT164">
            <v>122</v>
          </cell>
          <cell r="AU164">
            <v>80</v>
          </cell>
          <cell r="BA164">
            <v>11.465999999999999</v>
          </cell>
          <cell r="BB164">
            <v>5.8449999999999998</v>
          </cell>
          <cell r="BC164">
            <v>4.2619999999999996</v>
          </cell>
          <cell r="BI164">
            <v>1</v>
          </cell>
          <cell r="BO164" t="str">
            <v/>
          </cell>
          <cell r="BS164">
            <v>11.465999999999999</v>
          </cell>
          <cell r="BZ164">
            <v>122</v>
          </cell>
          <cell r="CA164">
            <v>80</v>
          </cell>
          <cell r="CQ164">
            <v>6864.7607799999996</v>
          </cell>
          <cell r="CR164">
            <v>196.392</v>
          </cell>
          <cell r="CS164">
            <v>0</v>
          </cell>
          <cell r="CT164">
            <v>8420.4010799999996</v>
          </cell>
          <cell r="DD164" t="str">
            <v/>
          </cell>
          <cell r="DE164" t="str">
            <v/>
          </cell>
          <cell r="DG164" t="str">
            <v/>
          </cell>
          <cell r="DI164" t="str">
            <v/>
          </cell>
        </row>
        <row r="165">
          <cell r="F165" t="str">
            <v>113-0368</v>
          </cell>
          <cell r="H165" t="str">
            <v>т</v>
          </cell>
          <cell r="I165">
            <v>-2.052E-2</v>
          </cell>
          <cell r="O165">
            <v>-644.86</v>
          </cell>
          <cell r="X165">
            <v>0</v>
          </cell>
          <cell r="Y165">
            <v>0</v>
          </cell>
          <cell r="AK165">
            <v>7373.5</v>
          </cell>
          <cell r="AL165">
            <v>7373.5</v>
          </cell>
          <cell r="BA165">
            <v>11.465999999999999</v>
          </cell>
          <cell r="BB165">
            <v>5.8449999999999998</v>
          </cell>
          <cell r="BC165">
            <v>4.2619999999999996</v>
          </cell>
          <cell r="BI165">
            <v>1</v>
          </cell>
          <cell r="BO165" t="str">
            <v/>
          </cell>
          <cell r="BS165">
            <v>11.465999999999999</v>
          </cell>
          <cell r="BZ165">
            <v>122</v>
          </cell>
          <cell r="CA165">
            <v>80</v>
          </cell>
          <cell r="CQ165">
            <v>31425.856999999996</v>
          </cell>
          <cell r="CR165">
            <v>0</v>
          </cell>
          <cell r="CS165">
            <v>0</v>
          </cell>
          <cell r="CT165">
            <v>0</v>
          </cell>
          <cell r="DD165" t="str">
            <v/>
          </cell>
        </row>
        <row r="166">
          <cell r="F166" t="str">
            <v>402-0078</v>
          </cell>
          <cell r="H166" t="str">
            <v>м3</v>
          </cell>
          <cell r="I166">
            <v>-1.1491199999999999</v>
          </cell>
          <cell r="O166">
            <v>-2168.88</v>
          </cell>
          <cell r="X166">
            <v>0</v>
          </cell>
          <cell r="Y166">
            <v>0</v>
          </cell>
          <cell r="AK166">
            <v>442.85</v>
          </cell>
          <cell r="AL166">
            <v>442.85</v>
          </cell>
          <cell r="BA166">
            <v>11.465999999999999</v>
          </cell>
          <cell r="BB166">
            <v>5.8449999999999998</v>
          </cell>
          <cell r="BC166">
            <v>4.2619999999999996</v>
          </cell>
          <cell r="BI166">
            <v>1</v>
          </cell>
          <cell r="BO166" t="str">
            <v/>
          </cell>
          <cell r="BS166">
            <v>11.465999999999999</v>
          </cell>
          <cell r="BZ166">
            <v>122</v>
          </cell>
          <cell r="CA166">
            <v>80</v>
          </cell>
          <cell r="CQ166">
            <v>1887.4267</v>
          </cell>
          <cell r="CR166">
            <v>0</v>
          </cell>
          <cell r="CS166">
            <v>0</v>
          </cell>
          <cell r="CT166">
            <v>0</v>
          </cell>
          <cell r="DD166" t="str">
            <v/>
          </cell>
        </row>
        <row r="167">
          <cell r="X167">
            <v>0</v>
          </cell>
          <cell r="Y167">
            <v>0</v>
          </cell>
        </row>
        <row r="168">
          <cell r="X168">
            <v>0</v>
          </cell>
          <cell r="Y168">
            <v>0</v>
          </cell>
        </row>
        <row r="169">
          <cell r="F169" t="str">
            <v>Т/Н № 2940 от 18.08.2010</v>
          </cell>
          <cell r="H169" t="str">
            <v>кг</v>
          </cell>
          <cell r="I169">
            <v>49.247999999999998</v>
          </cell>
          <cell r="O169">
            <v>3618.59</v>
          </cell>
          <cell r="X169">
            <v>0</v>
          </cell>
          <cell r="Y169">
            <v>0</v>
          </cell>
          <cell r="AC169">
            <v>17.239999999999998</v>
          </cell>
          <cell r="BA169">
            <v>11.465999999999999</v>
          </cell>
          <cell r="BB169">
            <v>5.8449999999999998</v>
          </cell>
          <cell r="BC169">
            <v>4.2619999999999996</v>
          </cell>
          <cell r="BI169">
            <v>1</v>
          </cell>
          <cell r="BO169" t="str">
            <v/>
          </cell>
          <cell r="BS169">
            <v>11.465999999999999</v>
          </cell>
          <cell r="BZ169">
            <v>122</v>
          </cell>
          <cell r="CA169">
            <v>80</v>
          </cell>
          <cell r="CQ169">
            <v>73.47687999999998</v>
          </cell>
          <cell r="CR169">
            <v>0</v>
          </cell>
          <cell r="CS169">
            <v>0</v>
          </cell>
          <cell r="CT169">
            <v>0</v>
          </cell>
        </row>
        <row r="187">
          <cell r="F187" t="str">
            <v>Фундамент Фм-4 - 1 шт. (л.7)</v>
          </cell>
          <cell r="G187" t="str">
            <v>Фундамент Фм-4 - 1 шт. (л.7)</v>
          </cell>
        </row>
        <row r="189">
          <cell r="AB189">
            <v>8434.24</v>
          </cell>
          <cell r="AE189">
            <v>0</v>
          </cell>
          <cell r="AH189">
            <v>15.75</v>
          </cell>
          <cell r="AK189">
            <v>1778.09</v>
          </cell>
          <cell r="AL189">
            <v>1165.96</v>
          </cell>
        </row>
        <row r="199">
          <cell r="F199" t="str">
            <v>204-0021</v>
          </cell>
          <cell r="H199" t="str">
            <v>т</v>
          </cell>
          <cell r="I199">
            <v>3.2399999999999998E-2</v>
          </cell>
          <cell r="O199">
            <v>945.97</v>
          </cell>
          <cell r="P199">
            <v>945.97</v>
          </cell>
          <cell r="Q199">
            <v>0</v>
          </cell>
          <cell r="S199">
            <v>0</v>
          </cell>
          <cell r="U199">
            <v>0</v>
          </cell>
          <cell r="X199">
            <v>0</v>
          </cell>
          <cell r="Y199">
            <v>0</v>
          </cell>
          <cell r="AC199">
            <v>6850.47</v>
          </cell>
          <cell r="AK199">
            <v>0</v>
          </cell>
          <cell r="AL199">
            <v>0</v>
          </cell>
          <cell r="AM199">
            <v>0</v>
          </cell>
          <cell r="AO199">
            <v>0</v>
          </cell>
          <cell r="BA199">
            <v>1</v>
          </cell>
          <cell r="BB199">
            <v>1</v>
          </cell>
          <cell r="BC199">
            <v>4.2619999999999996</v>
          </cell>
          <cell r="BI199">
            <v>4</v>
          </cell>
          <cell r="BO199" t="str">
            <v/>
          </cell>
          <cell r="BS199">
            <v>1</v>
          </cell>
          <cell r="BZ199">
            <v>112</v>
          </cell>
          <cell r="CA199">
            <v>65</v>
          </cell>
          <cell r="CQ199">
            <v>29196.703139999998</v>
          </cell>
          <cell r="CR199">
            <v>0</v>
          </cell>
          <cell r="CS199">
            <v>0</v>
          </cell>
          <cell r="CT199">
            <v>0</v>
          </cell>
        </row>
        <row r="200">
          <cell r="F200" t="str">
            <v>204-0022</v>
          </cell>
          <cell r="H200" t="str">
            <v>т</v>
          </cell>
          <cell r="I200">
            <v>6.7299999999999999E-2</v>
          </cell>
          <cell r="O200">
            <v>1841.47</v>
          </cell>
          <cell r="P200">
            <v>1841.47</v>
          </cell>
          <cell r="Q200">
            <v>0</v>
          </cell>
          <cell r="S200">
            <v>0</v>
          </cell>
          <cell r="U200">
            <v>0</v>
          </cell>
          <cell r="X200">
            <v>0</v>
          </cell>
          <cell r="Y200">
            <v>0</v>
          </cell>
          <cell r="AC200">
            <v>6420</v>
          </cell>
          <cell r="AK200">
            <v>0</v>
          </cell>
          <cell r="AL200">
            <v>0</v>
          </cell>
          <cell r="AM200">
            <v>0</v>
          </cell>
          <cell r="AO200">
            <v>0</v>
          </cell>
          <cell r="BA200">
            <v>1</v>
          </cell>
          <cell r="BB200">
            <v>1</v>
          </cell>
          <cell r="BC200">
            <v>4.2619999999999996</v>
          </cell>
          <cell r="BI200">
            <v>4</v>
          </cell>
          <cell r="BO200" t="str">
            <v/>
          </cell>
          <cell r="BS200">
            <v>1</v>
          </cell>
          <cell r="BZ200">
            <v>112</v>
          </cell>
          <cell r="CA200">
            <v>65</v>
          </cell>
          <cell r="CQ200">
            <v>27362.039999999997</v>
          </cell>
          <cell r="CR200">
            <v>0</v>
          </cell>
          <cell r="CS200">
            <v>0</v>
          </cell>
          <cell r="CT200">
            <v>0</v>
          </cell>
        </row>
        <row r="201">
          <cell r="F201" t="str">
            <v>204-0024</v>
          </cell>
          <cell r="H201" t="str">
            <v>т</v>
          </cell>
          <cell r="I201">
            <v>7.5499999999999998E-2</v>
          </cell>
          <cell r="O201">
            <v>2024</v>
          </cell>
          <cell r="P201">
            <v>2024</v>
          </cell>
          <cell r="Q201">
            <v>0</v>
          </cell>
          <cell r="S201">
            <v>0</v>
          </cell>
          <cell r="U201">
            <v>0</v>
          </cell>
          <cell r="X201">
            <v>0</v>
          </cell>
          <cell r="Y201">
            <v>0</v>
          </cell>
          <cell r="AC201">
            <v>6290</v>
          </cell>
          <cell r="AK201">
            <v>0</v>
          </cell>
          <cell r="AL201">
            <v>0</v>
          </cell>
          <cell r="AM201">
            <v>0</v>
          </cell>
          <cell r="AO201">
            <v>0</v>
          </cell>
          <cell r="BA201">
            <v>1</v>
          </cell>
          <cell r="BB201">
            <v>1</v>
          </cell>
          <cell r="BC201">
            <v>4.2619999999999996</v>
          </cell>
          <cell r="BI201">
            <v>4</v>
          </cell>
          <cell r="BO201" t="str">
            <v/>
          </cell>
          <cell r="BS201">
            <v>1</v>
          </cell>
          <cell r="BZ201">
            <v>112</v>
          </cell>
          <cell r="CA201">
            <v>65</v>
          </cell>
          <cell r="CQ201">
            <v>26807.979999999996</v>
          </cell>
          <cell r="CR201">
            <v>0</v>
          </cell>
          <cell r="CS201">
            <v>0</v>
          </cell>
          <cell r="CT201">
            <v>0</v>
          </cell>
        </row>
        <row r="206">
          <cell r="F206" t="str">
            <v>08-01-003-1</v>
          </cell>
          <cell r="H206" t="str">
            <v>100 м2</v>
          </cell>
          <cell r="I206">
            <v>0.11</v>
          </cell>
          <cell r="O206">
            <v>1148.1099999999999</v>
          </cell>
          <cell r="P206">
            <v>763.71</v>
          </cell>
          <cell r="Q206">
            <v>21.6</v>
          </cell>
          <cell r="S206">
            <v>362.8</v>
          </cell>
          <cell r="U206">
            <v>4.202</v>
          </cell>
          <cell r="X206">
            <v>442.62</v>
          </cell>
          <cell r="Y206">
            <v>290.24</v>
          </cell>
          <cell r="AK206">
            <v>1950.25</v>
          </cell>
          <cell r="AL206">
            <v>1629</v>
          </cell>
          <cell r="AM206">
            <v>33.6</v>
          </cell>
          <cell r="AO206">
            <v>287.64999999999998</v>
          </cell>
          <cell r="AQ206">
            <v>38.200000000000003</v>
          </cell>
          <cell r="AT206">
            <v>122</v>
          </cell>
          <cell r="AU206">
            <v>80</v>
          </cell>
          <cell r="BA206">
            <v>11.465999999999999</v>
          </cell>
          <cell r="BB206">
            <v>5.8449999999999998</v>
          </cell>
          <cell r="BC206">
            <v>4.2619999999999996</v>
          </cell>
          <cell r="BI206">
            <v>1</v>
          </cell>
          <cell r="BO206" t="str">
            <v/>
          </cell>
          <cell r="BS206">
            <v>11.465999999999999</v>
          </cell>
          <cell r="BZ206">
            <v>122</v>
          </cell>
          <cell r="CA206">
            <v>80</v>
          </cell>
          <cell r="CQ206">
            <v>6942.7979999999989</v>
          </cell>
          <cell r="CR206">
            <v>196.392</v>
          </cell>
          <cell r="CS206">
            <v>0</v>
          </cell>
          <cell r="CT206">
            <v>3298.1948999999995</v>
          </cell>
          <cell r="DD206" t="str">
            <v/>
          </cell>
          <cell r="DE206" t="str">
            <v/>
          </cell>
          <cell r="DG206" t="str">
            <v/>
          </cell>
          <cell r="DI206" t="str">
            <v/>
          </cell>
        </row>
        <row r="207">
          <cell r="F207" t="str">
            <v>113-0368</v>
          </cell>
          <cell r="H207" t="str">
            <v>т</v>
          </cell>
          <cell r="I207">
            <v>-5.4999999999999997E-3</v>
          </cell>
          <cell r="O207">
            <v>-172.84</v>
          </cell>
          <cell r="X207">
            <v>0</v>
          </cell>
          <cell r="Y207">
            <v>0</v>
          </cell>
          <cell r="AK207">
            <v>7373.5</v>
          </cell>
          <cell r="AL207">
            <v>7373.5</v>
          </cell>
          <cell r="BA207">
            <v>11.465999999999999</v>
          </cell>
          <cell r="BB207">
            <v>5.8449999999999998</v>
          </cell>
          <cell r="BC207">
            <v>4.2619999999999996</v>
          </cell>
          <cell r="BI207">
            <v>1</v>
          </cell>
          <cell r="BO207" t="str">
            <v/>
          </cell>
          <cell r="BS207">
            <v>11.465999999999999</v>
          </cell>
          <cell r="BZ207">
            <v>122</v>
          </cell>
          <cell r="CA207">
            <v>80</v>
          </cell>
          <cell r="CQ207">
            <v>31425.856999999996</v>
          </cell>
          <cell r="CR207">
            <v>0</v>
          </cell>
          <cell r="CS207">
            <v>0</v>
          </cell>
          <cell r="CT207">
            <v>0</v>
          </cell>
          <cell r="DD207" t="str">
            <v/>
          </cell>
        </row>
        <row r="208">
          <cell r="F208" t="str">
            <v>402-0001</v>
          </cell>
          <cell r="H208" t="str">
            <v>м3</v>
          </cell>
          <cell r="I208">
            <v>-0.34100000000000003</v>
          </cell>
          <cell r="O208">
            <v>-589.91</v>
          </cell>
          <cell r="X208">
            <v>0</v>
          </cell>
          <cell r="Y208">
            <v>0</v>
          </cell>
          <cell r="AK208">
            <v>405.9</v>
          </cell>
          <cell r="AL208">
            <v>405.9</v>
          </cell>
          <cell r="BA208">
            <v>11.465999999999999</v>
          </cell>
          <cell r="BB208">
            <v>5.8449999999999998</v>
          </cell>
          <cell r="BC208">
            <v>4.2619999999999996</v>
          </cell>
          <cell r="BI208">
            <v>1</v>
          </cell>
          <cell r="BO208" t="str">
            <v/>
          </cell>
          <cell r="BS208">
            <v>11.465999999999999</v>
          </cell>
          <cell r="BZ208">
            <v>122</v>
          </cell>
          <cell r="CA208">
            <v>80</v>
          </cell>
          <cell r="CQ208">
            <v>1729.9457999999997</v>
          </cell>
          <cell r="CR208">
            <v>0</v>
          </cell>
          <cell r="CS208">
            <v>0</v>
          </cell>
          <cell r="CT208">
            <v>0</v>
          </cell>
          <cell r="DD208" t="str">
            <v/>
          </cell>
        </row>
        <row r="209">
          <cell r="X209">
            <v>0</v>
          </cell>
          <cell r="Y209">
            <v>0</v>
          </cell>
        </row>
        <row r="210">
          <cell r="F210" t="str">
            <v>Т/Н № 2708 от 30.07.2010</v>
          </cell>
          <cell r="H210" t="str">
            <v>кг</v>
          </cell>
          <cell r="I210">
            <v>13.2</v>
          </cell>
          <cell r="O210">
            <v>969.89</v>
          </cell>
          <cell r="X210">
            <v>0</v>
          </cell>
          <cell r="Y210">
            <v>0</v>
          </cell>
          <cell r="AC210">
            <v>17.239999999999998</v>
          </cell>
          <cell r="BA210">
            <v>11.465999999999999</v>
          </cell>
          <cell r="BB210">
            <v>5.8449999999999998</v>
          </cell>
          <cell r="BC210">
            <v>4.2619999999999996</v>
          </cell>
          <cell r="BI210">
            <v>1</v>
          </cell>
          <cell r="BO210" t="str">
            <v/>
          </cell>
          <cell r="BS210">
            <v>11.465999999999999</v>
          </cell>
          <cell r="BZ210">
            <v>122</v>
          </cell>
          <cell r="CA210">
            <v>80</v>
          </cell>
          <cell r="CQ210">
            <v>73.47687999999998</v>
          </cell>
          <cell r="CR210">
            <v>0</v>
          </cell>
          <cell r="CS210">
            <v>0</v>
          </cell>
          <cell r="CT210">
            <v>0</v>
          </cell>
        </row>
        <row r="211">
          <cell r="X211">
            <v>0</v>
          </cell>
          <cell r="Y211">
            <v>0</v>
          </cell>
        </row>
        <row r="212">
          <cell r="F212" t="str">
            <v>08-01-003-4</v>
          </cell>
          <cell r="H212" t="str">
            <v>100 м2</v>
          </cell>
          <cell r="I212">
            <v>0.13</v>
          </cell>
          <cell r="O212">
            <v>2012.6</v>
          </cell>
          <cell r="P212">
            <v>892.42</v>
          </cell>
          <cell r="Q212">
            <v>25.53</v>
          </cell>
          <cell r="S212">
            <v>1094.6500000000001</v>
          </cell>
          <cell r="U212">
            <v>11.544</v>
          </cell>
          <cell r="X212">
            <v>1335.47</v>
          </cell>
          <cell r="Y212">
            <v>875.72</v>
          </cell>
          <cell r="AK212">
            <v>2378.67</v>
          </cell>
          <cell r="AL212">
            <v>1610.69</v>
          </cell>
          <cell r="AM212">
            <v>33.6</v>
          </cell>
          <cell r="AO212">
            <v>734.38</v>
          </cell>
          <cell r="AQ212">
            <v>88.8</v>
          </cell>
          <cell r="AT212">
            <v>122</v>
          </cell>
          <cell r="AU212">
            <v>80</v>
          </cell>
          <cell r="BA212">
            <v>11.465999999999999</v>
          </cell>
          <cell r="BB212">
            <v>5.8449999999999998</v>
          </cell>
          <cell r="BC212">
            <v>4.2619999999999996</v>
          </cell>
          <cell r="BI212">
            <v>1</v>
          </cell>
          <cell r="BO212" t="str">
            <v/>
          </cell>
          <cell r="BS212">
            <v>11.465999999999999</v>
          </cell>
          <cell r="BZ212">
            <v>122</v>
          </cell>
          <cell r="CA212">
            <v>80</v>
          </cell>
          <cell r="CQ212">
            <v>6864.7607799999996</v>
          </cell>
          <cell r="CR212">
            <v>196.392</v>
          </cell>
          <cell r="CS212">
            <v>0</v>
          </cell>
          <cell r="CT212">
            <v>8420.4010799999996</v>
          </cell>
          <cell r="DD212" t="str">
            <v/>
          </cell>
          <cell r="DE212" t="str">
            <v/>
          </cell>
          <cell r="DG212" t="str">
            <v/>
          </cell>
          <cell r="DI212" t="str">
            <v/>
          </cell>
        </row>
        <row r="213">
          <cell r="F213" t="str">
            <v>113-0368</v>
          </cell>
          <cell r="H213" t="str">
            <v>т</v>
          </cell>
          <cell r="I213">
            <v>-6.4999999999999997E-3</v>
          </cell>
          <cell r="O213">
            <v>-204.27</v>
          </cell>
          <cell r="X213">
            <v>0</v>
          </cell>
          <cell r="Y213">
            <v>0</v>
          </cell>
          <cell r="AK213">
            <v>7373.5</v>
          </cell>
          <cell r="AL213">
            <v>7373.5</v>
          </cell>
          <cell r="BA213">
            <v>11.465999999999999</v>
          </cell>
          <cell r="BB213">
            <v>5.8449999999999998</v>
          </cell>
          <cell r="BC213">
            <v>4.2619999999999996</v>
          </cell>
          <cell r="BI213">
            <v>1</v>
          </cell>
          <cell r="BO213" t="str">
            <v/>
          </cell>
          <cell r="BS213">
            <v>11.465999999999999</v>
          </cell>
          <cell r="BZ213">
            <v>122</v>
          </cell>
          <cell r="CA213">
            <v>80</v>
          </cell>
          <cell r="CQ213">
            <v>31425.856999999996</v>
          </cell>
          <cell r="CR213">
            <v>0</v>
          </cell>
          <cell r="CS213">
            <v>0</v>
          </cell>
          <cell r="CT213">
            <v>0</v>
          </cell>
          <cell r="DD213" t="str">
            <v/>
          </cell>
        </row>
        <row r="214">
          <cell r="F214" t="str">
            <v>402-0078</v>
          </cell>
          <cell r="H214" t="str">
            <v>м3</v>
          </cell>
          <cell r="I214">
            <v>-0.36399999999999999</v>
          </cell>
          <cell r="O214">
            <v>-687.02</v>
          </cell>
          <cell r="X214">
            <v>0</v>
          </cell>
          <cell r="Y214">
            <v>0</v>
          </cell>
          <cell r="AK214">
            <v>442.85</v>
          </cell>
          <cell r="AL214">
            <v>442.85</v>
          </cell>
          <cell r="BA214">
            <v>11.465999999999999</v>
          </cell>
          <cell r="BB214">
            <v>5.8449999999999998</v>
          </cell>
          <cell r="BC214">
            <v>4.2619999999999996</v>
          </cell>
          <cell r="BI214">
            <v>1</v>
          </cell>
          <cell r="BO214" t="str">
            <v/>
          </cell>
          <cell r="BS214">
            <v>11.465999999999999</v>
          </cell>
          <cell r="BZ214">
            <v>122</v>
          </cell>
          <cell r="CA214">
            <v>80</v>
          </cell>
          <cell r="CQ214">
            <v>1887.4267</v>
          </cell>
          <cell r="CR214">
            <v>0</v>
          </cell>
          <cell r="CS214">
            <v>0</v>
          </cell>
          <cell r="CT214">
            <v>0</v>
          </cell>
          <cell r="DD214" t="str">
            <v/>
          </cell>
        </row>
        <row r="215">
          <cell r="X215">
            <v>0</v>
          </cell>
          <cell r="Y215">
            <v>0</v>
          </cell>
        </row>
        <row r="216">
          <cell r="F216" t="str">
            <v>Т/Н № 2708 от 30.07.2010</v>
          </cell>
          <cell r="H216" t="str">
            <v>кг</v>
          </cell>
          <cell r="I216">
            <v>15.600000000000001</v>
          </cell>
          <cell r="O216">
            <v>1146.24</v>
          </cell>
          <cell r="X216">
            <v>0</v>
          </cell>
          <cell r="Y216">
            <v>0</v>
          </cell>
          <cell r="AC216">
            <v>17.239999999999998</v>
          </cell>
          <cell r="BA216">
            <v>11.465999999999999</v>
          </cell>
          <cell r="BB216">
            <v>5.8449999999999998</v>
          </cell>
          <cell r="BC216">
            <v>4.2619999999999996</v>
          </cell>
          <cell r="BI216">
            <v>1</v>
          </cell>
          <cell r="BO216" t="str">
            <v/>
          </cell>
          <cell r="BS216">
            <v>11.465999999999999</v>
          </cell>
          <cell r="BZ216">
            <v>122</v>
          </cell>
          <cell r="CA216">
            <v>80</v>
          </cell>
          <cell r="CQ216">
            <v>73.47687999999998</v>
          </cell>
          <cell r="CR216">
            <v>0</v>
          </cell>
          <cell r="CS216">
            <v>0</v>
          </cell>
          <cell r="CT216">
            <v>0</v>
          </cell>
        </row>
        <row r="217">
          <cell r="X217">
            <v>0</v>
          </cell>
          <cell r="Y217">
            <v>0</v>
          </cell>
        </row>
        <row r="235">
          <cell r="F235" t="str">
            <v>Фундамент Фм-5 - 2 шт. (л.8)</v>
          </cell>
          <cell r="G235" t="str">
            <v>Фундамент Фм-5 - 2 шт. (л.8)</v>
          </cell>
        </row>
        <row r="237">
          <cell r="AB237">
            <v>227029.93</v>
          </cell>
          <cell r="AE237">
            <v>1188.04</v>
          </cell>
          <cell r="AH237">
            <v>184.66</v>
          </cell>
          <cell r="AK237">
            <v>18716.04</v>
          </cell>
          <cell r="AL237">
            <v>11779.07</v>
          </cell>
        </row>
        <row r="239">
          <cell r="E239" t="str">
            <v>28</v>
          </cell>
          <cell r="F239" t="str">
            <v>06-01-005-6</v>
          </cell>
          <cell r="H239" t="str">
            <v>100 м3</v>
          </cell>
          <cell r="I239">
            <v>0.46600000000000003</v>
          </cell>
          <cell r="O239">
            <v>24027.87</v>
          </cell>
          <cell r="P239">
            <v>7016.88</v>
          </cell>
          <cell r="Q239">
            <v>6163.05</v>
          </cell>
          <cell r="R239">
            <v>1179.82</v>
          </cell>
          <cell r="S239">
            <v>10847.94</v>
          </cell>
          <cell r="U239">
            <v>129.95808</v>
          </cell>
          <cell r="X239">
            <v>12629.15</v>
          </cell>
          <cell r="Y239">
            <v>7818.04</v>
          </cell>
          <cell r="AK239">
            <v>7825.9500000000007</v>
          </cell>
          <cell r="AL239">
            <v>3533.01</v>
          </cell>
          <cell r="AM239">
            <v>2262.69</v>
          </cell>
          <cell r="AN239">
            <v>220.81</v>
          </cell>
          <cell r="AO239">
            <v>2030.25</v>
          </cell>
          <cell r="AQ239">
            <v>278.88</v>
          </cell>
          <cell r="AT239">
            <v>105</v>
          </cell>
          <cell r="AU239">
            <v>65</v>
          </cell>
          <cell r="BA239">
            <v>11.465999999999999</v>
          </cell>
          <cell r="BB239">
            <v>5.8449999999999998</v>
          </cell>
          <cell r="BC239">
            <v>4.2619999999999996</v>
          </cell>
          <cell r="BI239">
            <v>1</v>
          </cell>
          <cell r="BO239" t="str">
            <v/>
          </cell>
          <cell r="BS239">
            <v>11.465999999999999</v>
          </cell>
          <cell r="BZ239">
            <v>105</v>
          </cell>
          <cell r="CA239">
            <v>65</v>
          </cell>
          <cell r="CQ239">
            <v>15057.688619999999</v>
          </cell>
          <cell r="CR239">
            <v>13225.423049999999</v>
          </cell>
          <cell r="CS239">
            <v>2531.80746</v>
          </cell>
          <cell r="CT239">
            <v>23278.8465</v>
          </cell>
          <cell r="DD239" t="str">
            <v/>
          </cell>
          <cell r="DE239" t="str">
            <v/>
          </cell>
          <cell r="DF239" t="str">
            <v/>
          </cell>
          <cell r="DG239" t="str">
            <v/>
          </cell>
          <cell r="DI239" t="str">
            <v/>
          </cell>
        </row>
        <row r="240">
          <cell r="F240" t="str">
            <v>401-0069</v>
          </cell>
          <cell r="H240" t="str">
            <v>м3</v>
          </cell>
          <cell r="I240">
            <v>47.298999999999999</v>
          </cell>
          <cell r="O240">
            <v>147576.76999999999</v>
          </cell>
          <cell r="X240">
            <v>0</v>
          </cell>
          <cell r="Y240">
            <v>0</v>
          </cell>
          <cell r="AK240">
            <v>732.07</v>
          </cell>
          <cell r="AL240">
            <v>732.07</v>
          </cell>
          <cell r="BA240">
            <v>11.465999999999999</v>
          </cell>
          <cell r="BB240">
            <v>5.8449999999999998</v>
          </cell>
          <cell r="BC240">
            <v>4.2619999999999996</v>
          </cell>
          <cell r="BI240">
            <v>1</v>
          </cell>
          <cell r="BO240" t="str">
            <v/>
          </cell>
          <cell r="BS240">
            <v>11.465999999999999</v>
          </cell>
          <cell r="BZ240">
            <v>105</v>
          </cell>
          <cell r="CA240">
            <v>65</v>
          </cell>
          <cell r="CQ240">
            <v>3120.0823399999999</v>
          </cell>
          <cell r="CR240">
            <v>0</v>
          </cell>
          <cell r="CS240">
            <v>0</v>
          </cell>
          <cell r="CT240">
            <v>0</v>
          </cell>
          <cell r="DD240" t="str">
            <v/>
          </cell>
        </row>
        <row r="241">
          <cell r="F241" t="str">
            <v>ТССЦ-2001 ТЕХ.ЧАСТЬ-IV. Таб.1.2</v>
          </cell>
          <cell r="H241" t="str">
            <v>м3</v>
          </cell>
          <cell r="I241">
            <v>47.298999999999999</v>
          </cell>
          <cell r="O241">
            <v>3279.84</v>
          </cell>
          <cell r="X241">
            <v>0</v>
          </cell>
          <cell r="Y241">
            <v>0</v>
          </cell>
          <cell r="AC241">
            <v>16.27</v>
          </cell>
          <cell r="BA241">
            <v>11.465999999999999</v>
          </cell>
          <cell r="BB241">
            <v>5.8449999999999998</v>
          </cell>
          <cell r="BC241">
            <v>4.2619999999999996</v>
          </cell>
          <cell r="BI241">
            <v>1</v>
          </cell>
          <cell r="BO241" t="str">
            <v/>
          </cell>
          <cell r="BS241">
            <v>11.465999999999999</v>
          </cell>
          <cell r="BZ241">
            <v>105</v>
          </cell>
          <cell r="CA241">
            <v>65</v>
          </cell>
          <cell r="CQ241">
            <v>69.342739999999992</v>
          </cell>
          <cell r="CR241">
            <v>0</v>
          </cell>
          <cell r="CS241">
            <v>0</v>
          </cell>
          <cell r="CT241">
            <v>0</v>
          </cell>
        </row>
        <row r="242">
          <cell r="F242" t="str">
            <v>204-0021</v>
          </cell>
          <cell r="H242" t="str">
            <v>т</v>
          </cell>
          <cell r="I242">
            <v>0.2084</v>
          </cell>
          <cell r="O242">
            <v>6084.59</v>
          </cell>
          <cell r="X242">
            <v>0</v>
          </cell>
          <cell r="Y242">
            <v>0</v>
          </cell>
          <cell r="AK242">
            <v>6850.47</v>
          </cell>
          <cell r="AL242">
            <v>6850.47</v>
          </cell>
          <cell r="BA242">
            <v>11.465999999999999</v>
          </cell>
          <cell r="BB242">
            <v>5.8449999999999998</v>
          </cell>
          <cell r="BC242">
            <v>4.2619999999999996</v>
          </cell>
          <cell r="BI242">
            <v>1</v>
          </cell>
          <cell r="BO242" t="str">
            <v/>
          </cell>
          <cell r="BS242">
            <v>11.465999999999999</v>
          </cell>
          <cell r="BZ242">
            <v>105</v>
          </cell>
          <cell r="CA242">
            <v>65</v>
          </cell>
          <cell r="CQ242">
            <v>29196.703139999998</v>
          </cell>
          <cell r="CR242">
            <v>0</v>
          </cell>
          <cell r="CS242">
            <v>0</v>
          </cell>
          <cell r="CT242">
            <v>0</v>
          </cell>
          <cell r="DD242" t="str">
            <v/>
          </cell>
        </row>
        <row r="243">
          <cell r="F243" t="str">
            <v>204-0022</v>
          </cell>
          <cell r="H243" t="str">
            <v>т</v>
          </cell>
          <cell r="I243">
            <v>0.36849999999999999</v>
          </cell>
          <cell r="O243">
            <v>10082.91</v>
          </cell>
          <cell r="X243">
            <v>0</v>
          </cell>
          <cell r="Y243">
            <v>0</v>
          </cell>
          <cell r="AK243">
            <v>6420</v>
          </cell>
          <cell r="AL243">
            <v>6420</v>
          </cell>
          <cell r="BA243">
            <v>11.465999999999999</v>
          </cell>
          <cell r="BB243">
            <v>5.8449999999999998</v>
          </cell>
          <cell r="BC243">
            <v>4.2619999999999996</v>
          </cell>
          <cell r="BI243">
            <v>1</v>
          </cell>
          <cell r="BO243" t="str">
            <v/>
          </cell>
          <cell r="BS243">
            <v>11.465999999999999</v>
          </cell>
          <cell r="BZ243">
            <v>105</v>
          </cell>
          <cell r="CA243">
            <v>65</v>
          </cell>
          <cell r="CQ243">
            <v>27362.039999999997</v>
          </cell>
          <cell r="CR243">
            <v>0</v>
          </cell>
          <cell r="CS243">
            <v>0</v>
          </cell>
          <cell r="CT243">
            <v>0</v>
          </cell>
          <cell r="DD243" t="str">
            <v/>
          </cell>
        </row>
        <row r="244">
          <cell r="F244" t="str">
            <v>204-0024</v>
          </cell>
          <cell r="H244" t="str">
            <v>т</v>
          </cell>
          <cell r="I244">
            <v>0.4824</v>
          </cell>
          <cell r="O244">
            <v>12932.17</v>
          </cell>
          <cell r="X244">
            <v>0</v>
          </cell>
          <cell r="Y244">
            <v>0</v>
          </cell>
          <cell r="AK244">
            <v>6290</v>
          </cell>
          <cell r="AL244">
            <v>6290</v>
          </cell>
          <cell r="BA244">
            <v>11.465999999999999</v>
          </cell>
          <cell r="BB244">
            <v>5.8449999999999998</v>
          </cell>
          <cell r="BC244">
            <v>4.2619999999999996</v>
          </cell>
          <cell r="BI244">
            <v>1</v>
          </cell>
          <cell r="BO244" t="str">
            <v/>
          </cell>
          <cell r="BS244">
            <v>11.465999999999999</v>
          </cell>
          <cell r="BZ244">
            <v>105</v>
          </cell>
          <cell r="CA244">
            <v>65</v>
          </cell>
          <cell r="CQ244">
            <v>26807.979999999996</v>
          </cell>
          <cell r="CR244">
            <v>0</v>
          </cell>
          <cell r="CS244">
            <v>0</v>
          </cell>
          <cell r="CT244">
            <v>0</v>
          </cell>
          <cell r="DD244" t="str">
            <v/>
          </cell>
        </row>
        <row r="247">
          <cell r="E247" t="str">
            <v>30</v>
          </cell>
          <cell r="F247" t="str">
            <v>06-01-015-9</v>
          </cell>
          <cell r="H247" t="str">
            <v>т</v>
          </cell>
          <cell r="I247">
            <v>0.308</v>
          </cell>
          <cell r="O247">
            <v>689.07</v>
          </cell>
          <cell r="Q247">
            <v>62.4</v>
          </cell>
          <cell r="R247">
            <v>6.6</v>
          </cell>
          <cell r="S247">
            <v>626.66999999999996</v>
          </cell>
          <cell r="U247">
            <v>6.7144000000000004</v>
          </cell>
          <cell r="X247">
            <v>664.93</v>
          </cell>
          <cell r="Y247">
            <v>411.63</v>
          </cell>
          <cell r="AK247">
            <v>212.10999999999999</v>
          </cell>
          <cell r="AL247">
            <v>0</v>
          </cell>
          <cell r="AM247">
            <v>34.659999999999997</v>
          </cell>
          <cell r="AN247">
            <v>1.87</v>
          </cell>
          <cell r="AO247">
            <v>177.45</v>
          </cell>
          <cell r="AQ247">
            <v>21.8</v>
          </cell>
          <cell r="AT247">
            <v>105</v>
          </cell>
          <cell r="AU247">
            <v>65</v>
          </cell>
          <cell r="BA247">
            <v>11.465999999999999</v>
          </cell>
          <cell r="BB247">
            <v>5.8449999999999998</v>
          </cell>
          <cell r="BC247">
            <v>4.2619999999999996</v>
          </cell>
          <cell r="BI247">
            <v>1</v>
          </cell>
          <cell r="BO247" t="str">
            <v/>
          </cell>
          <cell r="BS247">
            <v>11.465999999999999</v>
          </cell>
          <cell r="BZ247">
            <v>105</v>
          </cell>
          <cell r="CA247">
            <v>65</v>
          </cell>
          <cell r="CQ247">
            <v>0</v>
          </cell>
          <cell r="CR247">
            <v>202.58769999999998</v>
          </cell>
          <cell r="CS247">
            <v>21.441420000000001</v>
          </cell>
          <cell r="CT247">
            <v>2034.6416999999997</v>
          </cell>
          <cell r="DE247" t="str">
            <v/>
          </cell>
          <cell r="DF247" t="str">
            <v/>
          </cell>
          <cell r="DG247" t="str">
            <v/>
          </cell>
          <cell r="DI247" t="str">
            <v/>
          </cell>
        </row>
        <row r="248">
          <cell r="F248" t="str">
            <v>204-0064</v>
          </cell>
          <cell r="H248" t="str">
            <v>т</v>
          </cell>
          <cell r="I248">
            <v>0.308</v>
          </cell>
          <cell r="O248">
            <v>9718.5400000000009</v>
          </cell>
          <cell r="X248">
            <v>0</v>
          </cell>
          <cell r="Y248">
            <v>0</v>
          </cell>
          <cell r="AK248">
            <v>7403.5</v>
          </cell>
          <cell r="AL248">
            <v>7403.5</v>
          </cell>
          <cell r="BA248">
            <v>11.465999999999999</v>
          </cell>
          <cell r="BB248">
            <v>5.8449999999999998</v>
          </cell>
          <cell r="BC248">
            <v>4.2619999999999996</v>
          </cell>
          <cell r="BI248">
            <v>1</v>
          </cell>
          <cell r="BO248" t="str">
            <v/>
          </cell>
          <cell r="BS248">
            <v>11.465999999999999</v>
          </cell>
          <cell r="BZ248">
            <v>105</v>
          </cell>
          <cell r="CA248">
            <v>65</v>
          </cell>
          <cell r="CQ248">
            <v>31553.716999999997</v>
          </cell>
          <cell r="CR248">
            <v>0</v>
          </cell>
          <cell r="CS248">
            <v>0</v>
          </cell>
          <cell r="CT248">
            <v>0</v>
          </cell>
          <cell r="DD248" t="str">
            <v/>
          </cell>
        </row>
        <row r="249">
          <cell r="E249" t="str">
            <v>31</v>
          </cell>
          <cell r="F249" t="str">
            <v>06-01-015-9</v>
          </cell>
          <cell r="H249" t="str">
            <v>т</v>
          </cell>
          <cell r="I249">
            <v>7.5499999999999998E-2</v>
          </cell>
          <cell r="O249">
            <v>168.92</v>
          </cell>
          <cell r="Q249">
            <v>15.3</v>
          </cell>
          <cell r="R249">
            <v>1.62</v>
          </cell>
          <cell r="S249">
            <v>153.62</v>
          </cell>
          <cell r="U249">
            <v>1.6458999999999999</v>
          </cell>
          <cell r="X249">
            <v>163</v>
          </cell>
          <cell r="Y249">
            <v>100.91</v>
          </cell>
          <cell r="AK249">
            <v>212.10999999999999</v>
          </cell>
          <cell r="AL249">
            <v>0</v>
          </cell>
          <cell r="AM249">
            <v>34.659999999999997</v>
          </cell>
          <cell r="AN249">
            <v>1.87</v>
          </cell>
          <cell r="AO249">
            <v>177.45</v>
          </cell>
          <cell r="AQ249">
            <v>21.8</v>
          </cell>
          <cell r="AT249">
            <v>105</v>
          </cell>
          <cell r="AU249">
            <v>65</v>
          </cell>
          <cell r="BA249">
            <v>11.465999999999999</v>
          </cell>
          <cell r="BB249">
            <v>5.8449999999999998</v>
          </cell>
          <cell r="BC249">
            <v>4.2619999999999996</v>
          </cell>
          <cell r="BI249">
            <v>1</v>
          </cell>
          <cell r="BO249" t="str">
            <v/>
          </cell>
          <cell r="BS249">
            <v>11.465999999999999</v>
          </cell>
          <cell r="BZ249">
            <v>105</v>
          </cell>
          <cell r="CA249">
            <v>65</v>
          </cell>
          <cell r="CQ249">
            <v>0</v>
          </cell>
          <cell r="CR249">
            <v>202.58769999999998</v>
          </cell>
          <cell r="CS249">
            <v>21.441420000000001</v>
          </cell>
          <cell r="CT249">
            <v>2034.6416999999997</v>
          </cell>
          <cell r="DE249" t="str">
            <v/>
          </cell>
          <cell r="DF249" t="str">
            <v/>
          </cell>
          <cell r="DG249" t="str">
            <v/>
          </cell>
          <cell r="DI249" t="str">
            <v/>
          </cell>
        </row>
        <row r="250">
          <cell r="F250" t="str">
            <v>103-0195</v>
          </cell>
          <cell r="H250" t="str">
            <v>м</v>
          </cell>
          <cell r="I250">
            <v>2.5499999999999998</v>
          </cell>
          <cell r="O250">
            <v>2117.3200000000002</v>
          </cell>
          <cell r="X250">
            <v>0</v>
          </cell>
          <cell r="Y250">
            <v>0</v>
          </cell>
          <cell r="AK250">
            <v>194.82</v>
          </cell>
          <cell r="AL250">
            <v>194.82</v>
          </cell>
          <cell r="BA250">
            <v>11.465999999999999</v>
          </cell>
          <cell r="BB250">
            <v>5.8449999999999998</v>
          </cell>
          <cell r="BC250">
            <v>4.2619999999999996</v>
          </cell>
          <cell r="BI250">
            <v>1</v>
          </cell>
          <cell r="BO250" t="str">
            <v/>
          </cell>
          <cell r="BS250">
            <v>11.465999999999999</v>
          </cell>
          <cell r="BZ250">
            <v>105</v>
          </cell>
          <cell r="CA250">
            <v>65</v>
          </cell>
          <cell r="CQ250">
            <v>830.32283999999993</v>
          </cell>
          <cell r="CR250">
            <v>0</v>
          </cell>
          <cell r="CS250">
            <v>0</v>
          </cell>
          <cell r="CT250">
            <v>0</v>
          </cell>
          <cell r="DD250" t="str">
            <v/>
          </cell>
        </row>
        <row r="251">
          <cell r="E251" t="str">
            <v>32</v>
          </cell>
          <cell r="F251" t="str">
            <v>08-01-003-1</v>
          </cell>
          <cell r="H251" t="str">
            <v>100 м2</v>
          </cell>
          <cell r="I251">
            <v>0.25919999999999999</v>
          </cell>
          <cell r="O251">
            <v>2705.36</v>
          </cell>
          <cell r="P251">
            <v>1799.57</v>
          </cell>
          <cell r="Q251">
            <v>50.9</v>
          </cell>
          <cell r="S251">
            <v>854.89</v>
          </cell>
          <cell r="U251">
            <v>9.9014400000000009</v>
          </cell>
          <cell r="X251">
            <v>1042.97</v>
          </cell>
          <cell r="Y251">
            <v>683.91</v>
          </cell>
          <cell r="AK251">
            <v>1950.25</v>
          </cell>
          <cell r="AL251">
            <v>1629</v>
          </cell>
          <cell r="AM251">
            <v>33.6</v>
          </cell>
          <cell r="AO251">
            <v>287.64999999999998</v>
          </cell>
          <cell r="AQ251">
            <v>38.200000000000003</v>
          </cell>
          <cell r="AT251">
            <v>122</v>
          </cell>
          <cell r="AU251">
            <v>80</v>
          </cell>
          <cell r="BA251">
            <v>11.465999999999999</v>
          </cell>
          <cell r="BB251">
            <v>5.8449999999999998</v>
          </cell>
          <cell r="BC251">
            <v>4.2619999999999996</v>
          </cell>
          <cell r="BI251">
            <v>1</v>
          </cell>
          <cell r="BO251" t="str">
            <v/>
          </cell>
          <cell r="BS251">
            <v>11.465999999999999</v>
          </cell>
          <cell r="BZ251">
            <v>122</v>
          </cell>
          <cell r="CA251">
            <v>80</v>
          </cell>
          <cell r="CQ251">
            <v>6942.7979999999989</v>
          </cell>
          <cell r="CR251">
            <v>196.392</v>
          </cell>
          <cell r="CS251">
            <v>0</v>
          </cell>
          <cell r="CT251">
            <v>3298.1948999999995</v>
          </cell>
          <cell r="DD251" t="str">
            <v/>
          </cell>
          <cell r="DE251" t="str">
            <v/>
          </cell>
          <cell r="DG251" t="str">
            <v/>
          </cell>
          <cell r="DI251" t="str">
            <v/>
          </cell>
        </row>
        <row r="252">
          <cell r="F252" t="str">
            <v>113-0368</v>
          </cell>
          <cell r="H252" t="str">
            <v>т</v>
          </cell>
          <cell r="I252">
            <v>-1.2959999999999999E-2</v>
          </cell>
          <cell r="O252">
            <v>-407.28</v>
          </cell>
          <cell r="X252">
            <v>0</v>
          </cell>
          <cell r="Y252">
            <v>0</v>
          </cell>
          <cell r="AK252">
            <v>7373.5</v>
          </cell>
          <cell r="AL252">
            <v>7373.5</v>
          </cell>
          <cell r="BA252">
            <v>11.465999999999999</v>
          </cell>
          <cell r="BB252">
            <v>5.8449999999999998</v>
          </cell>
          <cell r="BC252">
            <v>4.2619999999999996</v>
          </cell>
          <cell r="BI252">
            <v>1</v>
          </cell>
          <cell r="BO252" t="str">
            <v/>
          </cell>
          <cell r="BS252">
            <v>11.465999999999999</v>
          </cell>
          <cell r="BZ252">
            <v>122</v>
          </cell>
          <cell r="CA252">
            <v>80</v>
          </cell>
          <cell r="CQ252">
            <v>31425.856999999996</v>
          </cell>
          <cell r="CR252">
            <v>0</v>
          </cell>
          <cell r="CS252">
            <v>0</v>
          </cell>
          <cell r="CT252">
            <v>0</v>
          </cell>
          <cell r="DD252" t="str">
            <v/>
          </cell>
        </row>
        <row r="253">
          <cell r="F253" t="str">
            <v>402-0001</v>
          </cell>
          <cell r="H253" t="str">
            <v>м3</v>
          </cell>
          <cell r="I253">
            <v>-0.80352000000000001</v>
          </cell>
          <cell r="O253">
            <v>-1390.05</v>
          </cell>
          <cell r="X253">
            <v>0</v>
          </cell>
          <cell r="Y253">
            <v>0</v>
          </cell>
          <cell r="AK253">
            <v>405.9</v>
          </cell>
          <cell r="AL253">
            <v>405.9</v>
          </cell>
          <cell r="BA253">
            <v>11.465999999999999</v>
          </cell>
          <cell r="BB253">
            <v>5.8449999999999998</v>
          </cell>
          <cell r="BC253">
            <v>4.2619999999999996</v>
          </cell>
          <cell r="BI253">
            <v>1</v>
          </cell>
          <cell r="BO253" t="str">
            <v/>
          </cell>
          <cell r="BS253">
            <v>11.465999999999999</v>
          </cell>
          <cell r="BZ253">
            <v>122</v>
          </cell>
          <cell r="CA253">
            <v>80</v>
          </cell>
          <cell r="CQ253">
            <v>1729.9457999999997</v>
          </cell>
          <cell r="CR253">
            <v>0</v>
          </cell>
          <cell r="CS253">
            <v>0</v>
          </cell>
          <cell r="CT253">
            <v>0</v>
          </cell>
          <cell r="DD253" t="str">
            <v/>
          </cell>
        </row>
        <row r="254">
          <cell r="X254">
            <v>0</v>
          </cell>
          <cell r="Y254">
            <v>0</v>
          </cell>
        </row>
        <row r="255">
          <cell r="X255">
            <v>0</v>
          </cell>
          <cell r="Y255">
            <v>0</v>
          </cell>
        </row>
        <row r="256">
          <cell r="F256" t="str">
            <v>Т/Н № 2940 от 18.08.2010</v>
          </cell>
          <cell r="H256" t="str">
            <v>кг</v>
          </cell>
          <cell r="I256">
            <v>31.103999999999999</v>
          </cell>
          <cell r="O256">
            <v>2285.42</v>
          </cell>
          <cell r="X256">
            <v>0</v>
          </cell>
          <cell r="Y256">
            <v>0</v>
          </cell>
          <cell r="AC256">
            <v>17.239999999999998</v>
          </cell>
          <cell r="BA256">
            <v>11.465999999999999</v>
          </cell>
          <cell r="BB256">
            <v>5.8449999999999998</v>
          </cell>
          <cell r="BC256">
            <v>4.2619999999999996</v>
          </cell>
          <cell r="BI256">
            <v>1</v>
          </cell>
          <cell r="BO256" t="str">
            <v/>
          </cell>
          <cell r="BS256">
            <v>11.465999999999999</v>
          </cell>
          <cell r="BZ256">
            <v>122</v>
          </cell>
          <cell r="CA256">
            <v>80</v>
          </cell>
          <cell r="CQ256">
            <v>73.47687999999998</v>
          </cell>
          <cell r="CR256">
            <v>0</v>
          </cell>
          <cell r="CS256">
            <v>0</v>
          </cell>
          <cell r="CT256">
            <v>0</v>
          </cell>
        </row>
        <row r="257">
          <cell r="E257" t="str">
            <v>33</v>
          </cell>
          <cell r="F257" t="str">
            <v>08-01-003-4</v>
          </cell>
          <cell r="H257" t="str">
            <v>100 м2</v>
          </cell>
          <cell r="I257">
            <v>0.41039999999999999</v>
          </cell>
          <cell r="O257">
            <v>6353.63</v>
          </cell>
          <cell r="P257">
            <v>2817.3</v>
          </cell>
          <cell r="Q257">
            <v>80.599999999999994</v>
          </cell>
          <cell r="S257">
            <v>3455.73</v>
          </cell>
          <cell r="U257">
            <v>36.443519999999999</v>
          </cell>
          <cell r="X257">
            <v>4215.99</v>
          </cell>
          <cell r="Y257">
            <v>2764.58</v>
          </cell>
          <cell r="AK257">
            <v>2378.67</v>
          </cell>
          <cell r="AL257">
            <v>1610.69</v>
          </cell>
          <cell r="AM257">
            <v>33.6</v>
          </cell>
          <cell r="AO257">
            <v>734.38</v>
          </cell>
          <cell r="AQ257">
            <v>88.8</v>
          </cell>
          <cell r="AT257">
            <v>122</v>
          </cell>
          <cell r="AU257">
            <v>80</v>
          </cell>
          <cell r="BA257">
            <v>11.465999999999999</v>
          </cell>
          <cell r="BB257">
            <v>5.8449999999999998</v>
          </cell>
          <cell r="BC257">
            <v>4.2619999999999996</v>
          </cell>
          <cell r="BI257">
            <v>1</v>
          </cell>
          <cell r="BO257" t="str">
            <v/>
          </cell>
          <cell r="BS257">
            <v>11.465999999999999</v>
          </cell>
          <cell r="BZ257">
            <v>122</v>
          </cell>
          <cell r="CA257">
            <v>80</v>
          </cell>
          <cell r="CQ257">
            <v>6864.7607799999996</v>
          </cell>
          <cell r="CR257">
            <v>196.392</v>
          </cell>
          <cell r="CS257">
            <v>0</v>
          </cell>
          <cell r="CT257">
            <v>8420.4010799999996</v>
          </cell>
          <cell r="DD257" t="str">
            <v/>
          </cell>
          <cell r="DE257" t="str">
            <v/>
          </cell>
          <cell r="DG257" t="str">
            <v/>
          </cell>
          <cell r="DI257" t="str">
            <v/>
          </cell>
        </row>
        <row r="258">
          <cell r="F258" t="str">
            <v>113-0368</v>
          </cell>
          <cell r="H258" t="str">
            <v>т</v>
          </cell>
          <cell r="I258">
            <v>-2.052E-2</v>
          </cell>
          <cell r="O258">
            <v>-644.86</v>
          </cell>
          <cell r="X258">
            <v>0</v>
          </cell>
          <cell r="Y258">
            <v>0</v>
          </cell>
          <cell r="AK258">
            <v>7373.5</v>
          </cell>
          <cell r="AL258">
            <v>7373.5</v>
          </cell>
          <cell r="BA258">
            <v>11.465999999999999</v>
          </cell>
          <cell r="BB258">
            <v>5.8449999999999998</v>
          </cell>
          <cell r="BC258">
            <v>4.2619999999999996</v>
          </cell>
          <cell r="BI258">
            <v>1</v>
          </cell>
          <cell r="BO258" t="str">
            <v/>
          </cell>
          <cell r="BS258">
            <v>11.465999999999999</v>
          </cell>
          <cell r="BZ258">
            <v>122</v>
          </cell>
          <cell r="CA258">
            <v>80</v>
          </cell>
          <cell r="CQ258">
            <v>31425.856999999996</v>
          </cell>
          <cell r="CR258">
            <v>0</v>
          </cell>
          <cell r="CS258">
            <v>0</v>
          </cell>
          <cell r="CT258">
            <v>0</v>
          </cell>
          <cell r="DD258" t="str">
            <v/>
          </cell>
        </row>
        <row r="259">
          <cell r="F259" t="str">
            <v>402-0078</v>
          </cell>
          <cell r="H259" t="str">
            <v>м3</v>
          </cell>
          <cell r="I259">
            <v>-1.1491199999999999</v>
          </cell>
          <cell r="O259">
            <v>-2168.88</v>
          </cell>
          <cell r="X259">
            <v>0</v>
          </cell>
          <cell r="Y259">
            <v>0</v>
          </cell>
          <cell r="AC259">
            <v>442.85</v>
          </cell>
          <cell r="BA259">
            <v>11.465999999999999</v>
          </cell>
          <cell r="BB259">
            <v>5.8449999999999998</v>
          </cell>
          <cell r="BC259">
            <v>4.2619999999999996</v>
          </cell>
          <cell r="BI259">
            <v>1</v>
          </cell>
          <cell r="BO259" t="str">
            <v/>
          </cell>
          <cell r="BS259">
            <v>11.465999999999999</v>
          </cell>
          <cell r="BZ259">
            <v>122</v>
          </cell>
          <cell r="CA259">
            <v>80</v>
          </cell>
          <cell r="CQ259">
            <v>1887.4267</v>
          </cell>
          <cell r="CR259">
            <v>0</v>
          </cell>
          <cell r="CS259">
            <v>0</v>
          </cell>
          <cell r="CT259">
            <v>0</v>
          </cell>
        </row>
        <row r="260">
          <cell r="X260">
            <v>0</v>
          </cell>
          <cell r="Y260">
            <v>0</v>
          </cell>
        </row>
        <row r="261">
          <cell r="X261">
            <v>0</v>
          </cell>
          <cell r="Y261">
            <v>0</v>
          </cell>
        </row>
        <row r="262">
          <cell r="F262" t="str">
            <v>Т/Н № 2940 от 18.08.2010</v>
          </cell>
          <cell r="H262" t="str">
            <v>кг</v>
          </cell>
          <cell r="I262">
            <v>49.247999999999998</v>
          </cell>
          <cell r="O262">
            <v>3618.59</v>
          </cell>
          <cell r="X262">
            <v>0</v>
          </cell>
          <cell r="Y262">
            <v>0</v>
          </cell>
          <cell r="AC262">
            <v>17.239999999999998</v>
          </cell>
          <cell r="BA262">
            <v>11.465999999999999</v>
          </cell>
          <cell r="BB262">
            <v>5.8449999999999998</v>
          </cell>
          <cell r="BC262">
            <v>4.2619999999999996</v>
          </cell>
          <cell r="BI262">
            <v>1</v>
          </cell>
          <cell r="BO262" t="str">
            <v/>
          </cell>
          <cell r="BS262">
            <v>11.465999999999999</v>
          </cell>
          <cell r="BZ262">
            <v>122</v>
          </cell>
          <cell r="CA262">
            <v>80</v>
          </cell>
          <cell r="CQ262">
            <v>73.47687999999998</v>
          </cell>
          <cell r="CR262">
            <v>0</v>
          </cell>
          <cell r="CS262">
            <v>0</v>
          </cell>
          <cell r="CT262">
            <v>0</v>
          </cell>
        </row>
        <row r="280">
          <cell r="F280" t="str">
            <v>Маслоприемник МП-1 - 1 шт. (л.9)</v>
          </cell>
          <cell r="G280" t="str">
            <v>Маслоприемник МП-1 - 1 шт. (л.9)</v>
          </cell>
        </row>
        <row r="282">
          <cell r="AB282">
            <v>13913.34</v>
          </cell>
          <cell r="AE282">
            <v>63.39</v>
          </cell>
          <cell r="AH282">
            <v>5.18</v>
          </cell>
          <cell r="AK282">
            <v>535.79999999999995</v>
          </cell>
          <cell r="AL282">
            <v>331.69</v>
          </cell>
        </row>
        <row r="287">
          <cell r="E287" t="str">
            <v>36</v>
          </cell>
          <cell r="F287" t="str">
            <v>06-01-046-7</v>
          </cell>
          <cell r="H287" t="str">
            <v>100 м3</v>
          </cell>
          <cell r="I287">
            <v>8.0499999999999999E-3</v>
          </cell>
          <cell r="O287">
            <v>790.78</v>
          </cell>
          <cell r="P287">
            <v>96.66</v>
          </cell>
          <cell r="Q287">
            <v>247.22</v>
          </cell>
          <cell r="R287">
            <v>63.39</v>
          </cell>
          <cell r="S287">
            <v>446.9</v>
          </cell>
          <cell r="U287">
            <v>5.1761499999999998</v>
          </cell>
          <cell r="X287">
            <v>535.79999999999995</v>
          </cell>
          <cell r="Y287">
            <v>331.69</v>
          </cell>
          <cell r="AK287">
            <v>12913.3</v>
          </cell>
          <cell r="AL287">
            <v>2817.29</v>
          </cell>
          <cell r="AM287">
            <v>5254.22</v>
          </cell>
          <cell r="AN287">
            <v>686.81</v>
          </cell>
          <cell r="AO287">
            <v>4841.79</v>
          </cell>
          <cell r="AQ287">
            <v>643</v>
          </cell>
          <cell r="AT287">
            <v>105</v>
          </cell>
          <cell r="AU287">
            <v>65</v>
          </cell>
          <cell r="BA287">
            <v>11.465999999999999</v>
          </cell>
          <cell r="BB287">
            <v>5.8449999999999998</v>
          </cell>
          <cell r="BC287">
            <v>4.2619999999999996</v>
          </cell>
          <cell r="BI287">
            <v>1</v>
          </cell>
          <cell r="BO287" t="str">
            <v/>
          </cell>
          <cell r="BS287">
            <v>11.465999999999999</v>
          </cell>
          <cell r="BZ287">
            <v>105</v>
          </cell>
          <cell r="CA287">
            <v>65</v>
          </cell>
          <cell r="CQ287">
            <v>12007.289979999998</v>
          </cell>
          <cell r="CR287">
            <v>30710.9159</v>
          </cell>
          <cell r="CS287">
            <v>7874.963459999999</v>
          </cell>
          <cell r="CT287">
            <v>55515.964139999996</v>
          </cell>
          <cell r="DD287" t="str">
            <v/>
          </cell>
          <cell r="DE287" t="str">
            <v/>
          </cell>
          <cell r="DF287" t="str">
            <v/>
          </cell>
          <cell r="DG287" t="str">
            <v/>
          </cell>
          <cell r="DI287" t="str">
            <v/>
          </cell>
        </row>
        <row r="288">
          <cell r="X288">
            <v>0</v>
          </cell>
          <cell r="Y288">
            <v>0</v>
          </cell>
        </row>
        <row r="289">
          <cell r="X289">
            <v>0</v>
          </cell>
          <cell r="Y289">
            <v>0</v>
          </cell>
        </row>
        <row r="290">
          <cell r="X290">
            <v>0</v>
          </cell>
          <cell r="Y290">
            <v>0</v>
          </cell>
        </row>
        <row r="291">
          <cell r="F291" t="str">
            <v>204-0022</v>
          </cell>
          <cell r="H291" t="str">
            <v>т</v>
          </cell>
          <cell r="I291">
            <v>0.47959000000000002</v>
          </cell>
          <cell r="O291">
            <v>13122.56</v>
          </cell>
          <cell r="X291">
            <v>0</v>
          </cell>
          <cell r="Y291">
            <v>0</v>
          </cell>
          <cell r="AK291">
            <v>6420</v>
          </cell>
          <cell r="AL291">
            <v>6420</v>
          </cell>
          <cell r="BA291">
            <v>11.465999999999999</v>
          </cell>
          <cell r="BB291">
            <v>5.8449999999999998</v>
          </cell>
          <cell r="BC291">
            <v>4.2619999999999996</v>
          </cell>
          <cell r="BI291">
            <v>1</v>
          </cell>
          <cell r="BO291" t="str">
            <v/>
          </cell>
          <cell r="BS291">
            <v>11.465999999999999</v>
          </cell>
          <cell r="BZ291">
            <v>105</v>
          </cell>
          <cell r="CA291">
            <v>65</v>
          </cell>
          <cell r="CQ291">
            <v>27362.039999999997</v>
          </cell>
          <cell r="CR291">
            <v>0</v>
          </cell>
          <cell r="CS291">
            <v>0</v>
          </cell>
          <cell r="CT291">
            <v>0</v>
          </cell>
          <cell r="DD291" t="str">
            <v/>
          </cell>
        </row>
        <row r="574">
          <cell r="F574" t="str">
            <v>Маслоприемник МП-3 - 1 шт. (л.15)</v>
          </cell>
          <cell r="G574" t="str">
            <v>Маслоприемник МП-3 - 1 шт. (л.15)</v>
          </cell>
        </row>
        <row r="576">
          <cell r="AB576">
            <v>12212.18</v>
          </cell>
          <cell r="AE576">
            <v>57.49</v>
          </cell>
          <cell r="AH576">
            <v>4.6900000000000004</v>
          </cell>
          <cell r="AK576">
            <v>485.9</v>
          </cell>
          <cell r="AL576">
            <v>300.79000000000002</v>
          </cell>
        </row>
        <row r="581">
          <cell r="E581" t="str">
            <v>100</v>
          </cell>
          <cell r="F581" t="str">
            <v>06-01-046-7</v>
          </cell>
          <cell r="H581" t="str">
            <v>100 м3</v>
          </cell>
          <cell r="I581">
            <v>7.3000000000000001E-3</v>
          </cell>
          <cell r="O581">
            <v>717.11</v>
          </cell>
          <cell r="P581">
            <v>87.65</v>
          </cell>
          <cell r="Q581">
            <v>224.19</v>
          </cell>
          <cell r="R581">
            <v>57.49</v>
          </cell>
          <cell r="S581">
            <v>405.27</v>
          </cell>
          <cell r="U581">
            <v>4.6939000000000002</v>
          </cell>
          <cell r="X581">
            <v>485.9</v>
          </cell>
          <cell r="Y581">
            <v>300.79000000000002</v>
          </cell>
          <cell r="AK581">
            <v>12913.3</v>
          </cell>
          <cell r="AL581">
            <v>2817.29</v>
          </cell>
          <cell r="AM581">
            <v>5254.22</v>
          </cell>
          <cell r="AN581">
            <v>686.81</v>
          </cell>
          <cell r="AO581">
            <v>4841.79</v>
          </cell>
          <cell r="AQ581">
            <v>643</v>
          </cell>
          <cell r="AT581">
            <v>105</v>
          </cell>
          <cell r="AU581">
            <v>65</v>
          </cell>
          <cell r="BA581">
            <v>11.465999999999999</v>
          </cell>
          <cell r="BB581">
            <v>5.8449999999999998</v>
          </cell>
          <cell r="BC581">
            <v>4.2619999999999996</v>
          </cell>
          <cell r="BI581">
            <v>1</v>
          </cell>
          <cell r="BO581" t="str">
            <v/>
          </cell>
          <cell r="BS581">
            <v>11.465999999999999</v>
          </cell>
          <cell r="BZ581">
            <v>105</v>
          </cell>
          <cell r="CA581">
            <v>65</v>
          </cell>
          <cell r="CQ581">
            <v>12007.289979999998</v>
          </cell>
          <cell r="CR581">
            <v>30710.9159</v>
          </cell>
          <cell r="CS581">
            <v>7874.963459999999</v>
          </cell>
          <cell r="CT581">
            <v>55515.964139999996</v>
          </cell>
          <cell r="DD581" t="str">
            <v/>
          </cell>
          <cell r="DE581" t="str">
            <v/>
          </cell>
          <cell r="DF581" t="str">
            <v/>
          </cell>
          <cell r="DG581" t="str">
            <v/>
          </cell>
          <cell r="DI581" t="str">
            <v/>
          </cell>
        </row>
        <row r="582">
          <cell r="X582">
            <v>0</v>
          </cell>
          <cell r="Y582">
            <v>0</v>
          </cell>
        </row>
        <row r="583">
          <cell r="X583">
            <v>0</v>
          </cell>
          <cell r="Y583">
            <v>0</v>
          </cell>
        </row>
        <row r="584">
          <cell r="X584">
            <v>0</v>
          </cell>
          <cell r="Y584">
            <v>0</v>
          </cell>
        </row>
        <row r="585">
          <cell r="F585" t="str">
            <v>204-0022</v>
          </cell>
          <cell r="H585" t="str">
            <v>т</v>
          </cell>
          <cell r="I585">
            <v>0.42010999999999998</v>
          </cell>
          <cell r="O585">
            <v>11495.07</v>
          </cell>
          <cell r="X585">
            <v>0</v>
          </cell>
          <cell r="Y585">
            <v>0</v>
          </cell>
          <cell r="AK585">
            <v>6420</v>
          </cell>
          <cell r="AL585">
            <v>6420</v>
          </cell>
          <cell r="BA585">
            <v>11.465999999999999</v>
          </cell>
          <cell r="BB585">
            <v>5.8449999999999998</v>
          </cell>
          <cell r="BC585">
            <v>4.2619999999999996</v>
          </cell>
          <cell r="BI585">
            <v>1</v>
          </cell>
          <cell r="BO585" t="str">
            <v/>
          </cell>
          <cell r="BS585">
            <v>11.465999999999999</v>
          </cell>
          <cell r="BZ585">
            <v>105</v>
          </cell>
          <cell r="CA585">
            <v>65</v>
          </cell>
          <cell r="CQ585">
            <v>27362.039999999997</v>
          </cell>
          <cell r="CR585">
            <v>0</v>
          </cell>
          <cell r="CS585">
            <v>0</v>
          </cell>
          <cell r="CT585">
            <v>0</v>
          </cell>
          <cell r="DD585" t="str">
            <v/>
          </cell>
        </row>
        <row r="715">
          <cell r="F715" t="str">
            <v>Маслоприемник МП-5 - 1 шт. (л.18)</v>
          </cell>
          <cell r="G715" t="str">
            <v>Маслоприемник МП-5 - 1 шт. (л.18)</v>
          </cell>
        </row>
        <row r="717">
          <cell r="AB717">
            <v>16615.12</v>
          </cell>
          <cell r="AE717">
            <v>77.959999999999994</v>
          </cell>
          <cell r="AH717">
            <v>6.37</v>
          </cell>
          <cell r="AK717">
            <v>658.95</v>
          </cell>
          <cell r="AL717">
            <v>407.92</v>
          </cell>
        </row>
        <row r="722">
          <cell r="E722" t="str">
            <v>130</v>
          </cell>
          <cell r="F722" t="str">
            <v>06-01-046-7</v>
          </cell>
          <cell r="H722" t="str">
            <v>100 м3</v>
          </cell>
          <cell r="I722">
            <v>9.9000000000000008E-3</v>
          </cell>
          <cell r="O722">
            <v>972.52</v>
          </cell>
          <cell r="P722">
            <v>118.87</v>
          </cell>
          <cell r="Q722">
            <v>304.04000000000002</v>
          </cell>
          <cell r="R722">
            <v>77.959999999999994</v>
          </cell>
          <cell r="S722">
            <v>549.61</v>
          </cell>
          <cell r="U722">
            <v>6.3657000000000004</v>
          </cell>
          <cell r="X722">
            <v>658.95</v>
          </cell>
          <cell r="Y722">
            <v>407.92</v>
          </cell>
          <cell r="AK722">
            <v>12913.3</v>
          </cell>
          <cell r="AL722">
            <v>2817.29</v>
          </cell>
          <cell r="AM722">
            <v>5254.22</v>
          </cell>
          <cell r="AN722">
            <v>686.81</v>
          </cell>
          <cell r="AO722">
            <v>4841.79</v>
          </cell>
          <cell r="AQ722">
            <v>643</v>
          </cell>
          <cell r="AT722">
            <v>105</v>
          </cell>
          <cell r="AU722">
            <v>65</v>
          </cell>
          <cell r="BA722">
            <v>11.465999999999999</v>
          </cell>
          <cell r="BB722">
            <v>5.8449999999999998</v>
          </cell>
          <cell r="BC722">
            <v>4.2619999999999996</v>
          </cell>
          <cell r="BI722">
            <v>1</v>
          </cell>
          <cell r="BO722" t="str">
            <v/>
          </cell>
          <cell r="BS722">
            <v>11.465999999999999</v>
          </cell>
          <cell r="BZ722">
            <v>105</v>
          </cell>
          <cell r="CA722">
            <v>65</v>
          </cell>
          <cell r="CQ722">
            <v>12007.289979999998</v>
          </cell>
          <cell r="CR722">
            <v>30710.9159</v>
          </cell>
          <cell r="CS722">
            <v>7874.963459999999</v>
          </cell>
          <cell r="CT722">
            <v>55515.964139999996</v>
          </cell>
          <cell r="DD722" t="str">
            <v/>
          </cell>
          <cell r="DE722" t="str">
            <v/>
          </cell>
          <cell r="DF722" t="str">
            <v/>
          </cell>
          <cell r="DG722" t="str">
            <v/>
          </cell>
          <cell r="DI722" t="str">
            <v/>
          </cell>
        </row>
        <row r="723">
          <cell r="X723">
            <v>0</v>
          </cell>
          <cell r="Y723">
            <v>0</v>
          </cell>
        </row>
        <row r="724">
          <cell r="X724">
            <v>0</v>
          </cell>
          <cell r="Y724">
            <v>0</v>
          </cell>
        </row>
        <row r="725">
          <cell r="X725">
            <v>0</v>
          </cell>
          <cell r="Y725">
            <v>0</v>
          </cell>
        </row>
        <row r="726">
          <cell r="F726" t="str">
            <v>204-0022</v>
          </cell>
          <cell r="H726" t="str">
            <v>т</v>
          </cell>
          <cell r="I726">
            <v>0.57169000000000003</v>
          </cell>
          <cell r="O726">
            <v>15642.6</v>
          </cell>
          <cell r="X726">
            <v>0</v>
          </cell>
          <cell r="Y726">
            <v>0</v>
          </cell>
          <cell r="AK726">
            <v>6420</v>
          </cell>
          <cell r="AL726">
            <v>6420</v>
          </cell>
          <cell r="BA726">
            <v>11.465999999999999</v>
          </cell>
          <cell r="BB726">
            <v>5.8449999999999998</v>
          </cell>
          <cell r="BC726">
            <v>4.2619999999999996</v>
          </cell>
          <cell r="BI726">
            <v>1</v>
          </cell>
          <cell r="BO726" t="str">
            <v/>
          </cell>
          <cell r="BS726">
            <v>11.465999999999999</v>
          </cell>
          <cell r="BZ726">
            <v>105</v>
          </cell>
          <cell r="CA726">
            <v>65</v>
          </cell>
          <cell r="CQ726">
            <v>27362.039999999997</v>
          </cell>
          <cell r="CR726">
            <v>0</v>
          </cell>
          <cell r="CS726">
            <v>0</v>
          </cell>
          <cell r="CT726">
            <v>0</v>
          </cell>
          <cell r="DD726" t="str">
            <v/>
          </cell>
        </row>
        <row r="953">
          <cell r="F953" t="str">
            <v>Противопожарная перегородка ППм-1 - 1 шт. (л.21,22)</v>
          </cell>
          <cell r="G953" t="str">
            <v>Противопожарная перегородка ППм-1 - 1 шт. (л.21,22)</v>
          </cell>
        </row>
        <row r="955">
          <cell r="AB955">
            <v>205726.87</v>
          </cell>
          <cell r="AE955">
            <v>1495.64</v>
          </cell>
          <cell r="AH955">
            <v>150.63</v>
          </cell>
          <cell r="AK955">
            <v>16178.43</v>
          </cell>
          <cell r="AL955">
            <v>10167.31</v>
          </cell>
        </row>
        <row r="957">
          <cell r="E957" t="str">
            <v>166</v>
          </cell>
          <cell r="F957" t="str">
            <v>06-01-001-1</v>
          </cell>
          <cell r="H957" t="str">
            <v>100 м3</v>
          </cell>
          <cell r="I957">
            <v>0.05</v>
          </cell>
          <cell r="O957">
            <v>1664.17</v>
          </cell>
          <cell r="P957">
            <v>618.91</v>
          </cell>
          <cell r="Q957">
            <v>399.27</v>
          </cell>
          <cell r="R957">
            <v>128.37</v>
          </cell>
          <cell r="S957">
            <v>645.99</v>
          </cell>
          <cell r="U957">
            <v>9</v>
          </cell>
          <cell r="X957">
            <v>813.08</v>
          </cell>
          <cell r="Y957">
            <v>503.33</v>
          </cell>
          <cell r="AK957">
            <v>5397.31</v>
          </cell>
          <cell r="AL957">
            <v>2904.31</v>
          </cell>
          <cell r="AM957">
            <v>1366.2</v>
          </cell>
          <cell r="AN957">
            <v>223.92</v>
          </cell>
          <cell r="AO957">
            <v>1126.8</v>
          </cell>
          <cell r="AQ957">
            <v>180</v>
          </cell>
          <cell r="AT957">
            <v>105</v>
          </cell>
          <cell r="AU957">
            <v>65</v>
          </cell>
          <cell r="BA957">
            <v>11.465999999999999</v>
          </cell>
          <cell r="BB957">
            <v>5.8449999999999998</v>
          </cell>
          <cell r="BC957">
            <v>4.2619999999999996</v>
          </cell>
          <cell r="BI957">
            <v>1</v>
          </cell>
          <cell r="BO957" t="str">
            <v/>
          </cell>
          <cell r="BS957">
            <v>11.465999999999999</v>
          </cell>
          <cell r="BZ957">
            <v>105</v>
          </cell>
          <cell r="CA957">
            <v>65</v>
          </cell>
          <cell r="CQ957">
            <v>12378.169219999998</v>
          </cell>
          <cell r="CR957">
            <v>7985.4390000000003</v>
          </cell>
          <cell r="CS957">
            <v>2567.4667199999999</v>
          </cell>
          <cell r="CT957">
            <v>12919.888799999999</v>
          </cell>
          <cell r="DD957" t="str">
            <v/>
          </cell>
          <cell r="DE957" t="str">
            <v/>
          </cell>
          <cell r="DF957" t="str">
            <v/>
          </cell>
          <cell r="DG957" t="str">
            <v/>
          </cell>
          <cell r="DI957" t="str">
            <v/>
          </cell>
        </row>
        <row r="958">
          <cell r="F958" t="str">
            <v>401-0063</v>
          </cell>
          <cell r="H958" t="str">
            <v>м3</v>
          </cell>
          <cell r="I958">
            <v>5.0999999999999996</v>
          </cell>
          <cell r="O958">
            <v>11445.85</v>
          </cell>
          <cell r="X958">
            <v>0</v>
          </cell>
          <cell r="Y958">
            <v>0</v>
          </cell>
          <cell r="AK958">
            <v>526.58000000000004</v>
          </cell>
          <cell r="AL958">
            <v>526.58000000000004</v>
          </cell>
          <cell r="BA958">
            <v>11.465999999999999</v>
          </cell>
          <cell r="BB958">
            <v>5.8449999999999998</v>
          </cell>
          <cell r="BC958">
            <v>4.2619999999999996</v>
          </cell>
          <cell r="BI958">
            <v>1</v>
          </cell>
          <cell r="BO958" t="str">
            <v/>
          </cell>
          <cell r="BS958">
            <v>11.465999999999999</v>
          </cell>
          <cell r="BZ958">
            <v>105</v>
          </cell>
          <cell r="CA958">
            <v>65</v>
          </cell>
          <cell r="CQ958">
            <v>2244.2839599999998</v>
          </cell>
          <cell r="CR958">
            <v>0</v>
          </cell>
          <cell r="CS958">
            <v>0</v>
          </cell>
          <cell r="CT958">
            <v>0</v>
          </cell>
          <cell r="DD958" t="str">
            <v/>
          </cell>
        </row>
        <row r="959">
          <cell r="E959" t="str">
            <v>167</v>
          </cell>
          <cell r="F959" t="str">
            <v>06-01-031-16</v>
          </cell>
          <cell r="H959" t="str">
            <v>100 м3</v>
          </cell>
          <cell r="I959">
            <v>0.19</v>
          </cell>
          <cell r="O959">
            <v>18549.22</v>
          </cell>
          <cell r="P959">
            <v>4086.41</v>
          </cell>
          <cell r="Q959">
            <v>5144.5600000000004</v>
          </cell>
          <cell r="R959">
            <v>1367.27</v>
          </cell>
          <cell r="S959">
            <v>9318.25</v>
          </cell>
          <cell r="U959">
            <v>104.45819999999999</v>
          </cell>
          <cell r="X959">
            <v>11219.8</v>
          </cell>
          <cell r="Y959">
            <v>6945.59</v>
          </cell>
          <cell r="AK959">
            <v>13956.05</v>
          </cell>
          <cell r="AL959">
            <v>5046.32</v>
          </cell>
          <cell r="AM959">
            <v>4632.4399999999996</v>
          </cell>
          <cell r="AN959">
            <v>627.61</v>
          </cell>
          <cell r="AO959">
            <v>4277.29</v>
          </cell>
          <cell r="AQ959">
            <v>549.78</v>
          </cell>
          <cell r="AT959">
            <v>105</v>
          </cell>
          <cell r="AU959">
            <v>65</v>
          </cell>
          <cell r="BA959">
            <v>11.465999999999999</v>
          </cell>
          <cell r="BB959">
            <v>5.8449999999999998</v>
          </cell>
          <cell r="BC959">
            <v>4.2619999999999996</v>
          </cell>
          <cell r="BI959">
            <v>1</v>
          </cell>
          <cell r="BO959" t="str">
            <v/>
          </cell>
          <cell r="BS959">
            <v>11.465999999999999</v>
          </cell>
          <cell r="BZ959">
            <v>105</v>
          </cell>
          <cell r="CA959">
            <v>65</v>
          </cell>
          <cell r="CQ959">
            <v>21507.415839999998</v>
          </cell>
          <cell r="CR959">
            <v>27076.611799999995</v>
          </cell>
          <cell r="CS959">
            <v>7196.1762599999993</v>
          </cell>
          <cell r="CT959">
            <v>49043.407139999996</v>
          </cell>
          <cell r="DD959" t="str">
            <v/>
          </cell>
          <cell r="DE959" t="str">
            <v/>
          </cell>
          <cell r="DF959" t="str">
            <v/>
          </cell>
          <cell r="DG959" t="str">
            <v/>
          </cell>
          <cell r="DI959" t="str">
            <v/>
          </cell>
        </row>
        <row r="960">
          <cell r="F960" t="str">
            <v>401-0069</v>
          </cell>
          <cell r="H960" t="str">
            <v>м3</v>
          </cell>
          <cell r="I960">
            <v>19.285</v>
          </cell>
          <cell r="O960">
            <v>60170.79</v>
          </cell>
          <cell r="X960">
            <v>0</v>
          </cell>
          <cell r="Y960">
            <v>0</v>
          </cell>
          <cell r="AK960">
            <v>732.07</v>
          </cell>
          <cell r="AL960">
            <v>732.07</v>
          </cell>
          <cell r="BA960">
            <v>11.465999999999999</v>
          </cell>
          <cell r="BB960">
            <v>5.8449999999999998</v>
          </cell>
          <cell r="BC960">
            <v>4.2619999999999996</v>
          </cell>
          <cell r="BI960">
            <v>1</v>
          </cell>
          <cell r="BO960" t="str">
            <v/>
          </cell>
          <cell r="BS960">
            <v>11.465999999999999</v>
          </cell>
          <cell r="BZ960">
            <v>105</v>
          </cell>
          <cell r="CA960">
            <v>65</v>
          </cell>
          <cell r="CQ960">
            <v>3120.0823399999999</v>
          </cell>
          <cell r="CR960">
            <v>0</v>
          </cell>
          <cell r="CS960">
            <v>0</v>
          </cell>
          <cell r="CT960">
            <v>0</v>
          </cell>
          <cell r="DD960" t="str">
            <v/>
          </cell>
        </row>
        <row r="961">
          <cell r="F961" t="str">
            <v>ТССЦ-2001 ТЕХ.ЧАСТЬ-IV Таб.1.2</v>
          </cell>
          <cell r="H961" t="str">
            <v>м3</v>
          </cell>
          <cell r="I961">
            <v>19.285</v>
          </cell>
          <cell r="O961">
            <v>1337.27</v>
          </cell>
          <cell r="X961">
            <v>0</v>
          </cell>
          <cell r="Y961">
            <v>0</v>
          </cell>
          <cell r="AC961">
            <v>16.27</v>
          </cell>
          <cell r="BA961">
            <v>11.465999999999999</v>
          </cell>
          <cell r="BB961">
            <v>5.8449999999999998</v>
          </cell>
          <cell r="BC961">
            <v>4.2619999999999996</v>
          </cell>
          <cell r="BI961">
            <v>1</v>
          </cell>
          <cell r="BO961" t="str">
            <v/>
          </cell>
          <cell r="BS961">
            <v>11.465999999999999</v>
          </cell>
          <cell r="BZ961">
            <v>105</v>
          </cell>
          <cell r="CA961">
            <v>65</v>
          </cell>
          <cell r="CQ961">
            <v>69.342739999999992</v>
          </cell>
          <cell r="CR961">
            <v>0</v>
          </cell>
          <cell r="CS961">
            <v>0</v>
          </cell>
          <cell r="CT961">
            <v>0</v>
          </cell>
        </row>
        <row r="962">
          <cell r="F962" t="str">
            <v>204-0066-1</v>
          </cell>
          <cell r="H962" t="str">
            <v>т</v>
          </cell>
          <cell r="I962">
            <v>4.657E-2</v>
          </cell>
          <cell r="O962">
            <v>1509.23</v>
          </cell>
          <cell r="X962">
            <v>0</v>
          </cell>
          <cell r="Y962">
            <v>0</v>
          </cell>
          <cell r="AK962">
            <v>7603.9</v>
          </cell>
          <cell r="AL962">
            <v>7603.9</v>
          </cell>
          <cell r="BA962">
            <v>11.465999999999999</v>
          </cell>
          <cell r="BB962">
            <v>5.8449999999999998</v>
          </cell>
          <cell r="BC962">
            <v>4.2619999999999996</v>
          </cell>
          <cell r="BI962">
            <v>1</v>
          </cell>
          <cell r="BO962" t="str">
            <v/>
          </cell>
          <cell r="BS962">
            <v>11.465999999999999</v>
          </cell>
          <cell r="BZ962">
            <v>105</v>
          </cell>
          <cell r="CA962">
            <v>65</v>
          </cell>
          <cell r="CQ962">
            <v>32407.821799999994</v>
          </cell>
          <cell r="CR962">
            <v>0</v>
          </cell>
          <cell r="CS962">
            <v>0</v>
          </cell>
          <cell r="CT962">
            <v>0</v>
          </cell>
          <cell r="DD962" t="str">
            <v/>
          </cell>
        </row>
        <row r="963">
          <cell r="F963" t="str">
            <v>204-0002</v>
          </cell>
          <cell r="H963" t="str">
            <v>т</v>
          </cell>
          <cell r="I963">
            <v>0.36</v>
          </cell>
          <cell r="O963">
            <v>10092.14</v>
          </cell>
          <cell r="X963">
            <v>0</v>
          </cell>
          <cell r="Y963">
            <v>0</v>
          </cell>
          <cell r="AK963">
            <v>6577.6</v>
          </cell>
          <cell r="AL963">
            <v>6577.6</v>
          </cell>
          <cell r="BA963">
            <v>11.465999999999999</v>
          </cell>
          <cell r="BB963">
            <v>5.8449999999999998</v>
          </cell>
          <cell r="BC963">
            <v>4.2619999999999996</v>
          </cell>
          <cell r="BI963">
            <v>1</v>
          </cell>
          <cell r="BO963" t="str">
            <v/>
          </cell>
          <cell r="BS963">
            <v>11.465999999999999</v>
          </cell>
          <cell r="BZ963">
            <v>105</v>
          </cell>
          <cell r="CA963">
            <v>65</v>
          </cell>
          <cell r="CQ963">
            <v>28033.731199999998</v>
          </cell>
          <cell r="CR963">
            <v>0</v>
          </cell>
          <cell r="CS963">
            <v>0</v>
          </cell>
          <cell r="CT963">
            <v>0</v>
          </cell>
          <cell r="DD963" t="str">
            <v/>
          </cell>
        </row>
        <row r="964">
          <cell r="F964" t="str">
            <v>204-0022</v>
          </cell>
          <cell r="H964" t="str">
            <v>т</v>
          </cell>
          <cell r="I964">
            <v>2.87</v>
          </cell>
          <cell r="O964">
            <v>78529.05</v>
          </cell>
          <cell r="X964">
            <v>0</v>
          </cell>
          <cell r="Y964">
            <v>0</v>
          </cell>
          <cell r="AK964">
            <v>6420</v>
          </cell>
          <cell r="AL964">
            <v>6420</v>
          </cell>
          <cell r="BA964">
            <v>11.465999999999999</v>
          </cell>
          <cell r="BB964">
            <v>5.8449999999999998</v>
          </cell>
          <cell r="BC964">
            <v>4.2619999999999996</v>
          </cell>
          <cell r="BI964">
            <v>1</v>
          </cell>
          <cell r="BO964" t="str">
            <v/>
          </cell>
          <cell r="BS964">
            <v>11.465999999999999</v>
          </cell>
          <cell r="BZ964">
            <v>105</v>
          </cell>
          <cell r="CA964">
            <v>65</v>
          </cell>
          <cell r="CQ964">
            <v>27362.039999999997</v>
          </cell>
          <cell r="CR964">
            <v>0</v>
          </cell>
          <cell r="CS964">
            <v>0</v>
          </cell>
          <cell r="CT964">
            <v>0</v>
          </cell>
          <cell r="DD964" t="str">
            <v/>
          </cell>
        </row>
        <row r="965">
          <cell r="F965" t="str">
            <v>204-0025</v>
          </cell>
          <cell r="H965" t="str">
            <v>т</v>
          </cell>
          <cell r="I965">
            <v>0.497</v>
          </cell>
          <cell r="O965">
            <v>13238.84</v>
          </cell>
          <cell r="X965">
            <v>0</v>
          </cell>
          <cell r="Y965">
            <v>0</v>
          </cell>
          <cell r="AK965">
            <v>6250</v>
          </cell>
          <cell r="AL965">
            <v>6250</v>
          </cell>
          <cell r="BA965">
            <v>11.465999999999999</v>
          </cell>
          <cell r="BB965">
            <v>5.8449999999999998</v>
          </cell>
          <cell r="BC965">
            <v>4.2619999999999996</v>
          </cell>
          <cell r="BI965">
            <v>1</v>
          </cell>
          <cell r="BO965" t="str">
            <v/>
          </cell>
          <cell r="BS965">
            <v>11.465999999999999</v>
          </cell>
          <cell r="BZ965">
            <v>105</v>
          </cell>
          <cell r="CA965">
            <v>65</v>
          </cell>
          <cell r="CQ965">
            <v>26637.499999999996</v>
          </cell>
          <cell r="CR965">
            <v>0</v>
          </cell>
          <cell r="CS965">
            <v>0</v>
          </cell>
          <cell r="CT965">
            <v>0</v>
          </cell>
          <cell r="DD965" t="str">
            <v/>
          </cell>
        </row>
        <row r="968">
          <cell r="E968" t="str">
            <v>169</v>
          </cell>
          <cell r="F968" t="str">
            <v>08-01-003-4</v>
          </cell>
          <cell r="H968" t="str">
            <v>100 м2</v>
          </cell>
          <cell r="I968">
            <v>0.25</v>
          </cell>
          <cell r="O968">
            <v>3870.39</v>
          </cell>
          <cell r="P968">
            <v>1716.19</v>
          </cell>
          <cell r="Q968">
            <v>49.1</v>
          </cell>
          <cell r="S968">
            <v>2105.1</v>
          </cell>
          <cell r="U968">
            <v>22.2</v>
          </cell>
          <cell r="X968">
            <v>2568.2199999999998</v>
          </cell>
          <cell r="Y968">
            <v>1684.08</v>
          </cell>
          <cell r="AK968">
            <v>2378.67</v>
          </cell>
          <cell r="AL968">
            <v>1610.69</v>
          </cell>
          <cell r="AM968">
            <v>33.6</v>
          </cell>
          <cell r="AO968">
            <v>734.38</v>
          </cell>
          <cell r="AQ968">
            <v>88.8</v>
          </cell>
          <cell r="AT968">
            <v>122</v>
          </cell>
          <cell r="AU968">
            <v>80</v>
          </cell>
          <cell r="BA968">
            <v>11.465999999999999</v>
          </cell>
          <cell r="BB968">
            <v>5.8449999999999998</v>
          </cell>
          <cell r="BC968">
            <v>4.2619999999999996</v>
          </cell>
          <cell r="BI968">
            <v>1</v>
          </cell>
          <cell r="BO968" t="str">
            <v/>
          </cell>
          <cell r="BS968">
            <v>11.465999999999999</v>
          </cell>
          <cell r="BZ968">
            <v>122</v>
          </cell>
          <cell r="CA968">
            <v>80</v>
          </cell>
          <cell r="CQ968">
            <v>6864.7607799999996</v>
          </cell>
          <cell r="CR968">
            <v>196.392</v>
          </cell>
          <cell r="CS968">
            <v>0</v>
          </cell>
          <cell r="CT968">
            <v>8420.4010799999996</v>
          </cell>
          <cell r="DD968" t="str">
            <v/>
          </cell>
          <cell r="DE968" t="str">
            <v/>
          </cell>
          <cell r="DG968" t="str">
            <v/>
          </cell>
          <cell r="DI968" t="str">
            <v/>
          </cell>
        </row>
        <row r="969">
          <cell r="F969" t="str">
            <v>113-0368</v>
          </cell>
          <cell r="H969" t="str">
            <v>т</v>
          </cell>
          <cell r="I969">
            <v>-1.2500000000000001E-2</v>
          </cell>
          <cell r="O969">
            <v>-392.82</v>
          </cell>
          <cell r="X969">
            <v>0</v>
          </cell>
          <cell r="Y969">
            <v>0</v>
          </cell>
          <cell r="AK969">
            <v>7373.5</v>
          </cell>
          <cell r="AL969">
            <v>7373.5</v>
          </cell>
          <cell r="BA969">
            <v>11.465999999999999</v>
          </cell>
          <cell r="BB969">
            <v>5.8449999999999998</v>
          </cell>
          <cell r="BC969">
            <v>4.2619999999999996</v>
          </cell>
          <cell r="BI969">
            <v>1</v>
          </cell>
          <cell r="BO969" t="str">
            <v/>
          </cell>
          <cell r="BS969">
            <v>11.465999999999999</v>
          </cell>
          <cell r="BZ969">
            <v>122</v>
          </cell>
          <cell r="CA969">
            <v>80</v>
          </cell>
          <cell r="CQ969">
            <v>31425.856999999996</v>
          </cell>
          <cell r="CR969">
            <v>0</v>
          </cell>
          <cell r="CS969">
            <v>0</v>
          </cell>
          <cell r="CT969">
            <v>0</v>
          </cell>
          <cell r="DD969" t="str">
            <v/>
          </cell>
        </row>
        <row r="970">
          <cell r="F970" t="str">
            <v>402-0078</v>
          </cell>
          <cell r="H970" t="str">
            <v>м3</v>
          </cell>
          <cell r="I970">
            <v>-0.7</v>
          </cell>
          <cell r="O970">
            <v>-1321.2</v>
          </cell>
          <cell r="X970">
            <v>0</v>
          </cell>
          <cell r="Y970">
            <v>0</v>
          </cell>
          <cell r="AK970">
            <v>442.85</v>
          </cell>
          <cell r="AL970">
            <v>442.85</v>
          </cell>
          <cell r="BA970">
            <v>11.465999999999999</v>
          </cell>
          <cell r="BB970">
            <v>5.8449999999999998</v>
          </cell>
          <cell r="BC970">
            <v>4.2619999999999996</v>
          </cell>
          <cell r="BI970">
            <v>1</v>
          </cell>
          <cell r="BO970" t="str">
            <v/>
          </cell>
          <cell r="BS970">
            <v>11.465999999999999</v>
          </cell>
          <cell r="BZ970">
            <v>122</v>
          </cell>
          <cell r="CA970">
            <v>80</v>
          </cell>
          <cell r="CQ970">
            <v>1887.4267</v>
          </cell>
          <cell r="CR970">
            <v>0</v>
          </cell>
          <cell r="CS970">
            <v>0</v>
          </cell>
          <cell r="CT970">
            <v>0</v>
          </cell>
          <cell r="DD970" t="str">
            <v/>
          </cell>
        </row>
        <row r="971">
          <cell r="X971">
            <v>0</v>
          </cell>
          <cell r="Y971">
            <v>0</v>
          </cell>
        </row>
        <row r="972">
          <cell r="F972" t="str">
            <v>Т/Н № 2708 от 30.07.2010</v>
          </cell>
          <cell r="H972" t="str">
            <v>кг</v>
          </cell>
          <cell r="I972">
            <v>30</v>
          </cell>
          <cell r="O972">
            <v>2204.31</v>
          </cell>
          <cell r="X972">
            <v>0</v>
          </cell>
          <cell r="Y972">
            <v>0</v>
          </cell>
          <cell r="AC972">
            <v>17.239999999999998</v>
          </cell>
          <cell r="BA972">
            <v>11.465999999999999</v>
          </cell>
          <cell r="BB972">
            <v>5.8449999999999998</v>
          </cell>
          <cell r="BC972">
            <v>4.2619999999999996</v>
          </cell>
          <cell r="BI972">
            <v>1</v>
          </cell>
          <cell r="BO972" t="str">
            <v/>
          </cell>
          <cell r="BS972">
            <v>11.465999999999999</v>
          </cell>
          <cell r="BZ972">
            <v>122</v>
          </cell>
          <cell r="CA972">
            <v>80</v>
          </cell>
          <cell r="CQ972">
            <v>73.47687999999998</v>
          </cell>
          <cell r="CR972">
            <v>0</v>
          </cell>
          <cell r="CS972">
            <v>0</v>
          </cell>
          <cell r="CT972">
            <v>0</v>
          </cell>
        </row>
        <row r="973">
          <cell r="X973">
            <v>0</v>
          </cell>
          <cell r="Y973">
            <v>0</v>
          </cell>
        </row>
        <row r="974">
          <cell r="E974" t="str">
            <v>170</v>
          </cell>
          <cell r="F974" t="str">
            <v>08-01-003-1</v>
          </cell>
          <cell r="H974" t="str">
            <v>100 м2</v>
          </cell>
          <cell r="I974">
            <v>0.39200000000000002</v>
          </cell>
          <cell r="O974">
            <v>4091.46</v>
          </cell>
          <cell r="P974">
            <v>2721.58</v>
          </cell>
          <cell r="Q974">
            <v>76.989999999999995</v>
          </cell>
          <cell r="S974">
            <v>1292.8900000000001</v>
          </cell>
          <cell r="U974">
            <v>14.974400000000001</v>
          </cell>
          <cell r="X974">
            <v>1577.33</v>
          </cell>
          <cell r="Y974">
            <v>1034.31</v>
          </cell>
          <cell r="AK974">
            <v>1950.25</v>
          </cell>
          <cell r="AL974">
            <v>1629</v>
          </cell>
          <cell r="AM974">
            <v>33.6</v>
          </cell>
          <cell r="AO974">
            <v>287.64999999999998</v>
          </cell>
          <cell r="AQ974">
            <v>38.200000000000003</v>
          </cell>
          <cell r="AT974">
            <v>122</v>
          </cell>
          <cell r="AU974">
            <v>80</v>
          </cell>
          <cell r="BA974">
            <v>11.465999999999999</v>
          </cell>
          <cell r="BB974">
            <v>5.8449999999999998</v>
          </cell>
          <cell r="BC974">
            <v>4.2619999999999996</v>
          </cell>
          <cell r="BI974">
            <v>1</v>
          </cell>
          <cell r="BO974" t="str">
            <v/>
          </cell>
          <cell r="BS974">
            <v>11.465999999999999</v>
          </cell>
          <cell r="BZ974">
            <v>122</v>
          </cell>
          <cell r="CA974">
            <v>80</v>
          </cell>
          <cell r="CQ974">
            <v>6942.7979999999989</v>
          </cell>
          <cell r="CR974">
            <v>196.392</v>
          </cell>
          <cell r="CS974">
            <v>0</v>
          </cell>
          <cell r="CT974">
            <v>3298.1948999999995</v>
          </cell>
          <cell r="DD974" t="str">
            <v/>
          </cell>
          <cell r="DE974" t="str">
            <v/>
          </cell>
          <cell r="DG974" t="str">
            <v/>
          </cell>
          <cell r="DI974" t="str">
            <v/>
          </cell>
        </row>
        <row r="975">
          <cell r="F975" t="str">
            <v>113-0368</v>
          </cell>
          <cell r="H975" t="str">
            <v>т</v>
          </cell>
          <cell r="I975">
            <v>-1.9599999999999999E-2</v>
          </cell>
          <cell r="O975">
            <v>-615.95000000000005</v>
          </cell>
          <cell r="X975">
            <v>0</v>
          </cell>
          <cell r="Y975">
            <v>0</v>
          </cell>
          <cell r="AK975">
            <v>7373.5</v>
          </cell>
          <cell r="AL975">
            <v>7373.5</v>
          </cell>
          <cell r="BA975">
            <v>11.465999999999999</v>
          </cell>
          <cell r="BB975">
            <v>5.8449999999999998</v>
          </cell>
          <cell r="BC975">
            <v>4.2619999999999996</v>
          </cell>
          <cell r="BI975">
            <v>1</v>
          </cell>
          <cell r="BO975" t="str">
            <v/>
          </cell>
          <cell r="BS975">
            <v>11.465999999999999</v>
          </cell>
          <cell r="BZ975">
            <v>122</v>
          </cell>
          <cell r="CA975">
            <v>80</v>
          </cell>
          <cell r="CQ975">
            <v>31425.856999999996</v>
          </cell>
          <cell r="CR975">
            <v>0</v>
          </cell>
          <cell r="CS975">
            <v>0</v>
          </cell>
          <cell r="CT975">
            <v>0</v>
          </cell>
          <cell r="DD975" t="str">
            <v/>
          </cell>
        </row>
        <row r="976">
          <cell r="F976" t="str">
            <v>402-0001</v>
          </cell>
          <cell r="H976" t="str">
            <v>м3</v>
          </cell>
          <cell r="I976">
            <v>-1.2152000000000001</v>
          </cell>
          <cell r="O976">
            <v>-2102.23</v>
          </cell>
          <cell r="X976">
            <v>0</v>
          </cell>
          <cell r="Y976">
            <v>0</v>
          </cell>
          <cell r="AK976">
            <v>405.9</v>
          </cell>
          <cell r="AL976">
            <v>405.9</v>
          </cell>
          <cell r="BA976">
            <v>11.465999999999999</v>
          </cell>
          <cell r="BB976">
            <v>5.8449999999999998</v>
          </cell>
          <cell r="BC976">
            <v>4.2619999999999996</v>
          </cell>
          <cell r="BI976">
            <v>1</v>
          </cell>
          <cell r="BO976" t="str">
            <v/>
          </cell>
          <cell r="BS976">
            <v>11.465999999999999</v>
          </cell>
          <cell r="BZ976">
            <v>122</v>
          </cell>
          <cell r="CA976">
            <v>80</v>
          </cell>
          <cell r="CQ976">
            <v>1729.9457999999997</v>
          </cell>
          <cell r="CR976">
            <v>0</v>
          </cell>
          <cell r="CS976">
            <v>0</v>
          </cell>
          <cell r="CT976">
            <v>0</v>
          </cell>
          <cell r="DD976" t="str">
            <v/>
          </cell>
        </row>
        <row r="977">
          <cell r="X977">
            <v>0</v>
          </cell>
          <cell r="Y977">
            <v>0</v>
          </cell>
        </row>
        <row r="978">
          <cell r="F978" t="str">
            <v>Т/Н № 2708 от 30.07.2010</v>
          </cell>
          <cell r="H978" t="str">
            <v>кг</v>
          </cell>
          <cell r="I978">
            <v>47.04</v>
          </cell>
          <cell r="O978">
            <v>3456.35</v>
          </cell>
          <cell r="X978">
            <v>0</v>
          </cell>
          <cell r="Y978">
            <v>0</v>
          </cell>
          <cell r="AC978">
            <v>17.239999999999998</v>
          </cell>
          <cell r="BA978">
            <v>11.465999999999999</v>
          </cell>
          <cell r="BB978">
            <v>5.8449999999999998</v>
          </cell>
          <cell r="BC978">
            <v>4.2619999999999996</v>
          </cell>
          <cell r="BI978">
            <v>1</v>
          </cell>
          <cell r="BO978" t="str">
            <v/>
          </cell>
          <cell r="BS978">
            <v>11.465999999999999</v>
          </cell>
          <cell r="BZ978">
            <v>122</v>
          </cell>
          <cell r="CA978">
            <v>80</v>
          </cell>
          <cell r="CQ978">
            <v>73.47687999999998</v>
          </cell>
          <cell r="CR978">
            <v>0</v>
          </cell>
          <cell r="CS978">
            <v>0</v>
          </cell>
          <cell r="CT978">
            <v>0</v>
          </cell>
        </row>
        <row r="979">
          <cell r="X979">
            <v>0</v>
          </cell>
          <cell r="Y979">
            <v>0</v>
          </cell>
        </row>
        <row r="997">
          <cell r="F997" t="str">
            <v>Противопожарная перегородка ППм-2 - 2 шт. (л.21,23)</v>
          </cell>
          <cell r="G997" t="str">
            <v>Противопожарная перегородка ППм-2 - 2 шт. (л.21,23)</v>
          </cell>
        </row>
        <row r="999">
          <cell r="AB999">
            <v>275695.5</v>
          </cell>
          <cell r="AE999">
            <v>2288.0300000000002</v>
          </cell>
          <cell r="AH999">
            <v>221.2</v>
          </cell>
          <cell r="AK999">
            <v>23522.400000000001</v>
          </cell>
          <cell r="AL999">
            <v>14760.34</v>
          </cell>
        </row>
        <row r="1001">
          <cell r="E1001" t="str">
            <v>171</v>
          </cell>
          <cell r="F1001" t="str">
            <v>06-01-001-1</v>
          </cell>
          <cell r="H1001" t="str">
            <v>100 м3</v>
          </cell>
          <cell r="I1001">
            <v>0.14000000000000001</v>
          </cell>
          <cell r="O1001">
            <v>4659.68</v>
          </cell>
          <cell r="P1001">
            <v>1732.94</v>
          </cell>
          <cell r="Q1001">
            <v>1117.96</v>
          </cell>
          <cell r="R1001">
            <v>359.45</v>
          </cell>
          <cell r="S1001">
            <v>1808.78</v>
          </cell>
          <cell r="U1001">
            <v>25.200000000000003</v>
          </cell>
          <cell r="X1001">
            <v>2276.64</v>
          </cell>
          <cell r="Y1001">
            <v>1409.35</v>
          </cell>
          <cell r="AK1001">
            <v>5397.31</v>
          </cell>
          <cell r="AL1001">
            <v>2904.31</v>
          </cell>
          <cell r="AM1001">
            <v>1366.2</v>
          </cell>
          <cell r="AN1001">
            <v>223.92</v>
          </cell>
          <cell r="AO1001">
            <v>1126.8</v>
          </cell>
          <cell r="AQ1001">
            <v>180</v>
          </cell>
          <cell r="AT1001">
            <v>105</v>
          </cell>
          <cell r="AU1001">
            <v>65</v>
          </cell>
          <cell r="BA1001">
            <v>11.465999999999999</v>
          </cell>
          <cell r="BB1001">
            <v>5.8449999999999998</v>
          </cell>
          <cell r="BC1001">
            <v>4.2619999999999996</v>
          </cell>
          <cell r="BI1001">
            <v>1</v>
          </cell>
          <cell r="BO1001" t="str">
            <v/>
          </cell>
          <cell r="BS1001">
            <v>11.465999999999999</v>
          </cell>
          <cell r="BZ1001">
            <v>105</v>
          </cell>
          <cell r="CA1001">
            <v>65</v>
          </cell>
          <cell r="CQ1001">
            <v>12378.169219999998</v>
          </cell>
          <cell r="CR1001">
            <v>7985.4390000000003</v>
          </cell>
          <cell r="CS1001">
            <v>2567.4667199999999</v>
          </cell>
          <cell r="CT1001">
            <v>12919.888799999999</v>
          </cell>
          <cell r="DD1001" t="str">
            <v/>
          </cell>
          <cell r="DE1001" t="str">
            <v/>
          </cell>
          <cell r="DF1001" t="str">
            <v/>
          </cell>
          <cell r="DG1001" t="str">
            <v/>
          </cell>
          <cell r="DI1001" t="str">
            <v/>
          </cell>
        </row>
        <row r="1002">
          <cell r="F1002" t="str">
            <v>401-0063</v>
          </cell>
          <cell r="H1002" t="str">
            <v>м3</v>
          </cell>
          <cell r="I1002">
            <v>14.28</v>
          </cell>
          <cell r="O1002">
            <v>32048.37</v>
          </cell>
          <cell r="X1002">
            <v>0</v>
          </cell>
          <cell r="Y1002">
            <v>0</v>
          </cell>
          <cell r="AK1002">
            <v>526.58000000000004</v>
          </cell>
          <cell r="AL1002">
            <v>526.58000000000004</v>
          </cell>
          <cell r="BA1002">
            <v>11.465999999999999</v>
          </cell>
          <cell r="BB1002">
            <v>5.8449999999999998</v>
          </cell>
          <cell r="BC1002">
            <v>4.2619999999999996</v>
          </cell>
          <cell r="BI1002">
            <v>1</v>
          </cell>
          <cell r="BO1002" t="str">
            <v/>
          </cell>
          <cell r="BS1002">
            <v>11.465999999999999</v>
          </cell>
          <cell r="BZ1002">
            <v>105</v>
          </cell>
          <cell r="CA1002">
            <v>65</v>
          </cell>
          <cell r="CQ1002">
            <v>2244.2839599999998</v>
          </cell>
          <cell r="CR1002">
            <v>0</v>
          </cell>
          <cell r="CS1002">
            <v>0</v>
          </cell>
          <cell r="CT1002">
            <v>0</v>
          </cell>
          <cell r="DD1002" t="str">
            <v/>
          </cell>
        </row>
        <row r="1003">
          <cell r="E1003" t="str">
            <v>172</v>
          </cell>
          <cell r="F1003" t="str">
            <v>06-01-031-16</v>
          </cell>
          <cell r="H1003" t="str">
            <v>100 м3</v>
          </cell>
          <cell r="I1003">
            <v>0.26800000000000002</v>
          </cell>
          <cell r="O1003">
            <v>26164.15</v>
          </cell>
          <cell r="P1003">
            <v>5763.99</v>
          </cell>
          <cell r="Q1003">
            <v>7256.53</v>
          </cell>
          <cell r="R1003">
            <v>1928.58</v>
          </cell>
          <cell r="S1003">
            <v>13143.63</v>
          </cell>
          <cell r="U1003">
            <v>147.34103999999999</v>
          </cell>
          <cell r="X1003">
            <v>15825.82</v>
          </cell>
          <cell r="Y1003">
            <v>9796.94</v>
          </cell>
          <cell r="AK1003">
            <v>13956.05</v>
          </cell>
          <cell r="AL1003">
            <v>5046.32</v>
          </cell>
          <cell r="AM1003">
            <v>4632.4399999999996</v>
          </cell>
          <cell r="AN1003">
            <v>627.61</v>
          </cell>
          <cell r="AO1003">
            <v>4277.29</v>
          </cell>
          <cell r="AQ1003">
            <v>549.78</v>
          </cell>
          <cell r="AT1003">
            <v>105</v>
          </cell>
          <cell r="AU1003">
            <v>65</v>
          </cell>
          <cell r="BA1003">
            <v>11.465999999999999</v>
          </cell>
          <cell r="BB1003">
            <v>5.8449999999999998</v>
          </cell>
          <cell r="BC1003">
            <v>4.2619999999999996</v>
          </cell>
          <cell r="BI1003">
            <v>1</v>
          </cell>
          <cell r="BO1003" t="str">
            <v/>
          </cell>
          <cell r="BS1003">
            <v>11.465999999999999</v>
          </cell>
          <cell r="BZ1003">
            <v>105</v>
          </cell>
          <cell r="CA1003">
            <v>65</v>
          </cell>
          <cell r="CQ1003">
            <v>21507.415839999998</v>
          </cell>
          <cell r="CR1003">
            <v>27076.611799999995</v>
          </cell>
          <cell r="CS1003">
            <v>7196.1762599999993</v>
          </cell>
          <cell r="CT1003">
            <v>49043.407139999996</v>
          </cell>
          <cell r="DD1003" t="str">
            <v/>
          </cell>
          <cell r="DE1003" t="str">
            <v/>
          </cell>
          <cell r="DF1003" t="str">
            <v/>
          </cell>
          <cell r="DG1003" t="str">
            <v/>
          </cell>
          <cell r="DI1003" t="str">
            <v/>
          </cell>
        </row>
        <row r="1004">
          <cell r="F1004" t="str">
            <v>401-0069</v>
          </cell>
          <cell r="H1004" t="str">
            <v>м3</v>
          </cell>
          <cell r="I1004">
            <v>27.202000000000002</v>
          </cell>
          <cell r="O1004">
            <v>84872.48</v>
          </cell>
          <cell r="X1004">
            <v>0</v>
          </cell>
          <cell r="Y1004">
            <v>0</v>
          </cell>
          <cell r="AK1004">
            <v>732.07</v>
          </cell>
          <cell r="AL1004">
            <v>732.07</v>
          </cell>
          <cell r="BA1004">
            <v>11.465999999999999</v>
          </cell>
          <cell r="BB1004">
            <v>5.8449999999999998</v>
          </cell>
          <cell r="BC1004">
            <v>4.2619999999999996</v>
          </cell>
          <cell r="BI1004">
            <v>1</v>
          </cell>
          <cell r="BO1004" t="str">
            <v/>
          </cell>
          <cell r="BS1004">
            <v>11.465999999999999</v>
          </cell>
          <cell r="BZ1004">
            <v>105</v>
          </cell>
          <cell r="CA1004">
            <v>65</v>
          </cell>
          <cell r="CQ1004">
            <v>3120.0823399999999</v>
          </cell>
          <cell r="CR1004">
            <v>0</v>
          </cell>
          <cell r="CS1004">
            <v>0</v>
          </cell>
          <cell r="CT1004">
            <v>0</v>
          </cell>
          <cell r="DD1004" t="str">
            <v/>
          </cell>
        </row>
        <row r="1005">
          <cell r="F1005" t="str">
            <v>ТССЦ-2001 ТЕХ.ЧАСТЬ-IV Таб.1.2</v>
          </cell>
          <cell r="H1005" t="str">
            <v>м3</v>
          </cell>
          <cell r="I1005">
            <v>27.202000000000002</v>
          </cell>
          <cell r="O1005">
            <v>1886.26</v>
          </cell>
          <cell r="X1005">
            <v>0</v>
          </cell>
          <cell r="Y1005">
            <v>0</v>
          </cell>
          <cell r="AC1005">
            <v>16.27</v>
          </cell>
          <cell r="BA1005">
            <v>11.465999999999999</v>
          </cell>
          <cell r="BB1005">
            <v>5.8449999999999998</v>
          </cell>
          <cell r="BC1005">
            <v>4.2619999999999996</v>
          </cell>
          <cell r="BI1005">
            <v>1</v>
          </cell>
          <cell r="BO1005" t="str">
            <v/>
          </cell>
          <cell r="BS1005">
            <v>11.465999999999999</v>
          </cell>
          <cell r="BZ1005">
            <v>105</v>
          </cell>
          <cell r="CA1005">
            <v>65</v>
          </cell>
          <cell r="CQ1005">
            <v>69.342739999999992</v>
          </cell>
          <cell r="CR1005">
            <v>0</v>
          </cell>
          <cell r="CS1005">
            <v>0</v>
          </cell>
          <cell r="CT1005">
            <v>0</v>
          </cell>
        </row>
        <row r="1006">
          <cell r="F1006" t="str">
            <v>204-0066-1</v>
          </cell>
          <cell r="H1006" t="str">
            <v>т</v>
          </cell>
          <cell r="I1006">
            <v>5.8000000000000003E-2</v>
          </cell>
          <cell r="O1006">
            <v>1879.65</v>
          </cell>
          <cell r="X1006">
            <v>0</v>
          </cell>
          <cell r="Y1006">
            <v>0</v>
          </cell>
          <cell r="AK1006">
            <v>7603.9</v>
          </cell>
          <cell r="AL1006">
            <v>7603.9</v>
          </cell>
          <cell r="BA1006">
            <v>11.465999999999999</v>
          </cell>
          <cell r="BB1006">
            <v>5.8449999999999998</v>
          </cell>
          <cell r="BC1006">
            <v>4.2619999999999996</v>
          </cell>
          <cell r="BI1006">
            <v>1</v>
          </cell>
          <cell r="BO1006" t="str">
            <v/>
          </cell>
          <cell r="BS1006">
            <v>11.465999999999999</v>
          </cell>
          <cell r="BZ1006">
            <v>105</v>
          </cell>
          <cell r="CA1006">
            <v>65</v>
          </cell>
          <cell r="CQ1006">
            <v>32407.821799999994</v>
          </cell>
          <cell r="CR1006">
            <v>0</v>
          </cell>
          <cell r="CS1006">
            <v>0</v>
          </cell>
          <cell r="CT1006">
            <v>0</v>
          </cell>
          <cell r="DD1006" t="str">
            <v/>
          </cell>
        </row>
        <row r="1007">
          <cell r="F1007" t="str">
            <v>204-0002</v>
          </cell>
          <cell r="H1007" t="str">
            <v>т</v>
          </cell>
          <cell r="I1007">
            <v>0.40799999999999997</v>
          </cell>
          <cell r="O1007">
            <v>11437.76</v>
          </cell>
          <cell r="X1007">
            <v>0</v>
          </cell>
          <cell r="Y1007">
            <v>0</v>
          </cell>
          <cell r="AK1007">
            <v>6577.6</v>
          </cell>
          <cell r="AL1007">
            <v>6577.6</v>
          </cell>
          <cell r="BA1007">
            <v>11.465999999999999</v>
          </cell>
          <cell r="BB1007">
            <v>5.8449999999999998</v>
          </cell>
          <cell r="BC1007">
            <v>4.2619999999999996</v>
          </cell>
          <cell r="BI1007">
            <v>1</v>
          </cell>
          <cell r="BO1007" t="str">
            <v/>
          </cell>
          <cell r="BS1007">
            <v>11.465999999999999</v>
          </cell>
          <cell r="BZ1007">
            <v>105</v>
          </cell>
          <cell r="CA1007">
            <v>65</v>
          </cell>
          <cell r="CQ1007">
            <v>28033.731199999998</v>
          </cell>
          <cell r="CR1007">
            <v>0</v>
          </cell>
          <cell r="CS1007">
            <v>0</v>
          </cell>
          <cell r="CT1007">
            <v>0</v>
          </cell>
          <cell r="DD1007" t="str">
            <v/>
          </cell>
        </row>
        <row r="1008">
          <cell r="F1008" t="str">
            <v>204-0022</v>
          </cell>
          <cell r="H1008" t="str">
            <v>т</v>
          </cell>
          <cell r="I1008">
            <v>2.94</v>
          </cell>
          <cell r="O1008">
            <v>80444.399999999994</v>
          </cell>
          <cell r="X1008">
            <v>0</v>
          </cell>
          <cell r="Y1008">
            <v>0</v>
          </cell>
          <cell r="AK1008">
            <v>6420</v>
          </cell>
          <cell r="AL1008">
            <v>6420</v>
          </cell>
          <cell r="BA1008">
            <v>11.465999999999999</v>
          </cell>
          <cell r="BB1008">
            <v>5.8449999999999998</v>
          </cell>
          <cell r="BC1008">
            <v>4.2619999999999996</v>
          </cell>
          <cell r="BI1008">
            <v>1</v>
          </cell>
          <cell r="BO1008" t="str">
            <v/>
          </cell>
          <cell r="BS1008">
            <v>11.465999999999999</v>
          </cell>
          <cell r="BZ1008">
            <v>105</v>
          </cell>
          <cell r="CA1008">
            <v>65</v>
          </cell>
          <cell r="CQ1008">
            <v>27362.039999999997</v>
          </cell>
          <cell r="CR1008">
            <v>0</v>
          </cell>
          <cell r="CS1008">
            <v>0</v>
          </cell>
          <cell r="CT1008">
            <v>0</v>
          </cell>
          <cell r="DD1008" t="str">
            <v/>
          </cell>
        </row>
        <row r="1009">
          <cell r="F1009" t="str">
            <v>204-0025</v>
          </cell>
          <cell r="H1009" t="str">
            <v>т</v>
          </cell>
          <cell r="I1009">
            <v>0.75800000000000001</v>
          </cell>
          <cell r="O1009">
            <v>20191.23</v>
          </cell>
          <cell r="X1009">
            <v>0</v>
          </cell>
          <cell r="Y1009">
            <v>0</v>
          </cell>
          <cell r="AK1009">
            <v>6250</v>
          </cell>
          <cell r="AL1009">
            <v>6250</v>
          </cell>
          <cell r="BA1009">
            <v>11.465999999999999</v>
          </cell>
          <cell r="BB1009">
            <v>5.8449999999999998</v>
          </cell>
          <cell r="BC1009">
            <v>4.2619999999999996</v>
          </cell>
          <cell r="BI1009">
            <v>1</v>
          </cell>
          <cell r="BO1009" t="str">
            <v/>
          </cell>
          <cell r="BS1009">
            <v>11.465999999999999</v>
          </cell>
          <cell r="BZ1009">
            <v>105</v>
          </cell>
          <cell r="CA1009">
            <v>65</v>
          </cell>
          <cell r="CQ1009">
            <v>26637.499999999996</v>
          </cell>
          <cell r="CR1009">
            <v>0</v>
          </cell>
          <cell r="CS1009">
            <v>0</v>
          </cell>
          <cell r="CT1009">
            <v>0</v>
          </cell>
          <cell r="DD1009" t="str">
            <v/>
          </cell>
        </row>
        <row r="1012">
          <cell r="E1012" t="str">
            <v>174</v>
          </cell>
          <cell r="F1012" t="str">
            <v>08-01-003-4</v>
          </cell>
          <cell r="H1012" t="str">
            <v>100 м2</v>
          </cell>
          <cell r="I1012">
            <v>0.32</v>
          </cell>
          <cell r="O1012">
            <v>4954.1000000000004</v>
          </cell>
          <cell r="P1012">
            <v>2196.7199999999998</v>
          </cell>
          <cell r="Q1012">
            <v>62.85</v>
          </cell>
          <cell r="S1012">
            <v>2694.53</v>
          </cell>
          <cell r="U1012">
            <v>28.416</v>
          </cell>
          <cell r="X1012">
            <v>3287.33</v>
          </cell>
          <cell r="Y1012">
            <v>2155.62</v>
          </cell>
          <cell r="AK1012">
            <v>2378.67</v>
          </cell>
          <cell r="AL1012">
            <v>1610.69</v>
          </cell>
          <cell r="AM1012">
            <v>33.6</v>
          </cell>
          <cell r="AO1012">
            <v>734.38</v>
          </cell>
          <cell r="AQ1012">
            <v>88.8</v>
          </cell>
          <cell r="AT1012">
            <v>122</v>
          </cell>
          <cell r="AU1012">
            <v>80</v>
          </cell>
          <cell r="BA1012">
            <v>11.465999999999999</v>
          </cell>
          <cell r="BB1012">
            <v>5.8449999999999998</v>
          </cell>
          <cell r="BC1012">
            <v>4.2619999999999996</v>
          </cell>
          <cell r="BI1012">
            <v>1</v>
          </cell>
          <cell r="BO1012" t="str">
            <v/>
          </cell>
          <cell r="BS1012">
            <v>11.465999999999999</v>
          </cell>
          <cell r="BZ1012">
            <v>122</v>
          </cell>
          <cell r="CA1012">
            <v>80</v>
          </cell>
          <cell r="CQ1012">
            <v>6864.7607799999996</v>
          </cell>
          <cell r="CR1012">
            <v>196.392</v>
          </cell>
          <cell r="CS1012">
            <v>0</v>
          </cell>
          <cell r="CT1012">
            <v>8420.4010799999996</v>
          </cell>
          <cell r="DD1012" t="str">
            <v/>
          </cell>
          <cell r="DE1012" t="str">
            <v/>
          </cell>
          <cell r="DG1012" t="str">
            <v/>
          </cell>
          <cell r="DI1012" t="str">
            <v/>
          </cell>
        </row>
        <row r="1013">
          <cell r="F1013" t="str">
            <v>113-0368</v>
          </cell>
          <cell r="H1013" t="str">
            <v>т</v>
          </cell>
          <cell r="I1013">
            <v>-1.6E-2</v>
          </cell>
          <cell r="O1013">
            <v>-502.81</v>
          </cell>
          <cell r="X1013">
            <v>0</v>
          </cell>
          <cell r="Y1013">
            <v>0</v>
          </cell>
          <cell r="AK1013">
            <v>7373.5</v>
          </cell>
          <cell r="AL1013">
            <v>7373.5</v>
          </cell>
          <cell r="BA1013">
            <v>11.465999999999999</v>
          </cell>
          <cell r="BB1013">
            <v>5.8449999999999998</v>
          </cell>
          <cell r="BC1013">
            <v>4.2619999999999996</v>
          </cell>
          <cell r="BI1013">
            <v>1</v>
          </cell>
          <cell r="BO1013" t="str">
            <v/>
          </cell>
          <cell r="BS1013">
            <v>11.465999999999999</v>
          </cell>
          <cell r="BZ1013">
            <v>122</v>
          </cell>
          <cell r="CA1013">
            <v>80</v>
          </cell>
          <cell r="CQ1013">
            <v>31425.856999999996</v>
          </cell>
          <cell r="CR1013">
            <v>0</v>
          </cell>
          <cell r="CS1013">
            <v>0</v>
          </cell>
          <cell r="CT1013">
            <v>0</v>
          </cell>
          <cell r="DD1013" t="str">
            <v/>
          </cell>
        </row>
        <row r="1014">
          <cell r="F1014" t="str">
            <v>402-0078</v>
          </cell>
          <cell r="H1014" t="str">
            <v>м3</v>
          </cell>
          <cell r="I1014">
            <v>-0.89599999999999991</v>
          </cell>
          <cell r="O1014">
            <v>-1691.13</v>
          </cell>
          <cell r="X1014">
            <v>0</v>
          </cell>
          <cell r="Y1014">
            <v>0</v>
          </cell>
          <cell r="AK1014">
            <v>442.85</v>
          </cell>
          <cell r="AL1014">
            <v>442.85</v>
          </cell>
          <cell r="BA1014">
            <v>11.465999999999999</v>
          </cell>
          <cell r="BB1014">
            <v>5.8449999999999998</v>
          </cell>
          <cell r="BC1014">
            <v>4.2619999999999996</v>
          </cell>
          <cell r="BI1014">
            <v>1</v>
          </cell>
          <cell r="BO1014" t="str">
            <v/>
          </cell>
          <cell r="BS1014">
            <v>11.465999999999999</v>
          </cell>
          <cell r="BZ1014">
            <v>122</v>
          </cell>
          <cell r="CA1014">
            <v>80</v>
          </cell>
          <cell r="CQ1014">
            <v>1887.4267</v>
          </cell>
          <cell r="CR1014">
            <v>0</v>
          </cell>
          <cell r="CS1014">
            <v>0</v>
          </cell>
          <cell r="CT1014">
            <v>0</v>
          </cell>
          <cell r="DD1014" t="str">
            <v/>
          </cell>
        </row>
        <row r="1015">
          <cell r="X1015">
            <v>0</v>
          </cell>
          <cell r="Y1015">
            <v>0</v>
          </cell>
        </row>
        <row r="1016">
          <cell r="F1016" t="str">
            <v>Т/Н № 2708 от 30.07.2010</v>
          </cell>
          <cell r="H1016" t="str">
            <v>кг</v>
          </cell>
          <cell r="I1016">
            <v>38.4</v>
          </cell>
          <cell r="O1016">
            <v>2821.51</v>
          </cell>
          <cell r="X1016">
            <v>0</v>
          </cell>
          <cell r="Y1016">
            <v>0</v>
          </cell>
          <cell r="AC1016">
            <v>17.239999999999998</v>
          </cell>
          <cell r="BA1016">
            <v>11.465999999999999</v>
          </cell>
          <cell r="BB1016">
            <v>5.8449999999999998</v>
          </cell>
          <cell r="BC1016">
            <v>4.2619999999999996</v>
          </cell>
          <cell r="BI1016">
            <v>1</v>
          </cell>
          <cell r="BO1016" t="str">
            <v/>
          </cell>
          <cell r="BS1016">
            <v>11.465999999999999</v>
          </cell>
          <cell r="BZ1016">
            <v>122</v>
          </cell>
          <cell r="CA1016">
            <v>80</v>
          </cell>
          <cell r="CQ1016">
            <v>73.47687999999998</v>
          </cell>
          <cell r="CR1016">
            <v>0</v>
          </cell>
          <cell r="CS1016">
            <v>0</v>
          </cell>
          <cell r="CT1016">
            <v>0</v>
          </cell>
        </row>
        <row r="1017">
          <cell r="X1017">
            <v>0</v>
          </cell>
          <cell r="Y1017">
            <v>0</v>
          </cell>
        </row>
        <row r="1018">
          <cell r="E1018" t="str">
            <v>175</v>
          </cell>
          <cell r="F1018" t="str">
            <v>08-01-003-1</v>
          </cell>
          <cell r="H1018" t="str">
            <v>100 м2</v>
          </cell>
          <cell r="I1018">
            <v>0.53</v>
          </cell>
          <cell r="O1018">
            <v>5531.81</v>
          </cell>
          <cell r="P1018">
            <v>3679.68</v>
          </cell>
          <cell r="Q1018">
            <v>104.09</v>
          </cell>
          <cell r="S1018">
            <v>1748.04</v>
          </cell>
          <cell r="U1018">
            <v>20.246000000000002</v>
          </cell>
          <cell r="X1018">
            <v>2132.61</v>
          </cell>
          <cell r="Y1018">
            <v>1398.43</v>
          </cell>
          <cell r="AK1018">
            <v>1950.25</v>
          </cell>
          <cell r="AL1018">
            <v>1629</v>
          </cell>
          <cell r="AM1018">
            <v>33.6</v>
          </cell>
          <cell r="AO1018">
            <v>287.64999999999998</v>
          </cell>
          <cell r="AQ1018">
            <v>38.200000000000003</v>
          </cell>
          <cell r="AT1018">
            <v>122</v>
          </cell>
          <cell r="AU1018">
            <v>80</v>
          </cell>
          <cell r="BA1018">
            <v>11.465999999999999</v>
          </cell>
          <cell r="BB1018">
            <v>5.8449999999999998</v>
          </cell>
          <cell r="BC1018">
            <v>4.2619999999999996</v>
          </cell>
          <cell r="BI1018">
            <v>1</v>
          </cell>
          <cell r="BO1018" t="str">
            <v/>
          </cell>
          <cell r="BS1018">
            <v>11.465999999999999</v>
          </cell>
          <cell r="BZ1018">
            <v>122</v>
          </cell>
          <cell r="CA1018">
            <v>80</v>
          </cell>
          <cell r="CQ1018">
            <v>6942.7979999999989</v>
          </cell>
          <cell r="CR1018">
            <v>196.392</v>
          </cell>
          <cell r="CS1018">
            <v>0</v>
          </cell>
          <cell r="CT1018">
            <v>3298.1948999999995</v>
          </cell>
          <cell r="DD1018" t="str">
            <v/>
          </cell>
          <cell r="DE1018" t="str">
            <v/>
          </cell>
          <cell r="DG1018" t="str">
            <v/>
          </cell>
          <cell r="DI1018" t="str">
            <v/>
          </cell>
        </row>
        <row r="1019">
          <cell r="F1019" t="str">
            <v>113-0368</v>
          </cell>
          <cell r="H1019" t="str">
            <v>т</v>
          </cell>
          <cell r="I1019">
            <v>-2.6499999999999999E-2</v>
          </cell>
          <cell r="O1019">
            <v>-832.79</v>
          </cell>
          <cell r="X1019">
            <v>0</v>
          </cell>
          <cell r="Y1019">
            <v>0</v>
          </cell>
          <cell r="AK1019">
            <v>7373.5</v>
          </cell>
          <cell r="AL1019">
            <v>7373.5</v>
          </cell>
          <cell r="BA1019">
            <v>11.465999999999999</v>
          </cell>
          <cell r="BB1019">
            <v>5.8449999999999998</v>
          </cell>
          <cell r="BC1019">
            <v>4.2619999999999996</v>
          </cell>
          <cell r="BI1019">
            <v>1</v>
          </cell>
          <cell r="BO1019" t="str">
            <v/>
          </cell>
          <cell r="BS1019">
            <v>11.465999999999999</v>
          </cell>
          <cell r="BZ1019">
            <v>122</v>
          </cell>
          <cell r="CA1019">
            <v>80</v>
          </cell>
          <cell r="CQ1019">
            <v>31425.856999999996</v>
          </cell>
          <cell r="CR1019">
            <v>0</v>
          </cell>
          <cell r="CS1019">
            <v>0</v>
          </cell>
          <cell r="CT1019">
            <v>0</v>
          </cell>
          <cell r="DD1019" t="str">
            <v/>
          </cell>
        </row>
        <row r="1020">
          <cell r="F1020" t="str">
            <v>402-0001</v>
          </cell>
          <cell r="H1020" t="str">
            <v>м3</v>
          </cell>
          <cell r="I1020">
            <v>-1.6430000000000002</v>
          </cell>
          <cell r="O1020">
            <v>-2842.3</v>
          </cell>
          <cell r="X1020">
            <v>0</v>
          </cell>
          <cell r="Y1020">
            <v>0</v>
          </cell>
          <cell r="AK1020">
            <v>405.9</v>
          </cell>
          <cell r="AL1020">
            <v>405.9</v>
          </cell>
          <cell r="BA1020">
            <v>11.465999999999999</v>
          </cell>
          <cell r="BB1020">
            <v>5.8449999999999998</v>
          </cell>
          <cell r="BC1020">
            <v>4.2619999999999996</v>
          </cell>
          <cell r="BI1020">
            <v>1</v>
          </cell>
          <cell r="BO1020" t="str">
            <v/>
          </cell>
          <cell r="BS1020">
            <v>11.465999999999999</v>
          </cell>
          <cell r="BZ1020">
            <v>122</v>
          </cell>
          <cell r="CA1020">
            <v>80</v>
          </cell>
          <cell r="CQ1020">
            <v>1729.9457999999997</v>
          </cell>
          <cell r="CR1020">
            <v>0</v>
          </cell>
          <cell r="CS1020">
            <v>0</v>
          </cell>
          <cell r="CT1020">
            <v>0</v>
          </cell>
          <cell r="DD1020" t="str">
            <v/>
          </cell>
        </row>
        <row r="1021">
          <cell r="X1021">
            <v>0</v>
          </cell>
          <cell r="Y1021">
            <v>0</v>
          </cell>
        </row>
        <row r="1022">
          <cell r="F1022" t="str">
            <v>Т/Н № 2708 от 30.07.2010</v>
          </cell>
          <cell r="H1022" t="str">
            <v>кг</v>
          </cell>
          <cell r="I1022">
            <v>63.6</v>
          </cell>
          <cell r="O1022">
            <v>4673.13</v>
          </cell>
          <cell r="X1022">
            <v>0</v>
          </cell>
          <cell r="Y1022">
            <v>0</v>
          </cell>
          <cell r="AC1022">
            <v>17.239999999999998</v>
          </cell>
          <cell r="BA1022">
            <v>11.465999999999999</v>
          </cell>
          <cell r="BB1022">
            <v>5.8449999999999998</v>
          </cell>
          <cell r="BC1022">
            <v>4.2619999999999996</v>
          </cell>
          <cell r="BI1022">
            <v>1</v>
          </cell>
          <cell r="BO1022" t="str">
            <v/>
          </cell>
          <cell r="BS1022">
            <v>11.465999999999999</v>
          </cell>
          <cell r="BZ1022">
            <v>122</v>
          </cell>
          <cell r="CA1022">
            <v>80</v>
          </cell>
          <cell r="CQ1022">
            <v>73.47687999999998</v>
          </cell>
          <cell r="CR1022">
            <v>0</v>
          </cell>
          <cell r="CS1022">
            <v>0</v>
          </cell>
          <cell r="CT1022">
            <v>0</v>
          </cell>
        </row>
        <row r="1023">
          <cell r="X1023">
            <v>0</v>
          </cell>
          <cell r="Y1023">
            <v>0</v>
          </cell>
        </row>
        <row r="1041">
          <cell r="F1041" t="str">
            <v>Противопожарная перегородка ППм-3 - 1 шт. (л.21,24)</v>
          </cell>
          <cell r="G1041" t="str">
            <v>Противопожарная перегородка ППм-3 - 1 шт. (л.21,24)</v>
          </cell>
        </row>
        <row r="1043">
          <cell r="AB1043">
            <v>195777.99</v>
          </cell>
          <cell r="AE1043">
            <v>1424.84</v>
          </cell>
          <cell r="AH1043">
            <v>146.03</v>
          </cell>
          <cell r="AK1043">
            <v>15837.75</v>
          </cell>
          <cell r="AL1043">
            <v>9956.42</v>
          </cell>
        </row>
        <row r="1047">
          <cell r="E1047" t="str">
            <v>177</v>
          </cell>
          <cell r="F1047" t="str">
            <v>06-01-031-16</v>
          </cell>
          <cell r="H1047" t="str">
            <v>100 м3</v>
          </cell>
          <cell r="I1047">
            <v>0.19800000000000001</v>
          </cell>
          <cell r="O1047">
            <v>19330.23</v>
          </cell>
          <cell r="P1047">
            <v>4258.47</v>
          </cell>
          <cell r="Q1047">
            <v>5361.17</v>
          </cell>
          <cell r="R1047">
            <v>1424.84</v>
          </cell>
          <cell r="S1047">
            <v>9710.59</v>
          </cell>
          <cell r="U1047">
            <v>108.85644000000001</v>
          </cell>
          <cell r="X1047">
            <v>11692.2</v>
          </cell>
          <cell r="Y1047">
            <v>7238.03</v>
          </cell>
          <cell r="AK1047">
            <v>13956.05</v>
          </cell>
          <cell r="AL1047">
            <v>5046.32</v>
          </cell>
          <cell r="AM1047">
            <v>4632.4399999999996</v>
          </cell>
          <cell r="AN1047">
            <v>627.61</v>
          </cell>
          <cell r="AO1047">
            <v>4277.29</v>
          </cell>
          <cell r="AQ1047">
            <v>549.78</v>
          </cell>
          <cell r="AT1047">
            <v>105</v>
          </cell>
          <cell r="AU1047">
            <v>65</v>
          </cell>
          <cell r="BA1047">
            <v>11.465999999999999</v>
          </cell>
          <cell r="BB1047">
            <v>5.8449999999999998</v>
          </cell>
          <cell r="BC1047">
            <v>4.2619999999999996</v>
          </cell>
          <cell r="BI1047">
            <v>1</v>
          </cell>
          <cell r="BO1047" t="str">
            <v/>
          </cell>
          <cell r="BS1047">
            <v>11.465999999999999</v>
          </cell>
          <cell r="BZ1047">
            <v>105</v>
          </cell>
          <cell r="CA1047">
            <v>65</v>
          </cell>
          <cell r="CQ1047">
            <v>21507.415839999998</v>
          </cell>
          <cell r="CR1047">
            <v>27076.611799999995</v>
          </cell>
          <cell r="CS1047">
            <v>7196.1762599999993</v>
          </cell>
          <cell r="CT1047">
            <v>49043.407139999996</v>
          </cell>
          <cell r="DD1047" t="str">
            <v/>
          </cell>
          <cell r="DE1047" t="str">
            <v/>
          </cell>
          <cell r="DF1047" t="str">
            <v/>
          </cell>
          <cell r="DG1047" t="str">
            <v/>
          </cell>
          <cell r="DI1047" t="str">
            <v/>
          </cell>
        </row>
        <row r="1048">
          <cell r="F1048" t="str">
            <v>401-0069</v>
          </cell>
          <cell r="H1048" t="str">
            <v>м3</v>
          </cell>
          <cell r="I1048">
            <v>20.097000000000001</v>
          </cell>
          <cell r="O1048">
            <v>62704.29</v>
          </cell>
          <cell r="X1048">
            <v>0</v>
          </cell>
          <cell r="Y1048">
            <v>0</v>
          </cell>
          <cell r="AK1048">
            <v>732.07</v>
          </cell>
          <cell r="AL1048">
            <v>732.07</v>
          </cell>
          <cell r="BA1048">
            <v>11.465999999999999</v>
          </cell>
          <cell r="BB1048">
            <v>5.8449999999999998</v>
          </cell>
          <cell r="BC1048">
            <v>4.2619999999999996</v>
          </cell>
          <cell r="BI1048">
            <v>1</v>
          </cell>
          <cell r="BO1048" t="str">
            <v/>
          </cell>
          <cell r="BS1048">
            <v>11.465999999999999</v>
          </cell>
          <cell r="BZ1048">
            <v>105</v>
          </cell>
          <cell r="CA1048">
            <v>65</v>
          </cell>
          <cell r="CQ1048">
            <v>3120.0823399999999</v>
          </cell>
          <cell r="CR1048">
            <v>0</v>
          </cell>
          <cell r="CS1048">
            <v>0</v>
          </cell>
          <cell r="CT1048">
            <v>0</v>
          </cell>
          <cell r="DD1048" t="str">
            <v/>
          </cell>
        </row>
        <row r="1049">
          <cell r="F1049" t="str">
            <v>ТССЦ-2001 ТЕХ.ЧАСТЬ-IV Таб.1.2</v>
          </cell>
          <cell r="H1049" t="str">
            <v>м3</v>
          </cell>
          <cell r="I1049">
            <v>20.097000000000001</v>
          </cell>
          <cell r="O1049">
            <v>1393.58</v>
          </cell>
          <cell r="X1049">
            <v>0</v>
          </cell>
          <cell r="Y1049">
            <v>0</v>
          </cell>
          <cell r="AC1049">
            <v>16.27</v>
          </cell>
          <cell r="BA1049">
            <v>11.465999999999999</v>
          </cell>
          <cell r="BB1049">
            <v>5.8449999999999998</v>
          </cell>
          <cell r="BC1049">
            <v>4.2619999999999996</v>
          </cell>
          <cell r="BI1049">
            <v>1</v>
          </cell>
          <cell r="BO1049" t="str">
            <v/>
          </cell>
          <cell r="BS1049">
            <v>11.465999999999999</v>
          </cell>
          <cell r="BZ1049">
            <v>105</v>
          </cell>
          <cell r="CA1049">
            <v>65</v>
          </cell>
          <cell r="CQ1049">
            <v>69.342739999999992</v>
          </cell>
          <cell r="CR1049">
            <v>0</v>
          </cell>
          <cell r="CS1049">
            <v>0</v>
          </cell>
          <cell r="CT1049">
            <v>0</v>
          </cell>
        </row>
        <row r="1050">
          <cell r="F1050" t="str">
            <v>204-0066-1</v>
          </cell>
          <cell r="H1050" t="str">
            <v>т</v>
          </cell>
          <cell r="I1050">
            <v>4.0099999999999997E-2</v>
          </cell>
          <cell r="O1050">
            <v>1299.55</v>
          </cell>
          <cell r="X1050">
            <v>0</v>
          </cell>
          <cell r="Y1050">
            <v>0</v>
          </cell>
          <cell r="AK1050">
            <v>7603.9</v>
          </cell>
          <cell r="AL1050">
            <v>7603.9</v>
          </cell>
          <cell r="BA1050">
            <v>11.465999999999999</v>
          </cell>
          <cell r="BB1050">
            <v>5.8449999999999998</v>
          </cell>
          <cell r="BC1050">
            <v>4.2619999999999996</v>
          </cell>
          <cell r="BI1050">
            <v>1</v>
          </cell>
          <cell r="BO1050" t="str">
            <v/>
          </cell>
          <cell r="BS1050">
            <v>11.465999999999999</v>
          </cell>
          <cell r="BZ1050">
            <v>105</v>
          </cell>
          <cell r="CA1050">
            <v>65</v>
          </cell>
          <cell r="CQ1050">
            <v>32407.821799999994</v>
          </cell>
          <cell r="CR1050">
            <v>0</v>
          </cell>
          <cell r="CS1050">
            <v>0</v>
          </cell>
          <cell r="CT1050">
            <v>0</v>
          </cell>
          <cell r="DD1050" t="str">
            <v/>
          </cell>
        </row>
        <row r="1051">
          <cell r="F1051" t="str">
            <v>204-0002</v>
          </cell>
          <cell r="H1051" t="str">
            <v>т</v>
          </cell>
          <cell r="I1051">
            <v>0.36</v>
          </cell>
          <cell r="O1051">
            <v>10092.14</v>
          </cell>
          <cell r="X1051">
            <v>0</v>
          </cell>
          <cell r="Y1051">
            <v>0</v>
          </cell>
          <cell r="AK1051">
            <v>6577.6</v>
          </cell>
          <cell r="AL1051">
            <v>6577.6</v>
          </cell>
          <cell r="BA1051">
            <v>11.465999999999999</v>
          </cell>
          <cell r="BB1051">
            <v>5.8449999999999998</v>
          </cell>
          <cell r="BC1051">
            <v>4.2619999999999996</v>
          </cell>
          <cell r="BI1051">
            <v>1</v>
          </cell>
          <cell r="BO1051" t="str">
            <v/>
          </cell>
          <cell r="BS1051">
            <v>11.465999999999999</v>
          </cell>
          <cell r="BZ1051">
            <v>105</v>
          </cell>
          <cell r="CA1051">
            <v>65</v>
          </cell>
          <cell r="CQ1051">
            <v>28033.731199999998</v>
          </cell>
          <cell r="CR1051">
            <v>0</v>
          </cell>
          <cell r="CS1051">
            <v>0</v>
          </cell>
          <cell r="CT1051">
            <v>0</v>
          </cell>
          <cell r="DD1051" t="str">
            <v/>
          </cell>
        </row>
        <row r="1052">
          <cell r="F1052" t="str">
            <v>204-0022</v>
          </cell>
          <cell r="H1052" t="str">
            <v>т</v>
          </cell>
          <cell r="I1052">
            <v>2.87</v>
          </cell>
          <cell r="O1052">
            <v>78529.05</v>
          </cell>
          <cell r="X1052">
            <v>0</v>
          </cell>
          <cell r="Y1052">
            <v>0</v>
          </cell>
          <cell r="AK1052">
            <v>6420</v>
          </cell>
          <cell r="AL1052">
            <v>6420</v>
          </cell>
          <cell r="BA1052">
            <v>11.465999999999999</v>
          </cell>
          <cell r="BB1052">
            <v>5.8449999999999998</v>
          </cell>
          <cell r="BC1052">
            <v>4.2619999999999996</v>
          </cell>
          <cell r="BI1052">
            <v>1</v>
          </cell>
          <cell r="BO1052" t="str">
            <v/>
          </cell>
          <cell r="BS1052">
            <v>11.465999999999999</v>
          </cell>
          <cell r="BZ1052">
            <v>105</v>
          </cell>
          <cell r="CA1052">
            <v>65</v>
          </cell>
          <cell r="CQ1052">
            <v>27362.039999999997</v>
          </cell>
          <cell r="CR1052">
            <v>0</v>
          </cell>
          <cell r="CS1052">
            <v>0</v>
          </cell>
          <cell r="CT1052">
            <v>0</v>
          </cell>
          <cell r="DD1052" t="str">
            <v/>
          </cell>
        </row>
        <row r="1053">
          <cell r="F1053" t="str">
            <v>204-0025</v>
          </cell>
          <cell r="H1053" t="str">
            <v>т</v>
          </cell>
          <cell r="I1053">
            <v>0.497</v>
          </cell>
          <cell r="O1053">
            <v>13238.84</v>
          </cell>
          <cell r="X1053">
            <v>0</v>
          </cell>
          <cell r="Y1053">
            <v>0</v>
          </cell>
          <cell r="AK1053">
            <v>6250</v>
          </cell>
          <cell r="AL1053">
            <v>6250</v>
          </cell>
          <cell r="BA1053">
            <v>11.465999999999999</v>
          </cell>
          <cell r="BB1053">
            <v>5.8449999999999998</v>
          </cell>
          <cell r="BC1053">
            <v>4.2619999999999996</v>
          </cell>
          <cell r="BI1053">
            <v>1</v>
          </cell>
          <cell r="BO1053" t="str">
            <v/>
          </cell>
          <cell r="BS1053">
            <v>11.465999999999999</v>
          </cell>
          <cell r="BZ1053">
            <v>105</v>
          </cell>
          <cell r="CA1053">
            <v>65</v>
          </cell>
          <cell r="CQ1053">
            <v>26637.499999999996</v>
          </cell>
          <cell r="CR1053">
            <v>0</v>
          </cell>
          <cell r="CS1053">
            <v>0</v>
          </cell>
          <cell r="CT1053">
            <v>0</v>
          </cell>
          <cell r="DD1053" t="str">
            <v/>
          </cell>
        </row>
        <row r="1056">
          <cell r="E1056" t="str">
            <v>179</v>
          </cell>
          <cell r="F1056" t="str">
            <v>08-01-003-4</v>
          </cell>
          <cell r="H1056" t="str">
            <v>100 м2</v>
          </cell>
          <cell r="I1056">
            <v>0.25</v>
          </cell>
          <cell r="O1056">
            <v>3870.39</v>
          </cell>
          <cell r="P1056">
            <v>1716.19</v>
          </cell>
          <cell r="Q1056">
            <v>49.1</v>
          </cell>
          <cell r="S1056">
            <v>2105.1</v>
          </cell>
          <cell r="U1056">
            <v>22.2</v>
          </cell>
          <cell r="X1056">
            <v>2568.2199999999998</v>
          </cell>
          <cell r="Y1056">
            <v>1684.08</v>
          </cell>
          <cell r="AK1056">
            <v>2378.67</v>
          </cell>
          <cell r="AL1056">
            <v>1610.69</v>
          </cell>
          <cell r="AM1056">
            <v>33.6</v>
          </cell>
          <cell r="AO1056">
            <v>734.38</v>
          </cell>
          <cell r="AQ1056">
            <v>88.8</v>
          </cell>
          <cell r="AT1056">
            <v>122</v>
          </cell>
          <cell r="AU1056">
            <v>80</v>
          </cell>
          <cell r="BA1056">
            <v>11.465999999999999</v>
          </cell>
          <cell r="BB1056">
            <v>5.8449999999999998</v>
          </cell>
          <cell r="BC1056">
            <v>4.2619999999999996</v>
          </cell>
          <cell r="BI1056">
            <v>1</v>
          </cell>
          <cell r="BO1056" t="str">
            <v/>
          </cell>
          <cell r="BS1056">
            <v>11.465999999999999</v>
          </cell>
          <cell r="BZ1056">
            <v>122</v>
          </cell>
          <cell r="CA1056">
            <v>80</v>
          </cell>
          <cell r="CQ1056">
            <v>6864.7607799999996</v>
          </cell>
          <cell r="CR1056">
            <v>196.392</v>
          </cell>
          <cell r="CS1056">
            <v>0</v>
          </cell>
          <cell r="CT1056">
            <v>8420.4010799999996</v>
          </cell>
          <cell r="DD1056" t="str">
            <v/>
          </cell>
          <cell r="DE1056" t="str">
            <v/>
          </cell>
          <cell r="DG1056" t="str">
            <v/>
          </cell>
          <cell r="DI1056" t="str">
            <v/>
          </cell>
        </row>
        <row r="1057">
          <cell r="F1057" t="str">
            <v>113-0368</v>
          </cell>
          <cell r="H1057" t="str">
            <v>т</v>
          </cell>
          <cell r="I1057">
            <v>-1.2500000000000001E-2</v>
          </cell>
          <cell r="O1057">
            <v>-392.82</v>
          </cell>
          <cell r="X1057">
            <v>0</v>
          </cell>
          <cell r="Y1057">
            <v>0</v>
          </cell>
          <cell r="AK1057">
            <v>7373.5</v>
          </cell>
          <cell r="AL1057">
            <v>7373.5</v>
          </cell>
          <cell r="BA1057">
            <v>11.465999999999999</v>
          </cell>
          <cell r="BB1057">
            <v>5.8449999999999998</v>
          </cell>
          <cell r="BC1057">
            <v>4.2619999999999996</v>
          </cell>
          <cell r="BI1057">
            <v>1</v>
          </cell>
          <cell r="BO1057" t="str">
            <v/>
          </cell>
          <cell r="BS1057">
            <v>11.465999999999999</v>
          </cell>
          <cell r="BZ1057">
            <v>122</v>
          </cell>
          <cell r="CA1057">
            <v>80</v>
          </cell>
          <cell r="CQ1057">
            <v>31425.856999999996</v>
          </cell>
          <cell r="CR1057">
            <v>0</v>
          </cell>
          <cell r="CS1057">
            <v>0</v>
          </cell>
          <cell r="CT1057">
            <v>0</v>
          </cell>
          <cell r="DD1057" t="str">
            <v/>
          </cell>
        </row>
        <row r="1058">
          <cell r="F1058" t="str">
            <v>402-0078</v>
          </cell>
          <cell r="H1058" t="str">
            <v>м3</v>
          </cell>
          <cell r="I1058">
            <v>-0.7</v>
          </cell>
          <cell r="O1058">
            <v>-1321.2</v>
          </cell>
          <cell r="X1058">
            <v>0</v>
          </cell>
          <cell r="Y1058">
            <v>0</v>
          </cell>
          <cell r="AK1058">
            <v>442.85</v>
          </cell>
          <cell r="AL1058">
            <v>442.85</v>
          </cell>
          <cell r="BA1058">
            <v>11.465999999999999</v>
          </cell>
          <cell r="BB1058">
            <v>5.8449999999999998</v>
          </cell>
          <cell r="BC1058">
            <v>4.2619999999999996</v>
          </cell>
          <cell r="BI1058">
            <v>1</v>
          </cell>
          <cell r="BO1058" t="str">
            <v/>
          </cell>
          <cell r="BS1058">
            <v>11.465999999999999</v>
          </cell>
          <cell r="BZ1058">
            <v>122</v>
          </cell>
          <cell r="CA1058">
            <v>80</v>
          </cell>
          <cell r="CQ1058">
            <v>1887.4267</v>
          </cell>
          <cell r="CR1058">
            <v>0</v>
          </cell>
          <cell r="CS1058">
            <v>0</v>
          </cell>
          <cell r="CT1058">
            <v>0</v>
          </cell>
          <cell r="DD1058" t="str">
            <v/>
          </cell>
        </row>
        <row r="1059">
          <cell r="X1059">
            <v>0</v>
          </cell>
          <cell r="Y1059">
            <v>0</v>
          </cell>
        </row>
        <row r="1060">
          <cell r="F1060" t="str">
            <v>Т/Н № 2708 от 30.07.2010</v>
          </cell>
          <cell r="H1060" t="str">
            <v>кг</v>
          </cell>
          <cell r="I1060">
            <v>30</v>
          </cell>
          <cell r="O1060">
            <v>2204.31</v>
          </cell>
          <cell r="X1060">
            <v>0</v>
          </cell>
          <cell r="Y1060">
            <v>0</v>
          </cell>
          <cell r="AC1060">
            <v>17.239999999999998</v>
          </cell>
          <cell r="BA1060">
            <v>11.465999999999999</v>
          </cell>
          <cell r="BB1060">
            <v>5.8449999999999998</v>
          </cell>
          <cell r="BC1060">
            <v>4.2619999999999996</v>
          </cell>
          <cell r="BI1060">
            <v>1</v>
          </cell>
          <cell r="BO1060" t="str">
            <v/>
          </cell>
          <cell r="BS1060">
            <v>11.465999999999999</v>
          </cell>
          <cell r="BZ1060">
            <v>122</v>
          </cell>
          <cell r="CA1060">
            <v>80</v>
          </cell>
          <cell r="CQ1060">
            <v>73.47687999999998</v>
          </cell>
          <cell r="CR1060">
            <v>0</v>
          </cell>
          <cell r="CS1060">
            <v>0</v>
          </cell>
          <cell r="CT1060">
            <v>0</v>
          </cell>
        </row>
        <row r="1061">
          <cell r="X1061">
            <v>0</v>
          </cell>
          <cell r="Y1061">
            <v>0</v>
          </cell>
        </row>
        <row r="1062">
          <cell r="E1062" t="str">
            <v>180</v>
          </cell>
          <cell r="F1062" t="str">
            <v>08-01-003-1</v>
          </cell>
          <cell r="H1062" t="str">
            <v>100 м2</v>
          </cell>
          <cell r="I1062">
            <v>0.39200000000000002</v>
          </cell>
          <cell r="O1062">
            <v>4091.46</v>
          </cell>
          <cell r="P1062">
            <v>2721.58</v>
          </cell>
          <cell r="Q1062">
            <v>76.989999999999995</v>
          </cell>
          <cell r="S1062">
            <v>1292.8900000000001</v>
          </cell>
          <cell r="U1062">
            <v>14.974400000000001</v>
          </cell>
          <cell r="X1062">
            <v>1577.33</v>
          </cell>
          <cell r="Y1062">
            <v>1034.31</v>
          </cell>
          <cell r="AK1062">
            <v>1950.25</v>
          </cell>
          <cell r="AL1062">
            <v>1629</v>
          </cell>
          <cell r="AM1062">
            <v>33.6</v>
          </cell>
          <cell r="AO1062">
            <v>287.64999999999998</v>
          </cell>
          <cell r="AQ1062">
            <v>38.200000000000003</v>
          </cell>
          <cell r="AT1062">
            <v>122</v>
          </cell>
          <cell r="AU1062">
            <v>80</v>
          </cell>
          <cell r="BA1062">
            <v>11.465999999999999</v>
          </cell>
          <cell r="BB1062">
            <v>5.8449999999999998</v>
          </cell>
          <cell r="BC1062">
            <v>4.2619999999999996</v>
          </cell>
          <cell r="BI1062">
            <v>1</v>
          </cell>
          <cell r="BO1062" t="str">
            <v/>
          </cell>
          <cell r="BS1062">
            <v>11.465999999999999</v>
          </cell>
          <cell r="BZ1062">
            <v>122</v>
          </cell>
          <cell r="CA1062">
            <v>80</v>
          </cell>
          <cell r="CQ1062">
            <v>6942.7979999999989</v>
          </cell>
          <cell r="CR1062">
            <v>196.392</v>
          </cell>
          <cell r="CS1062">
            <v>0</v>
          </cell>
          <cell r="CT1062">
            <v>3298.1948999999995</v>
          </cell>
          <cell r="DD1062" t="str">
            <v/>
          </cell>
          <cell r="DE1062" t="str">
            <v/>
          </cell>
          <cell r="DG1062" t="str">
            <v/>
          </cell>
          <cell r="DI1062" t="str">
            <v/>
          </cell>
        </row>
        <row r="1063">
          <cell r="F1063" t="str">
            <v>113-0368</v>
          </cell>
          <cell r="H1063" t="str">
            <v>т</v>
          </cell>
          <cell r="I1063">
            <v>-1.9599999999999999E-2</v>
          </cell>
          <cell r="O1063">
            <v>-615.95000000000005</v>
          </cell>
          <cell r="X1063">
            <v>0</v>
          </cell>
          <cell r="Y1063">
            <v>0</v>
          </cell>
          <cell r="AK1063">
            <v>7373.5</v>
          </cell>
          <cell r="AL1063">
            <v>7373.5</v>
          </cell>
          <cell r="BA1063">
            <v>11.465999999999999</v>
          </cell>
          <cell r="BB1063">
            <v>5.8449999999999998</v>
          </cell>
          <cell r="BC1063">
            <v>4.2619999999999996</v>
          </cell>
          <cell r="BI1063">
            <v>1</v>
          </cell>
          <cell r="BO1063" t="str">
            <v/>
          </cell>
          <cell r="BS1063">
            <v>11.465999999999999</v>
          </cell>
          <cell r="BZ1063">
            <v>122</v>
          </cell>
          <cell r="CA1063">
            <v>80</v>
          </cell>
          <cell r="CQ1063">
            <v>31425.856999999996</v>
          </cell>
          <cell r="CR1063">
            <v>0</v>
          </cell>
          <cell r="CS1063">
            <v>0</v>
          </cell>
          <cell r="CT1063">
            <v>0</v>
          </cell>
          <cell r="DD1063" t="str">
            <v/>
          </cell>
        </row>
        <row r="1064">
          <cell r="F1064" t="str">
            <v>402-0001</v>
          </cell>
          <cell r="H1064" t="str">
            <v>м3</v>
          </cell>
          <cell r="I1064">
            <v>-1.2152000000000001</v>
          </cell>
          <cell r="O1064">
            <v>-2102.23</v>
          </cell>
          <cell r="X1064">
            <v>0</v>
          </cell>
          <cell r="Y1064">
            <v>0</v>
          </cell>
          <cell r="AK1064">
            <v>405.9</v>
          </cell>
          <cell r="AL1064">
            <v>405.9</v>
          </cell>
          <cell r="BA1064">
            <v>11.465999999999999</v>
          </cell>
          <cell r="BB1064">
            <v>5.8449999999999998</v>
          </cell>
          <cell r="BC1064">
            <v>4.2619999999999996</v>
          </cell>
          <cell r="BI1064">
            <v>1</v>
          </cell>
          <cell r="BO1064" t="str">
            <v/>
          </cell>
          <cell r="BS1064">
            <v>11.465999999999999</v>
          </cell>
          <cell r="BZ1064">
            <v>122</v>
          </cell>
          <cell r="CA1064">
            <v>80</v>
          </cell>
          <cell r="CQ1064">
            <v>1729.9457999999997</v>
          </cell>
          <cell r="CR1064">
            <v>0</v>
          </cell>
          <cell r="CS1064">
            <v>0</v>
          </cell>
          <cell r="CT1064">
            <v>0</v>
          </cell>
          <cell r="DD1064" t="str">
            <v/>
          </cell>
        </row>
        <row r="1065">
          <cell r="X1065">
            <v>0</v>
          </cell>
          <cell r="Y1065">
            <v>0</v>
          </cell>
        </row>
        <row r="1066">
          <cell r="F1066" t="str">
            <v>Т/Н № 2708 от 30.07.2010</v>
          </cell>
          <cell r="H1066" t="str">
            <v>кг</v>
          </cell>
          <cell r="I1066">
            <v>47.04</v>
          </cell>
          <cell r="O1066">
            <v>3456.35</v>
          </cell>
          <cell r="X1066">
            <v>0</v>
          </cell>
          <cell r="Y1066">
            <v>0</v>
          </cell>
          <cell r="AC1066">
            <v>17.239999999999998</v>
          </cell>
          <cell r="BA1066">
            <v>11.465999999999999</v>
          </cell>
          <cell r="BB1066">
            <v>5.8449999999999998</v>
          </cell>
          <cell r="BC1066">
            <v>4.2619999999999996</v>
          </cell>
          <cell r="BI1066">
            <v>1</v>
          </cell>
          <cell r="BO1066" t="str">
            <v/>
          </cell>
          <cell r="BS1066">
            <v>11.465999999999999</v>
          </cell>
          <cell r="BZ1066">
            <v>122</v>
          </cell>
          <cell r="CA1066">
            <v>80</v>
          </cell>
          <cell r="CQ1066">
            <v>73.47687999999998</v>
          </cell>
          <cell r="CR1066">
            <v>0</v>
          </cell>
          <cell r="CS1066">
            <v>0</v>
          </cell>
          <cell r="CT1066">
            <v>0</v>
          </cell>
        </row>
        <row r="1067">
          <cell r="X1067">
            <v>0</v>
          </cell>
          <cell r="Y1067">
            <v>0</v>
          </cell>
        </row>
        <row r="1085">
          <cell r="F1085" t="str">
            <v>Противопожарная перегородка ППм-4 - 1 шт. (л.21,25)</v>
          </cell>
          <cell r="G1085" t="str">
            <v>Противопожарная перегородка ППм-4 - 1 шт. (л.21,25)</v>
          </cell>
        </row>
        <row r="1127">
          <cell r="F1127" t="str">
            <v>Противопожарная перегородка ППм-5 - 1 шт. (л.21,26)</v>
          </cell>
          <cell r="G1127" t="str">
            <v>Противопожарная перегородка ППм-5 - 1 шт. (л.21,26)</v>
          </cell>
        </row>
        <row r="1129">
          <cell r="AB1129">
            <v>100362.67</v>
          </cell>
          <cell r="AE1129">
            <v>698.23</v>
          </cell>
          <cell r="AH1129">
            <v>69.55</v>
          </cell>
          <cell r="AK1129">
            <v>7467.73</v>
          </cell>
          <cell r="AL1129">
            <v>4690.62</v>
          </cell>
        </row>
        <row r="1131">
          <cell r="E1131" t="str">
            <v>186</v>
          </cell>
          <cell r="F1131" t="str">
            <v>06-01-001-1</v>
          </cell>
          <cell r="H1131" t="str">
            <v>100 м3</v>
          </cell>
          <cell r="I1131">
            <v>2.2499999999999999E-2</v>
          </cell>
          <cell r="O1131">
            <v>748.88</v>
          </cell>
          <cell r="P1131">
            <v>278.51</v>
          </cell>
          <cell r="Q1131">
            <v>179.67</v>
          </cell>
          <cell r="R1131">
            <v>57.77</v>
          </cell>
          <cell r="S1131">
            <v>290.7</v>
          </cell>
          <cell r="U1131">
            <v>4.05</v>
          </cell>
          <cell r="X1131">
            <v>365.89</v>
          </cell>
          <cell r="Y1131">
            <v>226.51</v>
          </cell>
          <cell r="AK1131">
            <v>5397.31</v>
          </cell>
          <cell r="AL1131">
            <v>2904.31</v>
          </cell>
          <cell r="AM1131">
            <v>1366.2</v>
          </cell>
          <cell r="AN1131">
            <v>223.92</v>
          </cell>
          <cell r="AO1131">
            <v>1126.8</v>
          </cell>
          <cell r="AQ1131">
            <v>180</v>
          </cell>
          <cell r="AT1131">
            <v>105</v>
          </cell>
          <cell r="AU1131">
            <v>65</v>
          </cell>
          <cell r="BA1131">
            <v>11.465999999999999</v>
          </cell>
          <cell r="BB1131">
            <v>5.8449999999999998</v>
          </cell>
          <cell r="BC1131">
            <v>4.2619999999999996</v>
          </cell>
          <cell r="BI1131">
            <v>1</v>
          </cell>
          <cell r="BO1131" t="str">
            <v/>
          </cell>
          <cell r="BS1131">
            <v>11.465999999999999</v>
          </cell>
          <cell r="BZ1131">
            <v>105</v>
          </cell>
          <cell r="CA1131">
            <v>65</v>
          </cell>
          <cell r="CQ1131">
            <v>12378.169219999998</v>
          </cell>
          <cell r="CR1131">
            <v>7985.4390000000003</v>
          </cell>
          <cell r="CS1131">
            <v>2567.4667199999999</v>
          </cell>
          <cell r="CT1131">
            <v>12919.888799999999</v>
          </cell>
          <cell r="DD1131" t="str">
            <v/>
          </cell>
          <cell r="DE1131" t="str">
            <v/>
          </cell>
          <cell r="DF1131" t="str">
            <v/>
          </cell>
          <cell r="DG1131" t="str">
            <v/>
          </cell>
          <cell r="DI1131" t="str">
            <v/>
          </cell>
        </row>
        <row r="1132">
          <cell r="F1132" t="str">
            <v>401-0063</v>
          </cell>
          <cell r="H1132" t="str">
            <v>м3</v>
          </cell>
          <cell r="I1132">
            <v>2.2949999999999999</v>
          </cell>
          <cell r="O1132">
            <v>5150.63</v>
          </cell>
          <cell r="X1132">
            <v>0</v>
          </cell>
          <cell r="Y1132">
            <v>0</v>
          </cell>
          <cell r="AK1132">
            <v>526.58000000000004</v>
          </cell>
          <cell r="AL1132">
            <v>526.58000000000004</v>
          </cell>
          <cell r="BA1132">
            <v>11.465999999999999</v>
          </cell>
          <cell r="BB1132">
            <v>5.8449999999999998</v>
          </cell>
          <cell r="BC1132">
            <v>4.2619999999999996</v>
          </cell>
          <cell r="BI1132">
            <v>1</v>
          </cell>
          <cell r="BO1132" t="str">
            <v/>
          </cell>
          <cell r="BS1132">
            <v>11.465999999999999</v>
          </cell>
          <cell r="BZ1132">
            <v>105</v>
          </cell>
          <cell r="CA1132">
            <v>65</v>
          </cell>
          <cell r="CQ1132">
            <v>2244.2839599999998</v>
          </cell>
          <cell r="CR1132">
            <v>0</v>
          </cell>
          <cell r="CS1132">
            <v>0</v>
          </cell>
          <cell r="CT1132">
            <v>0</v>
          </cell>
          <cell r="DD1132" t="str">
            <v/>
          </cell>
        </row>
        <row r="1133">
          <cell r="E1133" t="str">
            <v>187</v>
          </cell>
          <cell r="F1133" t="str">
            <v>06-01-031-16</v>
          </cell>
          <cell r="H1133" t="str">
            <v>100 м3</v>
          </cell>
          <cell r="I1133">
            <v>8.8999999999999996E-2</v>
          </cell>
          <cell r="O1133">
            <v>8688.84</v>
          </cell>
          <cell r="P1133">
            <v>1914.16</v>
          </cell>
          <cell r="Q1133">
            <v>2409.8200000000002</v>
          </cell>
          <cell r="R1133">
            <v>640.46</v>
          </cell>
          <cell r="S1133">
            <v>4364.8599999999997</v>
          </cell>
          <cell r="U1133">
            <v>48.930419999999998</v>
          </cell>
          <cell r="X1133">
            <v>5255.59</v>
          </cell>
          <cell r="Y1133">
            <v>3253.46</v>
          </cell>
          <cell r="AK1133">
            <v>13956.05</v>
          </cell>
          <cell r="AL1133">
            <v>5046.32</v>
          </cell>
          <cell r="AM1133">
            <v>4632.4399999999996</v>
          </cell>
          <cell r="AN1133">
            <v>627.61</v>
          </cell>
          <cell r="AO1133">
            <v>4277.29</v>
          </cell>
          <cell r="AQ1133">
            <v>549.78</v>
          </cell>
          <cell r="AT1133">
            <v>105</v>
          </cell>
          <cell r="AU1133">
            <v>65</v>
          </cell>
          <cell r="BA1133">
            <v>11.465999999999999</v>
          </cell>
          <cell r="BB1133">
            <v>5.8449999999999998</v>
          </cell>
          <cell r="BC1133">
            <v>4.2619999999999996</v>
          </cell>
          <cell r="BI1133">
            <v>1</v>
          </cell>
          <cell r="BO1133" t="str">
            <v/>
          </cell>
          <cell r="BS1133">
            <v>11.465999999999999</v>
          </cell>
          <cell r="BZ1133">
            <v>105</v>
          </cell>
          <cell r="CA1133">
            <v>65</v>
          </cell>
          <cell r="CQ1133">
            <v>21507.415839999998</v>
          </cell>
          <cell r="CR1133">
            <v>27076.611799999995</v>
          </cell>
          <cell r="CS1133">
            <v>7196.1762599999993</v>
          </cell>
          <cell r="CT1133">
            <v>49043.407139999996</v>
          </cell>
          <cell r="DD1133" t="str">
            <v/>
          </cell>
          <cell r="DE1133" t="str">
            <v/>
          </cell>
          <cell r="DF1133" t="str">
            <v/>
          </cell>
          <cell r="DG1133" t="str">
            <v/>
          </cell>
          <cell r="DI1133" t="str">
            <v/>
          </cell>
        </row>
        <row r="1134">
          <cell r="F1134" t="str">
            <v>401-0069</v>
          </cell>
          <cell r="H1134" t="str">
            <v>м3</v>
          </cell>
          <cell r="I1134">
            <v>9.0335000000000001</v>
          </cell>
          <cell r="O1134">
            <v>28185.26</v>
          </cell>
          <cell r="X1134">
            <v>0</v>
          </cell>
          <cell r="Y1134">
            <v>0</v>
          </cell>
          <cell r="AK1134">
            <v>732.07</v>
          </cell>
          <cell r="AL1134">
            <v>732.07</v>
          </cell>
          <cell r="BA1134">
            <v>11.465999999999999</v>
          </cell>
          <cell r="BB1134">
            <v>5.8449999999999998</v>
          </cell>
          <cell r="BC1134">
            <v>4.2619999999999996</v>
          </cell>
          <cell r="BI1134">
            <v>1</v>
          </cell>
          <cell r="BO1134" t="str">
            <v/>
          </cell>
          <cell r="BS1134">
            <v>11.465999999999999</v>
          </cell>
          <cell r="BZ1134">
            <v>105</v>
          </cell>
          <cell r="CA1134">
            <v>65</v>
          </cell>
          <cell r="CQ1134">
            <v>3120.0823399999999</v>
          </cell>
          <cell r="CR1134">
            <v>0</v>
          </cell>
          <cell r="CS1134">
            <v>0</v>
          </cell>
          <cell r="CT1134">
            <v>0</v>
          </cell>
          <cell r="DD1134" t="str">
            <v/>
          </cell>
        </row>
        <row r="1135">
          <cell r="F1135" t="str">
            <v>ТССЦ-2001 ТЕХ.ЧАСТЬ-IV Таб.1.2</v>
          </cell>
          <cell r="H1135" t="str">
            <v>м3</v>
          </cell>
          <cell r="I1135">
            <v>9.0335000000000001</v>
          </cell>
          <cell r="O1135">
            <v>626.41</v>
          </cell>
          <cell r="X1135">
            <v>0</v>
          </cell>
          <cell r="Y1135">
            <v>0</v>
          </cell>
          <cell r="AC1135">
            <v>16.27</v>
          </cell>
          <cell r="BA1135">
            <v>11.465999999999999</v>
          </cell>
          <cell r="BB1135">
            <v>5.8449999999999998</v>
          </cell>
          <cell r="BC1135">
            <v>4.2619999999999996</v>
          </cell>
          <cell r="BI1135">
            <v>1</v>
          </cell>
          <cell r="BO1135" t="str">
            <v/>
          </cell>
          <cell r="BS1135">
            <v>11.465999999999999</v>
          </cell>
          <cell r="BZ1135">
            <v>105</v>
          </cell>
          <cell r="CA1135">
            <v>65</v>
          </cell>
          <cell r="CQ1135">
            <v>69.342739999999992</v>
          </cell>
          <cell r="CR1135">
            <v>0</v>
          </cell>
          <cell r="CS1135">
            <v>0</v>
          </cell>
          <cell r="CT1135">
            <v>0</v>
          </cell>
        </row>
        <row r="1136">
          <cell r="F1136" t="str">
            <v>204-0066-1</v>
          </cell>
          <cell r="H1136" t="str">
            <v>т</v>
          </cell>
          <cell r="I1136">
            <v>1.7649999999999999E-2</v>
          </cell>
          <cell r="O1136">
            <v>572</v>
          </cell>
          <cell r="X1136">
            <v>0</v>
          </cell>
          <cell r="Y1136">
            <v>0</v>
          </cell>
          <cell r="AK1136">
            <v>7603.9</v>
          </cell>
          <cell r="AL1136">
            <v>7603.9</v>
          </cell>
          <cell r="BA1136">
            <v>11.465999999999999</v>
          </cell>
          <cell r="BB1136">
            <v>5.8449999999999998</v>
          </cell>
          <cell r="BC1136">
            <v>4.2619999999999996</v>
          </cell>
          <cell r="BI1136">
            <v>1</v>
          </cell>
          <cell r="BO1136" t="str">
            <v/>
          </cell>
          <cell r="BS1136">
            <v>11.465999999999999</v>
          </cell>
          <cell r="BZ1136">
            <v>105</v>
          </cell>
          <cell r="CA1136">
            <v>65</v>
          </cell>
          <cell r="CQ1136">
            <v>32407.821799999994</v>
          </cell>
          <cell r="CR1136">
            <v>0</v>
          </cell>
          <cell r="CS1136">
            <v>0</v>
          </cell>
          <cell r="CT1136">
            <v>0</v>
          </cell>
          <cell r="DD1136" t="str">
            <v/>
          </cell>
        </row>
        <row r="1137">
          <cell r="F1137" t="str">
            <v>204-0002</v>
          </cell>
          <cell r="H1137" t="str">
            <v>т</v>
          </cell>
          <cell r="I1137">
            <v>0.14799999999999999</v>
          </cell>
          <cell r="O1137">
            <v>4148.99</v>
          </cell>
          <cell r="X1137">
            <v>0</v>
          </cell>
          <cell r="Y1137">
            <v>0</v>
          </cell>
          <cell r="AK1137">
            <v>6577.6</v>
          </cell>
          <cell r="AL1137">
            <v>6577.6</v>
          </cell>
          <cell r="BA1137">
            <v>11.465999999999999</v>
          </cell>
          <cell r="BB1137">
            <v>5.8449999999999998</v>
          </cell>
          <cell r="BC1137">
            <v>4.2619999999999996</v>
          </cell>
          <cell r="BI1137">
            <v>1</v>
          </cell>
          <cell r="BO1137" t="str">
            <v/>
          </cell>
          <cell r="BS1137">
            <v>11.465999999999999</v>
          </cell>
          <cell r="BZ1137">
            <v>105</v>
          </cell>
          <cell r="CA1137">
            <v>65</v>
          </cell>
          <cell r="CQ1137">
            <v>28033.731199999998</v>
          </cell>
          <cell r="CR1137">
            <v>0</v>
          </cell>
          <cell r="CS1137">
            <v>0</v>
          </cell>
          <cell r="CT1137">
            <v>0</v>
          </cell>
          <cell r="DD1137" t="str">
            <v/>
          </cell>
        </row>
        <row r="1138">
          <cell r="F1138" t="str">
            <v>204-0022</v>
          </cell>
          <cell r="H1138" t="str">
            <v>т</v>
          </cell>
          <cell r="I1138">
            <v>1.4650000000000001</v>
          </cell>
          <cell r="O1138">
            <v>40085.39</v>
          </cell>
          <cell r="X1138">
            <v>0</v>
          </cell>
          <cell r="Y1138">
            <v>0</v>
          </cell>
          <cell r="AK1138">
            <v>6420</v>
          </cell>
          <cell r="AL1138">
            <v>6420</v>
          </cell>
          <cell r="BA1138">
            <v>11.465999999999999</v>
          </cell>
          <cell r="BB1138">
            <v>5.8449999999999998</v>
          </cell>
          <cell r="BC1138">
            <v>4.2619999999999996</v>
          </cell>
          <cell r="BI1138">
            <v>1</v>
          </cell>
          <cell r="BO1138" t="str">
            <v/>
          </cell>
          <cell r="BS1138">
            <v>11.465999999999999</v>
          </cell>
          <cell r="BZ1138">
            <v>105</v>
          </cell>
          <cell r="CA1138">
            <v>65</v>
          </cell>
          <cell r="CQ1138">
            <v>27362.039999999997</v>
          </cell>
          <cell r="CR1138">
            <v>0</v>
          </cell>
          <cell r="CS1138">
            <v>0</v>
          </cell>
          <cell r="CT1138">
            <v>0</v>
          </cell>
          <cell r="DD1138" t="str">
            <v/>
          </cell>
        </row>
        <row r="1139">
          <cell r="F1139" t="str">
            <v>204-0025</v>
          </cell>
          <cell r="H1139" t="str">
            <v>т</v>
          </cell>
          <cell r="I1139">
            <v>0.30199999999999999</v>
          </cell>
          <cell r="O1139">
            <v>8044.53</v>
          </cell>
          <cell r="X1139">
            <v>0</v>
          </cell>
          <cell r="Y1139">
            <v>0</v>
          </cell>
          <cell r="AK1139">
            <v>6250</v>
          </cell>
          <cell r="AL1139">
            <v>6250</v>
          </cell>
          <cell r="BA1139">
            <v>11.465999999999999</v>
          </cell>
          <cell r="BB1139">
            <v>5.8449999999999998</v>
          </cell>
          <cell r="BC1139">
            <v>4.2619999999999996</v>
          </cell>
          <cell r="BI1139">
            <v>1</v>
          </cell>
          <cell r="BO1139" t="str">
            <v/>
          </cell>
          <cell r="BS1139">
            <v>11.465999999999999</v>
          </cell>
          <cell r="BZ1139">
            <v>105</v>
          </cell>
          <cell r="CA1139">
            <v>65</v>
          </cell>
          <cell r="CQ1139">
            <v>26637.499999999996</v>
          </cell>
          <cell r="CR1139">
            <v>0</v>
          </cell>
          <cell r="CS1139">
            <v>0</v>
          </cell>
          <cell r="CT1139">
            <v>0</v>
          </cell>
          <cell r="DD1139" t="str">
            <v/>
          </cell>
        </row>
        <row r="1142">
          <cell r="E1142" t="str">
            <v>189</v>
          </cell>
          <cell r="F1142" t="str">
            <v>08-01-003-4</v>
          </cell>
          <cell r="H1142" t="str">
            <v>100 м2</v>
          </cell>
          <cell r="I1142">
            <v>0.11</v>
          </cell>
          <cell r="O1142">
            <v>1702.96</v>
          </cell>
          <cell r="P1142">
            <v>755.12</v>
          </cell>
          <cell r="Q1142">
            <v>21.6</v>
          </cell>
          <cell r="S1142">
            <v>926.24</v>
          </cell>
          <cell r="U1142">
            <v>9.7679999999999989</v>
          </cell>
          <cell r="X1142">
            <v>1130.01</v>
          </cell>
          <cell r="Y1142">
            <v>740.99</v>
          </cell>
          <cell r="AK1142">
            <v>2378.67</v>
          </cell>
          <cell r="AL1142">
            <v>1610.69</v>
          </cell>
          <cell r="AM1142">
            <v>33.6</v>
          </cell>
          <cell r="AO1142">
            <v>734.38</v>
          </cell>
          <cell r="AQ1142">
            <v>88.8</v>
          </cell>
          <cell r="AT1142">
            <v>122</v>
          </cell>
          <cell r="AU1142">
            <v>80</v>
          </cell>
          <cell r="BA1142">
            <v>11.465999999999999</v>
          </cell>
          <cell r="BB1142">
            <v>5.8449999999999998</v>
          </cell>
          <cell r="BC1142">
            <v>4.2619999999999996</v>
          </cell>
          <cell r="BI1142">
            <v>1</v>
          </cell>
          <cell r="BO1142" t="str">
            <v/>
          </cell>
          <cell r="BS1142">
            <v>11.465999999999999</v>
          </cell>
          <cell r="BZ1142">
            <v>122</v>
          </cell>
          <cell r="CA1142">
            <v>80</v>
          </cell>
          <cell r="CQ1142">
            <v>6864.7607799999996</v>
          </cell>
          <cell r="CR1142">
            <v>196.392</v>
          </cell>
          <cell r="CS1142">
            <v>0</v>
          </cell>
          <cell r="CT1142">
            <v>8420.4010799999996</v>
          </cell>
          <cell r="DD1142" t="str">
            <v/>
          </cell>
          <cell r="DE1142" t="str">
            <v/>
          </cell>
          <cell r="DG1142" t="str">
            <v/>
          </cell>
          <cell r="DI1142" t="str">
            <v/>
          </cell>
        </row>
        <row r="1143">
          <cell r="F1143" t="str">
            <v>113-0368</v>
          </cell>
          <cell r="H1143" t="str">
            <v>т</v>
          </cell>
          <cell r="I1143">
            <v>-5.4999999999999997E-3</v>
          </cell>
          <cell r="O1143">
            <v>-172.84</v>
          </cell>
          <cell r="X1143">
            <v>0</v>
          </cell>
          <cell r="Y1143">
            <v>0</v>
          </cell>
          <cell r="AK1143">
            <v>7373.5</v>
          </cell>
          <cell r="AL1143">
            <v>7373.5</v>
          </cell>
          <cell r="BA1143">
            <v>11.465999999999999</v>
          </cell>
          <cell r="BB1143">
            <v>5.8449999999999998</v>
          </cell>
          <cell r="BC1143">
            <v>4.2619999999999996</v>
          </cell>
          <cell r="BI1143">
            <v>1</v>
          </cell>
          <cell r="BO1143" t="str">
            <v/>
          </cell>
          <cell r="BS1143">
            <v>11.465999999999999</v>
          </cell>
          <cell r="BZ1143">
            <v>122</v>
          </cell>
          <cell r="CA1143">
            <v>80</v>
          </cell>
          <cell r="CQ1143">
            <v>31425.856999999996</v>
          </cell>
          <cell r="CR1143">
            <v>0</v>
          </cell>
          <cell r="CS1143">
            <v>0</v>
          </cell>
          <cell r="CT1143">
            <v>0</v>
          </cell>
          <cell r="DD1143" t="str">
            <v/>
          </cell>
        </row>
        <row r="1144">
          <cell r="F1144" t="str">
            <v>402-0078</v>
          </cell>
          <cell r="H1144" t="str">
            <v>м3</v>
          </cell>
          <cell r="I1144">
            <v>-0.308</v>
          </cell>
          <cell r="O1144">
            <v>-581.33000000000004</v>
          </cell>
          <cell r="X1144">
            <v>0</v>
          </cell>
          <cell r="Y1144">
            <v>0</v>
          </cell>
          <cell r="AK1144">
            <v>442.85</v>
          </cell>
          <cell r="AL1144">
            <v>442.85</v>
          </cell>
          <cell r="BA1144">
            <v>11.465999999999999</v>
          </cell>
          <cell r="BB1144">
            <v>5.8449999999999998</v>
          </cell>
          <cell r="BC1144">
            <v>4.2619999999999996</v>
          </cell>
          <cell r="BI1144">
            <v>1</v>
          </cell>
          <cell r="BO1144" t="str">
            <v/>
          </cell>
          <cell r="BS1144">
            <v>11.465999999999999</v>
          </cell>
          <cell r="BZ1144">
            <v>122</v>
          </cell>
          <cell r="CA1144">
            <v>80</v>
          </cell>
          <cell r="CQ1144">
            <v>1887.4267</v>
          </cell>
          <cell r="CR1144">
            <v>0</v>
          </cell>
          <cell r="CS1144">
            <v>0</v>
          </cell>
          <cell r="CT1144">
            <v>0</v>
          </cell>
          <cell r="DD1144" t="str">
            <v/>
          </cell>
        </row>
        <row r="1145">
          <cell r="X1145">
            <v>0</v>
          </cell>
          <cell r="Y1145">
            <v>0</v>
          </cell>
        </row>
        <row r="1146">
          <cell r="F1146" t="str">
            <v>Т/Н № 2708 от 30.07.2010</v>
          </cell>
          <cell r="H1146" t="str">
            <v>кг</v>
          </cell>
          <cell r="I1146">
            <v>13.2</v>
          </cell>
          <cell r="O1146">
            <v>969.89</v>
          </cell>
          <cell r="X1146">
            <v>0</v>
          </cell>
          <cell r="Y1146">
            <v>0</v>
          </cell>
          <cell r="AC1146">
            <v>17.239999999999998</v>
          </cell>
          <cell r="BA1146">
            <v>11.465999999999999</v>
          </cell>
          <cell r="BB1146">
            <v>5.8449999999999998</v>
          </cell>
          <cell r="BC1146">
            <v>4.2619999999999996</v>
          </cell>
          <cell r="BI1146">
            <v>1</v>
          </cell>
          <cell r="BO1146" t="str">
            <v/>
          </cell>
          <cell r="BS1146">
            <v>11.465999999999999</v>
          </cell>
          <cell r="BZ1146">
            <v>122</v>
          </cell>
          <cell r="CA1146">
            <v>80</v>
          </cell>
          <cell r="CQ1146">
            <v>73.47687999999998</v>
          </cell>
          <cell r="CR1146">
            <v>0</v>
          </cell>
          <cell r="CS1146">
            <v>0</v>
          </cell>
          <cell r="CT1146">
            <v>0</v>
          </cell>
        </row>
        <row r="1147">
          <cell r="X1147">
            <v>0</v>
          </cell>
          <cell r="Y1147">
            <v>0</v>
          </cell>
        </row>
        <row r="1148">
          <cell r="E1148" t="str">
            <v>190</v>
          </cell>
          <cell r="F1148" t="str">
            <v>08-01-003-1</v>
          </cell>
          <cell r="H1148" t="str">
            <v>100 м2</v>
          </cell>
          <cell r="I1148">
            <v>0.17799999999999999</v>
          </cell>
          <cell r="O1148">
            <v>1857.86</v>
          </cell>
          <cell r="P1148">
            <v>1235.82</v>
          </cell>
          <cell r="Q1148">
            <v>34.96</v>
          </cell>
          <cell r="S1148">
            <v>587.08000000000004</v>
          </cell>
          <cell r="U1148">
            <v>6.7995999999999999</v>
          </cell>
          <cell r="X1148">
            <v>716.24</v>
          </cell>
          <cell r="Y1148">
            <v>469.66</v>
          </cell>
          <cell r="AK1148">
            <v>1950.25</v>
          </cell>
          <cell r="AL1148">
            <v>1629</v>
          </cell>
          <cell r="AM1148">
            <v>33.6</v>
          </cell>
          <cell r="AO1148">
            <v>287.64999999999998</v>
          </cell>
          <cell r="AQ1148">
            <v>38.200000000000003</v>
          </cell>
          <cell r="AT1148">
            <v>122</v>
          </cell>
          <cell r="AU1148">
            <v>80</v>
          </cell>
          <cell r="BA1148">
            <v>11.465999999999999</v>
          </cell>
          <cell r="BB1148">
            <v>5.8449999999999998</v>
          </cell>
          <cell r="BC1148">
            <v>4.2619999999999996</v>
          </cell>
          <cell r="BI1148">
            <v>1</v>
          </cell>
          <cell r="BO1148" t="str">
            <v/>
          </cell>
          <cell r="BS1148">
            <v>11.465999999999999</v>
          </cell>
          <cell r="BZ1148">
            <v>122</v>
          </cell>
          <cell r="CA1148">
            <v>80</v>
          </cell>
          <cell r="CQ1148">
            <v>6942.7979999999989</v>
          </cell>
          <cell r="CR1148">
            <v>196.392</v>
          </cell>
          <cell r="CS1148">
            <v>0</v>
          </cell>
          <cell r="CT1148">
            <v>3298.1948999999995</v>
          </cell>
          <cell r="DD1148" t="str">
            <v/>
          </cell>
          <cell r="DE1148" t="str">
            <v/>
          </cell>
          <cell r="DG1148" t="str">
            <v/>
          </cell>
          <cell r="DI1148" t="str">
            <v/>
          </cell>
        </row>
        <row r="1149">
          <cell r="F1149" t="str">
            <v>113-0368</v>
          </cell>
          <cell r="H1149" t="str">
            <v>т</v>
          </cell>
          <cell r="I1149">
            <v>-8.8999999999999999E-3</v>
          </cell>
          <cell r="O1149">
            <v>-279.69</v>
          </cell>
          <cell r="X1149">
            <v>0</v>
          </cell>
          <cell r="Y1149">
            <v>0</v>
          </cell>
          <cell r="AK1149">
            <v>7373.5</v>
          </cell>
          <cell r="AL1149">
            <v>7373.5</v>
          </cell>
          <cell r="BA1149">
            <v>11.465999999999999</v>
          </cell>
          <cell r="BB1149">
            <v>5.8449999999999998</v>
          </cell>
          <cell r="BC1149">
            <v>4.2619999999999996</v>
          </cell>
          <cell r="BI1149">
            <v>1</v>
          </cell>
          <cell r="BO1149" t="str">
            <v/>
          </cell>
          <cell r="BS1149">
            <v>11.465999999999999</v>
          </cell>
          <cell r="BZ1149">
            <v>122</v>
          </cell>
          <cell r="CA1149">
            <v>80</v>
          </cell>
          <cell r="CQ1149">
            <v>31425.856999999996</v>
          </cell>
          <cell r="CR1149">
            <v>0</v>
          </cell>
          <cell r="CS1149">
            <v>0</v>
          </cell>
          <cell r="CT1149">
            <v>0</v>
          </cell>
          <cell r="DD1149" t="str">
            <v/>
          </cell>
        </row>
        <row r="1150">
          <cell r="F1150" t="str">
            <v>402-0001</v>
          </cell>
          <cell r="H1150" t="str">
            <v>м3</v>
          </cell>
          <cell r="I1150">
            <v>-0.55179999999999996</v>
          </cell>
          <cell r="O1150">
            <v>-954.58</v>
          </cell>
          <cell r="X1150">
            <v>0</v>
          </cell>
          <cell r="Y1150">
            <v>0</v>
          </cell>
          <cell r="AK1150">
            <v>405.9</v>
          </cell>
          <cell r="AL1150">
            <v>405.9</v>
          </cell>
          <cell r="BA1150">
            <v>11.465999999999999</v>
          </cell>
          <cell r="BB1150">
            <v>5.8449999999999998</v>
          </cell>
          <cell r="BC1150">
            <v>4.2619999999999996</v>
          </cell>
          <cell r="BI1150">
            <v>1</v>
          </cell>
          <cell r="BO1150" t="str">
            <v/>
          </cell>
          <cell r="BS1150">
            <v>11.465999999999999</v>
          </cell>
          <cell r="BZ1150">
            <v>122</v>
          </cell>
          <cell r="CA1150">
            <v>80</v>
          </cell>
          <cell r="CQ1150">
            <v>1729.9457999999997</v>
          </cell>
          <cell r="CR1150">
            <v>0</v>
          </cell>
          <cell r="CS1150">
            <v>0</v>
          </cell>
          <cell r="CT1150">
            <v>0</v>
          </cell>
          <cell r="DD1150" t="str">
            <v/>
          </cell>
        </row>
        <row r="1151">
          <cell r="X1151">
            <v>0</v>
          </cell>
          <cell r="Y1151">
            <v>0</v>
          </cell>
        </row>
        <row r="1152">
          <cell r="F1152" t="str">
            <v>Т/Н № 2708 от 30.07.2010</v>
          </cell>
          <cell r="H1152" t="str">
            <v>кг</v>
          </cell>
          <cell r="I1152">
            <v>21.36</v>
          </cell>
          <cell r="O1152">
            <v>1569.47</v>
          </cell>
          <cell r="X1152">
            <v>0</v>
          </cell>
          <cell r="Y1152">
            <v>0</v>
          </cell>
          <cell r="AC1152">
            <v>17.239999999999998</v>
          </cell>
          <cell r="BA1152">
            <v>11.465999999999999</v>
          </cell>
          <cell r="BB1152">
            <v>5.8449999999999998</v>
          </cell>
          <cell r="BC1152">
            <v>4.2619999999999996</v>
          </cell>
          <cell r="BI1152">
            <v>1</v>
          </cell>
          <cell r="BO1152" t="str">
            <v/>
          </cell>
          <cell r="BS1152">
            <v>11.465999999999999</v>
          </cell>
          <cell r="BZ1152">
            <v>122</v>
          </cell>
          <cell r="CA1152">
            <v>80</v>
          </cell>
          <cell r="CQ1152">
            <v>73.47687999999998</v>
          </cell>
          <cell r="CR1152">
            <v>0</v>
          </cell>
          <cell r="CS1152">
            <v>0</v>
          </cell>
          <cell r="CT1152">
            <v>0</v>
          </cell>
        </row>
        <row r="1153">
          <cell r="X1153">
            <v>0</v>
          </cell>
          <cell r="Y1153">
            <v>0</v>
          </cell>
        </row>
        <row r="1171">
          <cell r="F1171" t="str">
            <v>Противопожарная перегородка ППм-6 - 2 шт. (л.21,27)</v>
          </cell>
          <cell r="G1171" t="str">
            <v>Противопожарная перегородка ППм-6 - 2 шт. (л.21,27)</v>
          </cell>
        </row>
        <row r="1173">
          <cell r="AB1173">
            <v>417637.54</v>
          </cell>
          <cell r="AE1173">
            <v>4086.27</v>
          </cell>
          <cell r="AH1173">
            <v>348.63</v>
          </cell>
          <cell r="AK1173">
            <v>37371.629999999997</v>
          </cell>
          <cell r="AL1173">
            <v>23284.52</v>
          </cell>
        </row>
        <row r="1175">
          <cell r="E1175" t="str">
            <v>191</v>
          </cell>
          <cell r="F1175" t="str">
            <v>06-01-001-1</v>
          </cell>
          <cell r="H1175" t="str">
            <v>100 м3</v>
          </cell>
          <cell r="I1175">
            <v>0.05</v>
          </cell>
          <cell r="O1175">
            <v>1664.17</v>
          </cell>
          <cell r="P1175">
            <v>618.91</v>
          </cell>
          <cell r="Q1175">
            <v>399.27</v>
          </cell>
          <cell r="R1175">
            <v>128.37</v>
          </cell>
          <cell r="S1175">
            <v>645.99</v>
          </cell>
          <cell r="U1175">
            <v>9</v>
          </cell>
          <cell r="X1175">
            <v>813.08</v>
          </cell>
          <cell r="Y1175">
            <v>503.33</v>
          </cell>
          <cell r="AK1175">
            <v>5397.31</v>
          </cell>
          <cell r="AL1175">
            <v>2904.31</v>
          </cell>
          <cell r="AM1175">
            <v>1366.2</v>
          </cell>
          <cell r="AN1175">
            <v>223.92</v>
          </cell>
          <cell r="AO1175">
            <v>1126.8</v>
          </cell>
          <cell r="AQ1175">
            <v>180</v>
          </cell>
          <cell r="AT1175">
            <v>105</v>
          </cell>
          <cell r="AU1175">
            <v>65</v>
          </cell>
          <cell r="BA1175">
            <v>11.465999999999999</v>
          </cell>
          <cell r="BB1175">
            <v>5.8449999999999998</v>
          </cell>
          <cell r="BC1175">
            <v>4.2619999999999996</v>
          </cell>
          <cell r="BI1175">
            <v>1</v>
          </cell>
          <cell r="BO1175" t="str">
            <v/>
          </cell>
          <cell r="BS1175">
            <v>11.465999999999999</v>
          </cell>
          <cell r="BZ1175">
            <v>105</v>
          </cell>
          <cell r="CA1175">
            <v>65</v>
          </cell>
          <cell r="CQ1175">
            <v>12378.169219999998</v>
          </cell>
          <cell r="CR1175">
            <v>7985.4390000000003</v>
          </cell>
          <cell r="CS1175">
            <v>2567.4667199999999</v>
          </cell>
          <cell r="CT1175">
            <v>12919.888799999999</v>
          </cell>
          <cell r="DD1175" t="str">
            <v/>
          </cell>
          <cell r="DE1175" t="str">
            <v/>
          </cell>
          <cell r="DF1175" t="str">
            <v/>
          </cell>
          <cell r="DG1175" t="str">
            <v/>
          </cell>
          <cell r="DI1175" t="str">
            <v/>
          </cell>
        </row>
        <row r="1176">
          <cell r="F1176" t="str">
            <v>401-0063</v>
          </cell>
          <cell r="H1176" t="str">
            <v>м3</v>
          </cell>
          <cell r="I1176">
            <v>5.0999999999999996</v>
          </cell>
          <cell r="O1176">
            <v>11445.85</v>
          </cell>
          <cell r="X1176">
            <v>0</v>
          </cell>
          <cell r="Y1176">
            <v>0</v>
          </cell>
          <cell r="AK1176">
            <v>526.58000000000004</v>
          </cell>
          <cell r="AL1176">
            <v>526.58000000000004</v>
          </cell>
          <cell r="BA1176">
            <v>11.465999999999999</v>
          </cell>
          <cell r="BB1176">
            <v>5.8449999999999998</v>
          </cell>
          <cell r="BC1176">
            <v>4.2619999999999996</v>
          </cell>
          <cell r="BI1176">
            <v>1</v>
          </cell>
          <cell r="BO1176" t="str">
            <v/>
          </cell>
          <cell r="BS1176">
            <v>11.465999999999999</v>
          </cell>
          <cell r="BZ1176">
            <v>105</v>
          </cell>
          <cell r="CA1176">
            <v>65</v>
          </cell>
          <cell r="CQ1176">
            <v>2244.2839599999998</v>
          </cell>
          <cell r="CR1176">
            <v>0</v>
          </cell>
          <cell r="CS1176">
            <v>0</v>
          </cell>
          <cell r="CT1176">
            <v>0</v>
          </cell>
          <cell r="DD1176" t="str">
            <v/>
          </cell>
        </row>
        <row r="1177">
          <cell r="E1177" t="str">
            <v>192</v>
          </cell>
          <cell r="F1177" t="str">
            <v>06-01-031-16</v>
          </cell>
          <cell r="H1177" t="str">
            <v>100 м3</v>
          </cell>
          <cell r="I1177">
            <v>0.55000000000000004</v>
          </cell>
          <cell r="O1177">
            <v>53695.09</v>
          </cell>
          <cell r="P1177">
            <v>11829.08</v>
          </cell>
          <cell r="Q1177">
            <v>14892.14</v>
          </cell>
          <cell r="R1177">
            <v>3957.9</v>
          </cell>
          <cell r="S1177">
            <v>26973.87</v>
          </cell>
          <cell r="U1177">
            <v>302.37900000000002</v>
          </cell>
          <cell r="X1177">
            <v>32478.36</v>
          </cell>
          <cell r="Y1177">
            <v>20105.650000000001</v>
          </cell>
          <cell r="AK1177">
            <v>13956.05</v>
          </cell>
          <cell r="AL1177">
            <v>5046.32</v>
          </cell>
          <cell r="AM1177">
            <v>4632.4399999999996</v>
          </cell>
          <cell r="AN1177">
            <v>627.61</v>
          </cell>
          <cell r="AO1177">
            <v>4277.29</v>
          </cell>
          <cell r="AQ1177">
            <v>549.78</v>
          </cell>
          <cell r="AT1177">
            <v>105</v>
          </cell>
          <cell r="AU1177">
            <v>65</v>
          </cell>
          <cell r="BA1177">
            <v>11.465999999999999</v>
          </cell>
          <cell r="BB1177">
            <v>5.8449999999999998</v>
          </cell>
          <cell r="BC1177">
            <v>4.2619999999999996</v>
          </cell>
          <cell r="BI1177">
            <v>1</v>
          </cell>
          <cell r="BO1177" t="str">
            <v/>
          </cell>
          <cell r="BS1177">
            <v>11.465999999999999</v>
          </cell>
          <cell r="BZ1177">
            <v>105</v>
          </cell>
          <cell r="CA1177">
            <v>65</v>
          </cell>
          <cell r="CQ1177">
            <v>21507.415839999998</v>
          </cell>
          <cell r="CR1177">
            <v>27076.611799999995</v>
          </cell>
          <cell r="CS1177">
            <v>7196.1762599999993</v>
          </cell>
          <cell r="CT1177">
            <v>49043.407139999996</v>
          </cell>
          <cell r="DD1177" t="str">
            <v/>
          </cell>
          <cell r="DE1177" t="str">
            <v/>
          </cell>
          <cell r="DF1177" t="str">
            <v/>
          </cell>
          <cell r="DG1177" t="str">
            <v/>
          </cell>
          <cell r="DI1177" t="str">
            <v/>
          </cell>
        </row>
        <row r="1178">
          <cell r="F1178" t="str">
            <v>401-0069</v>
          </cell>
          <cell r="H1178" t="str">
            <v>м3</v>
          </cell>
          <cell r="I1178">
            <v>55.825000000000003</v>
          </cell>
          <cell r="O1178">
            <v>174178.6</v>
          </cell>
          <cell r="X1178">
            <v>0</v>
          </cell>
          <cell r="Y1178">
            <v>0</v>
          </cell>
          <cell r="AK1178">
            <v>732.07</v>
          </cell>
          <cell r="AL1178">
            <v>732.07</v>
          </cell>
          <cell r="BA1178">
            <v>11.465999999999999</v>
          </cell>
          <cell r="BB1178">
            <v>5.8449999999999998</v>
          </cell>
          <cell r="BC1178">
            <v>4.2619999999999996</v>
          </cell>
          <cell r="BI1178">
            <v>1</v>
          </cell>
          <cell r="BO1178" t="str">
            <v/>
          </cell>
          <cell r="BS1178">
            <v>11.465999999999999</v>
          </cell>
          <cell r="BZ1178">
            <v>105</v>
          </cell>
          <cell r="CA1178">
            <v>65</v>
          </cell>
          <cell r="CQ1178">
            <v>3120.0823399999999</v>
          </cell>
          <cell r="CR1178">
            <v>0</v>
          </cell>
          <cell r="CS1178">
            <v>0</v>
          </cell>
          <cell r="CT1178">
            <v>0</v>
          </cell>
          <cell r="DD1178" t="str">
            <v/>
          </cell>
        </row>
        <row r="1179">
          <cell r="F1179" t="str">
            <v>ТССЦ-2001 ТЕХ.ЧАСТЬ-IV Таб.1.2</v>
          </cell>
          <cell r="H1179" t="str">
            <v>м3</v>
          </cell>
          <cell r="I1179">
            <v>55.825000000000003</v>
          </cell>
          <cell r="O1179">
            <v>3871.06</v>
          </cell>
          <cell r="X1179">
            <v>0</v>
          </cell>
          <cell r="Y1179">
            <v>0</v>
          </cell>
          <cell r="AC1179">
            <v>16.27</v>
          </cell>
          <cell r="BA1179">
            <v>11.465999999999999</v>
          </cell>
          <cell r="BB1179">
            <v>5.8449999999999998</v>
          </cell>
          <cell r="BC1179">
            <v>4.2619999999999996</v>
          </cell>
          <cell r="BI1179">
            <v>1</v>
          </cell>
          <cell r="BO1179" t="str">
            <v/>
          </cell>
          <cell r="BS1179">
            <v>11.465999999999999</v>
          </cell>
          <cell r="BZ1179">
            <v>105</v>
          </cell>
          <cell r="CA1179">
            <v>65</v>
          </cell>
          <cell r="CQ1179">
            <v>69.342739999999992</v>
          </cell>
          <cell r="CR1179">
            <v>0</v>
          </cell>
          <cell r="CS1179">
            <v>0</v>
          </cell>
          <cell r="CT1179">
            <v>0</v>
          </cell>
        </row>
        <row r="1180">
          <cell r="F1180" t="str">
            <v>204-0066-1</v>
          </cell>
          <cell r="H1180" t="str">
            <v>т</v>
          </cell>
          <cell r="I1180">
            <v>8.2299999999999998E-2</v>
          </cell>
          <cell r="O1180">
            <v>2667.16</v>
          </cell>
          <cell r="X1180">
            <v>0</v>
          </cell>
          <cell r="Y1180">
            <v>0</v>
          </cell>
          <cell r="AK1180">
            <v>7603.9</v>
          </cell>
          <cell r="AL1180">
            <v>7603.9</v>
          </cell>
          <cell r="BA1180">
            <v>11.465999999999999</v>
          </cell>
          <cell r="BB1180">
            <v>5.8449999999999998</v>
          </cell>
          <cell r="BC1180">
            <v>4.2619999999999996</v>
          </cell>
          <cell r="BI1180">
            <v>1</v>
          </cell>
          <cell r="BO1180" t="str">
            <v/>
          </cell>
          <cell r="BS1180">
            <v>11.465999999999999</v>
          </cell>
          <cell r="BZ1180">
            <v>105</v>
          </cell>
          <cell r="CA1180">
            <v>65</v>
          </cell>
          <cell r="CQ1180">
            <v>32407.821799999994</v>
          </cell>
          <cell r="CR1180">
            <v>0</v>
          </cell>
          <cell r="CS1180">
            <v>0</v>
          </cell>
          <cell r="CT1180">
            <v>0</v>
          </cell>
          <cell r="DD1180" t="str">
            <v/>
          </cell>
        </row>
        <row r="1181">
          <cell r="F1181" t="str">
            <v>204-0002</v>
          </cell>
          <cell r="H1181" t="str">
            <v>т</v>
          </cell>
          <cell r="I1181">
            <v>7.1300000000000002E-2</v>
          </cell>
          <cell r="O1181">
            <v>1998.81</v>
          </cell>
          <cell r="X1181">
            <v>0</v>
          </cell>
          <cell r="Y1181">
            <v>0</v>
          </cell>
          <cell r="AK1181">
            <v>6577.6</v>
          </cell>
          <cell r="AL1181">
            <v>6577.6</v>
          </cell>
          <cell r="BA1181">
            <v>11.465999999999999</v>
          </cell>
          <cell r="BB1181">
            <v>5.8449999999999998</v>
          </cell>
          <cell r="BC1181">
            <v>4.2619999999999996</v>
          </cell>
          <cell r="BI1181">
            <v>1</v>
          </cell>
          <cell r="BO1181" t="str">
            <v/>
          </cell>
          <cell r="BS1181">
            <v>11.465999999999999</v>
          </cell>
          <cell r="BZ1181">
            <v>105</v>
          </cell>
          <cell r="CA1181">
            <v>65</v>
          </cell>
          <cell r="CQ1181">
            <v>28033.731199999998</v>
          </cell>
          <cell r="CR1181">
            <v>0</v>
          </cell>
          <cell r="CS1181">
            <v>0</v>
          </cell>
          <cell r="CT1181">
            <v>0</v>
          </cell>
          <cell r="DD1181" t="str">
            <v/>
          </cell>
        </row>
        <row r="1182">
          <cell r="F1182" t="str">
            <v>204-0022</v>
          </cell>
          <cell r="H1182" t="str">
            <v>т</v>
          </cell>
          <cell r="I1182">
            <v>4.8603000000000005</v>
          </cell>
          <cell r="O1182">
            <v>132987.72</v>
          </cell>
          <cell r="X1182">
            <v>0</v>
          </cell>
          <cell r="Y1182">
            <v>0</v>
          </cell>
          <cell r="AK1182">
            <v>6420</v>
          </cell>
          <cell r="AL1182">
            <v>6420</v>
          </cell>
          <cell r="BA1182">
            <v>11.465999999999999</v>
          </cell>
          <cell r="BB1182">
            <v>5.8449999999999998</v>
          </cell>
          <cell r="BC1182">
            <v>4.2619999999999996</v>
          </cell>
          <cell r="BI1182">
            <v>1</v>
          </cell>
          <cell r="BO1182" t="str">
            <v/>
          </cell>
          <cell r="BS1182">
            <v>11.465999999999999</v>
          </cell>
          <cell r="BZ1182">
            <v>105</v>
          </cell>
          <cell r="CA1182">
            <v>65</v>
          </cell>
          <cell r="CQ1182">
            <v>27362.039999999997</v>
          </cell>
          <cell r="CR1182">
            <v>0</v>
          </cell>
          <cell r="CS1182">
            <v>0</v>
          </cell>
          <cell r="CT1182">
            <v>0</v>
          </cell>
          <cell r="DD1182" t="str">
            <v/>
          </cell>
        </row>
        <row r="1183">
          <cell r="F1183" t="str">
            <v>204-0025</v>
          </cell>
          <cell r="H1183" t="str">
            <v>т</v>
          </cell>
          <cell r="I1183">
            <v>0.93920000000000003</v>
          </cell>
          <cell r="O1183">
            <v>25017.94</v>
          </cell>
          <cell r="X1183">
            <v>0</v>
          </cell>
          <cell r="Y1183">
            <v>0</v>
          </cell>
          <cell r="AK1183">
            <v>6250</v>
          </cell>
          <cell r="AL1183">
            <v>6250</v>
          </cell>
          <cell r="BA1183">
            <v>11.465999999999999</v>
          </cell>
          <cell r="BB1183">
            <v>5.8449999999999998</v>
          </cell>
          <cell r="BC1183">
            <v>4.2619999999999996</v>
          </cell>
          <cell r="BI1183">
            <v>1</v>
          </cell>
          <cell r="BO1183" t="str">
            <v/>
          </cell>
          <cell r="BS1183">
            <v>11.465999999999999</v>
          </cell>
          <cell r="BZ1183">
            <v>105</v>
          </cell>
          <cell r="CA1183">
            <v>65</v>
          </cell>
          <cell r="CQ1183">
            <v>26637.499999999996</v>
          </cell>
          <cell r="CR1183">
            <v>0</v>
          </cell>
          <cell r="CS1183">
            <v>0</v>
          </cell>
          <cell r="CT1183">
            <v>0</v>
          </cell>
          <cell r="DD1183" t="str">
            <v/>
          </cell>
        </row>
        <row r="1186">
          <cell r="E1186" t="str">
            <v>194</v>
          </cell>
          <cell r="F1186" t="str">
            <v>08-01-003-4</v>
          </cell>
          <cell r="H1186" t="str">
            <v>100 м2</v>
          </cell>
          <cell r="I1186">
            <v>0.17</v>
          </cell>
          <cell r="O1186">
            <v>2631.87</v>
          </cell>
          <cell r="P1186">
            <v>1167.01</v>
          </cell>
          <cell r="Q1186">
            <v>33.39</v>
          </cell>
          <cell r="S1186">
            <v>1431.47</v>
          </cell>
          <cell r="U1186">
            <v>15.096</v>
          </cell>
          <cell r="X1186">
            <v>1746.39</v>
          </cell>
          <cell r="Y1186">
            <v>1145.18</v>
          </cell>
          <cell r="AK1186">
            <v>2378.67</v>
          </cell>
          <cell r="AL1186">
            <v>1610.69</v>
          </cell>
          <cell r="AM1186">
            <v>33.6</v>
          </cell>
          <cell r="AO1186">
            <v>734.38</v>
          </cell>
          <cell r="AQ1186">
            <v>88.8</v>
          </cell>
          <cell r="AT1186">
            <v>122</v>
          </cell>
          <cell r="AU1186">
            <v>80</v>
          </cell>
          <cell r="BA1186">
            <v>11.465999999999999</v>
          </cell>
          <cell r="BB1186">
            <v>5.8449999999999998</v>
          </cell>
          <cell r="BC1186">
            <v>4.2619999999999996</v>
          </cell>
          <cell r="BI1186">
            <v>1</v>
          </cell>
          <cell r="BO1186" t="str">
            <v/>
          </cell>
          <cell r="BS1186">
            <v>11.465999999999999</v>
          </cell>
          <cell r="BZ1186">
            <v>122</v>
          </cell>
          <cell r="CA1186">
            <v>80</v>
          </cell>
          <cell r="CQ1186">
            <v>6864.7607799999996</v>
          </cell>
          <cell r="CR1186">
            <v>196.392</v>
          </cell>
          <cell r="CS1186">
            <v>0</v>
          </cell>
          <cell r="CT1186">
            <v>8420.4010799999996</v>
          </cell>
          <cell r="DD1186" t="str">
            <v/>
          </cell>
          <cell r="DE1186" t="str">
            <v/>
          </cell>
          <cell r="DG1186" t="str">
            <v/>
          </cell>
          <cell r="DI1186" t="str">
            <v/>
          </cell>
        </row>
        <row r="1187">
          <cell r="F1187" t="str">
            <v>113-0368</v>
          </cell>
          <cell r="H1187" t="str">
            <v>т</v>
          </cell>
          <cell r="I1187">
            <v>-8.5000000000000006E-3</v>
          </cell>
          <cell r="O1187">
            <v>-267.12</v>
          </cell>
          <cell r="X1187">
            <v>0</v>
          </cell>
          <cell r="Y1187">
            <v>0</v>
          </cell>
          <cell r="AK1187">
            <v>7373.5</v>
          </cell>
          <cell r="AL1187">
            <v>7373.5</v>
          </cell>
          <cell r="BA1187">
            <v>11.465999999999999</v>
          </cell>
          <cell r="BB1187">
            <v>5.8449999999999998</v>
          </cell>
          <cell r="BC1187">
            <v>4.2619999999999996</v>
          </cell>
          <cell r="BI1187">
            <v>1</v>
          </cell>
          <cell r="BO1187" t="str">
            <v/>
          </cell>
          <cell r="BS1187">
            <v>11.465999999999999</v>
          </cell>
          <cell r="BZ1187">
            <v>122</v>
          </cell>
          <cell r="CA1187">
            <v>80</v>
          </cell>
          <cell r="CQ1187">
            <v>31425.856999999996</v>
          </cell>
          <cell r="CR1187">
            <v>0</v>
          </cell>
          <cell r="CS1187">
            <v>0</v>
          </cell>
          <cell r="CT1187">
            <v>0</v>
          </cell>
          <cell r="DD1187" t="str">
            <v/>
          </cell>
        </row>
        <row r="1188">
          <cell r="F1188" t="str">
            <v>402-0078</v>
          </cell>
          <cell r="H1188" t="str">
            <v>м3</v>
          </cell>
          <cell r="I1188">
            <v>-0.47599999999999998</v>
          </cell>
          <cell r="O1188">
            <v>-898.42</v>
          </cell>
          <cell r="X1188">
            <v>0</v>
          </cell>
          <cell r="Y1188">
            <v>0</v>
          </cell>
          <cell r="AK1188">
            <v>442.85</v>
          </cell>
          <cell r="AL1188">
            <v>442.85</v>
          </cell>
          <cell r="BA1188">
            <v>11.465999999999999</v>
          </cell>
          <cell r="BB1188">
            <v>5.8449999999999998</v>
          </cell>
          <cell r="BC1188">
            <v>4.2619999999999996</v>
          </cell>
          <cell r="BI1188">
            <v>1</v>
          </cell>
          <cell r="BO1188" t="str">
            <v/>
          </cell>
          <cell r="BS1188">
            <v>11.465999999999999</v>
          </cell>
          <cell r="BZ1188">
            <v>122</v>
          </cell>
          <cell r="CA1188">
            <v>80</v>
          </cell>
          <cell r="CQ1188">
            <v>1887.4267</v>
          </cell>
          <cell r="CR1188">
            <v>0</v>
          </cell>
          <cell r="CS1188">
            <v>0</v>
          </cell>
          <cell r="CT1188">
            <v>0</v>
          </cell>
          <cell r="DD1188" t="str">
            <v/>
          </cell>
        </row>
        <row r="1189">
          <cell r="X1189">
            <v>0</v>
          </cell>
          <cell r="Y1189">
            <v>0</v>
          </cell>
        </row>
        <row r="1190">
          <cell r="F1190" t="str">
            <v>Т/Н № 2708 от 30.07.2010</v>
          </cell>
          <cell r="H1190" t="str">
            <v>кг</v>
          </cell>
          <cell r="I1190">
            <v>20.399999999999999</v>
          </cell>
          <cell r="O1190">
            <v>1498.93</v>
          </cell>
          <cell r="X1190">
            <v>0</v>
          </cell>
          <cell r="Y1190">
            <v>0</v>
          </cell>
          <cell r="AC1190">
            <v>17.239999999999998</v>
          </cell>
          <cell r="BA1190">
            <v>11.465999999999999</v>
          </cell>
          <cell r="BB1190">
            <v>5.8449999999999998</v>
          </cell>
          <cell r="BC1190">
            <v>4.2619999999999996</v>
          </cell>
          <cell r="BI1190">
            <v>1</v>
          </cell>
          <cell r="BO1190" t="str">
            <v/>
          </cell>
          <cell r="BS1190">
            <v>11.465999999999999</v>
          </cell>
          <cell r="BZ1190">
            <v>122</v>
          </cell>
          <cell r="CA1190">
            <v>80</v>
          </cell>
          <cell r="CQ1190">
            <v>73.47687999999998</v>
          </cell>
          <cell r="CR1190">
            <v>0</v>
          </cell>
          <cell r="CS1190">
            <v>0</v>
          </cell>
          <cell r="CT1190">
            <v>0</v>
          </cell>
        </row>
        <row r="1191">
          <cell r="X1191">
            <v>0</v>
          </cell>
          <cell r="Y1191">
            <v>0</v>
          </cell>
        </row>
        <row r="1192">
          <cell r="E1192" t="str">
            <v>195</v>
          </cell>
          <cell r="F1192" t="str">
            <v>08-01-003-1</v>
          </cell>
          <cell r="H1192" t="str">
            <v>100 м2</v>
          </cell>
          <cell r="I1192">
            <v>0.57999999999999996</v>
          </cell>
          <cell r="O1192">
            <v>6053.68</v>
          </cell>
          <cell r="P1192">
            <v>4026.82</v>
          </cell>
          <cell r="Q1192">
            <v>113.91</v>
          </cell>
          <cell r="S1192">
            <v>1912.95</v>
          </cell>
          <cell r="U1192">
            <v>22.155999999999999</v>
          </cell>
          <cell r="X1192">
            <v>2333.8000000000002</v>
          </cell>
          <cell r="Y1192">
            <v>1530.36</v>
          </cell>
          <cell r="AK1192">
            <v>1950.25</v>
          </cell>
          <cell r="AL1192">
            <v>1629</v>
          </cell>
          <cell r="AM1192">
            <v>33.6</v>
          </cell>
          <cell r="AO1192">
            <v>287.64999999999998</v>
          </cell>
          <cell r="AQ1192">
            <v>38.200000000000003</v>
          </cell>
          <cell r="AT1192">
            <v>122</v>
          </cell>
          <cell r="AU1192">
            <v>80</v>
          </cell>
          <cell r="BA1192">
            <v>11.465999999999999</v>
          </cell>
          <cell r="BB1192">
            <v>5.8449999999999998</v>
          </cell>
          <cell r="BC1192">
            <v>4.2619999999999996</v>
          </cell>
          <cell r="BI1192">
            <v>1</v>
          </cell>
          <cell r="BO1192" t="str">
            <v/>
          </cell>
          <cell r="BS1192">
            <v>11.465999999999999</v>
          </cell>
          <cell r="BZ1192">
            <v>122</v>
          </cell>
          <cell r="CA1192">
            <v>80</v>
          </cell>
          <cell r="CQ1192">
            <v>6942.7979999999989</v>
          </cell>
          <cell r="CR1192">
            <v>196.392</v>
          </cell>
          <cell r="CS1192">
            <v>0</v>
          </cell>
          <cell r="CT1192">
            <v>3298.1948999999995</v>
          </cell>
          <cell r="DD1192" t="str">
            <v/>
          </cell>
          <cell r="DE1192" t="str">
            <v/>
          </cell>
          <cell r="DG1192" t="str">
            <v/>
          </cell>
          <cell r="DI1192" t="str">
            <v/>
          </cell>
        </row>
        <row r="1193">
          <cell r="F1193" t="str">
            <v>113-0368</v>
          </cell>
          <cell r="H1193" t="str">
            <v>т</v>
          </cell>
          <cell r="I1193">
            <v>-2.8999999999999998E-2</v>
          </cell>
          <cell r="O1193">
            <v>-911.35</v>
          </cell>
          <cell r="X1193">
            <v>0</v>
          </cell>
          <cell r="Y1193">
            <v>0</v>
          </cell>
          <cell r="AK1193">
            <v>7373.5</v>
          </cell>
          <cell r="AL1193">
            <v>7373.5</v>
          </cell>
          <cell r="BA1193">
            <v>11.465999999999999</v>
          </cell>
          <cell r="BB1193">
            <v>5.8449999999999998</v>
          </cell>
          <cell r="BC1193">
            <v>4.2619999999999996</v>
          </cell>
          <cell r="BI1193">
            <v>1</v>
          </cell>
          <cell r="BO1193" t="str">
            <v/>
          </cell>
          <cell r="BS1193">
            <v>11.465999999999999</v>
          </cell>
          <cell r="BZ1193">
            <v>122</v>
          </cell>
          <cell r="CA1193">
            <v>80</v>
          </cell>
          <cell r="CQ1193">
            <v>31425.856999999996</v>
          </cell>
          <cell r="CR1193">
            <v>0</v>
          </cell>
          <cell r="CS1193">
            <v>0</v>
          </cell>
          <cell r="CT1193">
            <v>0</v>
          </cell>
          <cell r="DD1193" t="str">
            <v/>
          </cell>
        </row>
        <row r="1194">
          <cell r="F1194" t="str">
            <v>402-0001</v>
          </cell>
          <cell r="H1194" t="str">
            <v>м3</v>
          </cell>
          <cell r="I1194">
            <v>-1.7979999999999998</v>
          </cell>
          <cell r="O1194">
            <v>-3110.44</v>
          </cell>
          <cell r="X1194">
            <v>0</v>
          </cell>
          <cell r="Y1194">
            <v>0</v>
          </cell>
          <cell r="AK1194">
            <v>405.9</v>
          </cell>
          <cell r="AL1194">
            <v>405.9</v>
          </cell>
          <cell r="BA1194">
            <v>11.465999999999999</v>
          </cell>
          <cell r="BB1194">
            <v>5.8449999999999998</v>
          </cell>
          <cell r="BC1194">
            <v>4.2619999999999996</v>
          </cell>
          <cell r="BI1194">
            <v>1</v>
          </cell>
          <cell r="BO1194" t="str">
            <v/>
          </cell>
          <cell r="BS1194">
            <v>11.465999999999999</v>
          </cell>
          <cell r="BZ1194">
            <v>122</v>
          </cell>
          <cell r="CA1194">
            <v>80</v>
          </cell>
          <cell r="CQ1194">
            <v>1729.9457999999997</v>
          </cell>
          <cell r="CR1194">
            <v>0</v>
          </cell>
          <cell r="CS1194">
            <v>0</v>
          </cell>
          <cell r="CT1194">
            <v>0</v>
          </cell>
          <cell r="DD1194" t="str">
            <v/>
          </cell>
        </row>
        <row r="1195">
          <cell r="X1195">
            <v>0</v>
          </cell>
          <cell r="Y1195">
            <v>0</v>
          </cell>
        </row>
        <row r="1196">
          <cell r="F1196" t="str">
            <v>Т/Н № 2708 от 30.07.2010</v>
          </cell>
          <cell r="H1196" t="str">
            <v>кг</v>
          </cell>
          <cell r="I1196">
            <v>69.599999999999994</v>
          </cell>
          <cell r="O1196">
            <v>5113.99</v>
          </cell>
          <cell r="X1196">
            <v>0</v>
          </cell>
          <cell r="Y1196">
            <v>0</v>
          </cell>
          <cell r="AC1196">
            <v>17.239999999999998</v>
          </cell>
          <cell r="BA1196">
            <v>11.465999999999999</v>
          </cell>
          <cell r="BB1196">
            <v>5.8449999999999998</v>
          </cell>
          <cell r="BC1196">
            <v>4.2619999999999996</v>
          </cell>
          <cell r="BI1196">
            <v>1</v>
          </cell>
          <cell r="BO1196" t="str">
            <v/>
          </cell>
          <cell r="BS1196">
            <v>11.465999999999999</v>
          </cell>
          <cell r="BZ1196">
            <v>122</v>
          </cell>
          <cell r="CA1196">
            <v>80</v>
          </cell>
          <cell r="CQ1196">
            <v>73.47687999999998</v>
          </cell>
          <cell r="CR1196">
            <v>0</v>
          </cell>
          <cell r="CS1196">
            <v>0</v>
          </cell>
          <cell r="CT1196">
            <v>0</v>
          </cell>
        </row>
        <row r="1197">
          <cell r="X1197">
            <v>0</v>
          </cell>
          <cell r="Y1197">
            <v>0</v>
          </cell>
        </row>
        <row r="1215">
          <cell r="F1215" t="str">
            <v>Противопожарная перегородка ППм-7 - 1 шт. (л.21,28)</v>
          </cell>
          <cell r="G1215" t="str">
            <v>Противопожарная перегородка ППм-7 - 1 шт. (л.21,28)</v>
          </cell>
        </row>
        <row r="1217">
          <cell r="AB1217">
            <v>225689.96</v>
          </cell>
          <cell r="AE1217">
            <v>1647.28</v>
          </cell>
          <cell r="AH1217">
            <v>164.13</v>
          </cell>
          <cell r="AK1217">
            <v>17623.650000000001</v>
          </cell>
          <cell r="AL1217">
            <v>11069.88</v>
          </cell>
        </row>
        <row r="1219">
          <cell r="E1219" t="str">
            <v>196</v>
          </cell>
          <cell r="F1219" t="str">
            <v>06-01-001-1</v>
          </cell>
          <cell r="H1219" t="str">
            <v>100 м3</v>
          </cell>
          <cell r="I1219">
            <v>5.2999999999999999E-2</v>
          </cell>
          <cell r="O1219">
            <v>1764.02</v>
          </cell>
          <cell r="P1219">
            <v>656.04</v>
          </cell>
          <cell r="Q1219">
            <v>423.23</v>
          </cell>
          <cell r="R1219">
            <v>136.08000000000001</v>
          </cell>
          <cell r="S1219">
            <v>684.75</v>
          </cell>
          <cell r="U1219">
            <v>9.5399999999999991</v>
          </cell>
          <cell r="X1219">
            <v>861.87</v>
          </cell>
          <cell r="Y1219">
            <v>533.54</v>
          </cell>
          <cell r="AK1219">
            <v>5397.31</v>
          </cell>
          <cell r="AL1219">
            <v>2904.31</v>
          </cell>
          <cell r="AM1219">
            <v>1366.2</v>
          </cell>
          <cell r="AN1219">
            <v>223.92</v>
          </cell>
          <cell r="AO1219">
            <v>1126.8</v>
          </cell>
          <cell r="AQ1219">
            <v>180</v>
          </cell>
          <cell r="AT1219">
            <v>105</v>
          </cell>
          <cell r="AU1219">
            <v>65</v>
          </cell>
          <cell r="BA1219">
            <v>11.465999999999999</v>
          </cell>
          <cell r="BB1219">
            <v>5.8449999999999998</v>
          </cell>
          <cell r="BC1219">
            <v>4.2619999999999996</v>
          </cell>
          <cell r="BI1219">
            <v>1</v>
          </cell>
          <cell r="BO1219" t="str">
            <v/>
          </cell>
          <cell r="BS1219">
            <v>11.465999999999999</v>
          </cell>
          <cell r="BZ1219">
            <v>105</v>
          </cell>
          <cell r="CA1219">
            <v>65</v>
          </cell>
          <cell r="CQ1219">
            <v>12378.169219999998</v>
          </cell>
          <cell r="CR1219">
            <v>7985.4390000000003</v>
          </cell>
          <cell r="CS1219">
            <v>2567.4667199999999</v>
          </cell>
          <cell r="CT1219">
            <v>12919.888799999999</v>
          </cell>
          <cell r="DD1219" t="str">
            <v/>
          </cell>
          <cell r="DE1219" t="str">
            <v/>
          </cell>
          <cell r="DF1219" t="str">
            <v/>
          </cell>
          <cell r="DG1219" t="str">
            <v/>
          </cell>
          <cell r="DI1219" t="str">
            <v/>
          </cell>
        </row>
        <row r="1220">
          <cell r="F1220" t="str">
            <v>401-0063</v>
          </cell>
          <cell r="H1220" t="str">
            <v>м3</v>
          </cell>
          <cell r="I1220">
            <v>5.4059999999999997</v>
          </cell>
          <cell r="O1220">
            <v>12132.6</v>
          </cell>
          <cell r="X1220">
            <v>0</v>
          </cell>
          <cell r="Y1220">
            <v>0</v>
          </cell>
          <cell r="AK1220">
            <v>526.58000000000004</v>
          </cell>
          <cell r="AL1220">
            <v>526.58000000000004</v>
          </cell>
          <cell r="BA1220">
            <v>11.465999999999999</v>
          </cell>
          <cell r="BB1220">
            <v>5.8449999999999998</v>
          </cell>
          <cell r="BC1220">
            <v>4.2619999999999996</v>
          </cell>
          <cell r="BI1220">
            <v>1</v>
          </cell>
          <cell r="BO1220" t="str">
            <v/>
          </cell>
          <cell r="BS1220">
            <v>11.465999999999999</v>
          </cell>
          <cell r="BZ1220">
            <v>105</v>
          </cell>
          <cell r="CA1220">
            <v>65</v>
          </cell>
          <cell r="CQ1220">
            <v>2244.2839599999998</v>
          </cell>
          <cell r="CR1220">
            <v>0</v>
          </cell>
          <cell r="CS1220">
            <v>0</v>
          </cell>
          <cell r="CT1220">
            <v>0</v>
          </cell>
          <cell r="DD1220" t="str">
            <v/>
          </cell>
        </row>
        <row r="1221">
          <cell r="E1221" t="str">
            <v>197</v>
          </cell>
          <cell r="F1221" t="str">
            <v>06-01-031-16</v>
          </cell>
          <cell r="H1221" t="str">
            <v>100 м3</v>
          </cell>
          <cell r="I1221">
            <v>0.21</v>
          </cell>
          <cell r="O1221">
            <v>20501.77</v>
          </cell>
          <cell r="P1221">
            <v>4516.5600000000004</v>
          </cell>
          <cell r="Q1221">
            <v>5686.09</v>
          </cell>
          <cell r="R1221">
            <v>1511.2</v>
          </cell>
          <cell r="S1221">
            <v>10299.120000000001</v>
          </cell>
          <cell r="U1221">
            <v>115.45379999999999</v>
          </cell>
          <cell r="X1221">
            <v>12400.84</v>
          </cell>
          <cell r="Y1221">
            <v>7676.71</v>
          </cell>
          <cell r="AK1221">
            <v>13956.05</v>
          </cell>
          <cell r="AL1221">
            <v>5046.32</v>
          </cell>
          <cell r="AM1221">
            <v>4632.4399999999996</v>
          </cell>
          <cell r="AN1221">
            <v>627.61</v>
          </cell>
          <cell r="AO1221">
            <v>4277.29</v>
          </cell>
          <cell r="AQ1221">
            <v>549.78</v>
          </cell>
          <cell r="AT1221">
            <v>105</v>
          </cell>
          <cell r="AU1221">
            <v>65</v>
          </cell>
          <cell r="BA1221">
            <v>11.465999999999999</v>
          </cell>
          <cell r="BB1221">
            <v>5.8449999999999998</v>
          </cell>
          <cell r="BC1221">
            <v>4.2619999999999996</v>
          </cell>
          <cell r="BI1221">
            <v>1</v>
          </cell>
          <cell r="BO1221" t="str">
            <v/>
          </cell>
          <cell r="BS1221">
            <v>11.465999999999999</v>
          </cell>
          <cell r="BZ1221">
            <v>105</v>
          </cell>
          <cell r="CA1221">
            <v>65</v>
          </cell>
          <cell r="CQ1221">
            <v>21507.415839999998</v>
          </cell>
          <cell r="CR1221">
            <v>27076.611799999995</v>
          </cell>
          <cell r="CS1221">
            <v>7196.1762599999993</v>
          </cell>
          <cell r="CT1221">
            <v>49043.407139999996</v>
          </cell>
          <cell r="DD1221" t="str">
            <v/>
          </cell>
          <cell r="DE1221" t="str">
            <v/>
          </cell>
          <cell r="DF1221" t="str">
            <v/>
          </cell>
          <cell r="DG1221" t="str">
            <v/>
          </cell>
          <cell r="DI1221" t="str">
            <v/>
          </cell>
        </row>
        <row r="1222">
          <cell r="F1222" t="str">
            <v>401-0069</v>
          </cell>
          <cell r="H1222" t="str">
            <v>м3</v>
          </cell>
          <cell r="I1222">
            <v>21.315000000000001</v>
          </cell>
          <cell r="O1222">
            <v>66504.56</v>
          </cell>
          <cell r="X1222">
            <v>0</v>
          </cell>
          <cell r="Y1222">
            <v>0</v>
          </cell>
          <cell r="AK1222">
            <v>732.07</v>
          </cell>
          <cell r="AL1222">
            <v>732.07</v>
          </cell>
          <cell r="BA1222">
            <v>11.465999999999999</v>
          </cell>
          <cell r="BB1222">
            <v>5.8449999999999998</v>
          </cell>
          <cell r="BC1222">
            <v>4.2619999999999996</v>
          </cell>
          <cell r="BI1222">
            <v>1</v>
          </cell>
          <cell r="BO1222" t="str">
            <v/>
          </cell>
          <cell r="BS1222">
            <v>11.465999999999999</v>
          </cell>
          <cell r="BZ1222">
            <v>105</v>
          </cell>
          <cell r="CA1222">
            <v>65</v>
          </cell>
          <cell r="CQ1222">
            <v>3120.0823399999999</v>
          </cell>
          <cell r="CR1222">
            <v>0</v>
          </cell>
          <cell r="CS1222">
            <v>0</v>
          </cell>
          <cell r="CT1222">
            <v>0</v>
          </cell>
          <cell r="DD1222" t="str">
            <v/>
          </cell>
        </row>
        <row r="1223">
          <cell r="F1223" t="str">
            <v>ТССЦ-2001 ТЕХ.ЧАСТЬ-IV Таб.1.2</v>
          </cell>
          <cell r="H1223" t="str">
            <v>м3</v>
          </cell>
          <cell r="I1223">
            <v>21.315000000000001</v>
          </cell>
          <cell r="O1223">
            <v>1478.04</v>
          </cell>
          <cell r="X1223">
            <v>0</v>
          </cell>
          <cell r="Y1223">
            <v>0</v>
          </cell>
          <cell r="AC1223">
            <v>16.27</v>
          </cell>
          <cell r="BA1223">
            <v>11.465999999999999</v>
          </cell>
          <cell r="BB1223">
            <v>5.8449999999999998</v>
          </cell>
          <cell r="BC1223">
            <v>4.2619999999999996</v>
          </cell>
          <cell r="BI1223">
            <v>1</v>
          </cell>
          <cell r="BO1223" t="str">
            <v/>
          </cell>
          <cell r="BS1223">
            <v>11.465999999999999</v>
          </cell>
          <cell r="BZ1223">
            <v>105</v>
          </cell>
          <cell r="CA1223">
            <v>65</v>
          </cell>
          <cell r="CQ1223">
            <v>69.342739999999992</v>
          </cell>
          <cell r="CR1223">
            <v>0</v>
          </cell>
          <cell r="CS1223">
            <v>0</v>
          </cell>
          <cell r="CT1223">
            <v>0</v>
          </cell>
        </row>
        <row r="1224">
          <cell r="F1224" t="str">
            <v>204-0066-1</v>
          </cell>
          <cell r="H1224" t="str">
            <v>т</v>
          </cell>
          <cell r="I1224">
            <v>5.0965999999999997E-2</v>
          </cell>
          <cell r="O1224">
            <v>1651.7</v>
          </cell>
          <cell r="X1224">
            <v>0</v>
          </cell>
          <cell r="Y1224">
            <v>0</v>
          </cell>
          <cell r="AK1224">
            <v>7603.9</v>
          </cell>
          <cell r="AL1224">
            <v>7603.9</v>
          </cell>
          <cell r="BA1224">
            <v>11.465999999999999</v>
          </cell>
          <cell r="BB1224">
            <v>5.8449999999999998</v>
          </cell>
          <cell r="BC1224">
            <v>4.2619999999999996</v>
          </cell>
          <cell r="BI1224">
            <v>1</v>
          </cell>
          <cell r="BO1224" t="str">
            <v/>
          </cell>
          <cell r="BS1224">
            <v>11.465999999999999</v>
          </cell>
          <cell r="BZ1224">
            <v>105</v>
          </cell>
          <cell r="CA1224">
            <v>65</v>
          </cell>
          <cell r="CQ1224">
            <v>32407.821799999994</v>
          </cell>
          <cell r="CR1224">
            <v>0</v>
          </cell>
          <cell r="CS1224">
            <v>0</v>
          </cell>
          <cell r="CT1224">
            <v>0</v>
          </cell>
          <cell r="DD1224" t="str">
            <v/>
          </cell>
        </row>
        <row r="1225">
          <cell r="F1225" t="str">
            <v>204-0002</v>
          </cell>
          <cell r="H1225" t="str">
            <v>т</v>
          </cell>
          <cell r="I1225">
            <v>0.35299999999999998</v>
          </cell>
          <cell r="O1225">
            <v>9895.91</v>
          </cell>
          <cell r="X1225">
            <v>0</v>
          </cell>
          <cell r="Y1225">
            <v>0</v>
          </cell>
          <cell r="AK1225">
            <v>6577.6</v>
          </cell>
          <cell r="AL1225">
            <v>6577.6</v>
          </cell>
          <cell r="BA1225">
            <v>11.465999999999999</v>
          </cell>
          <cell r="BB1225">
            <v>5.8449999999999998</v>
          </cell>
          <cell r="BC1225">
            <v>4.2619999999999996</v>
          </cell>
          <cell r="BI1225">
            <v>1</v>
          </cell>
          <cell r="BO1225" t="str">
            <v/>
          </cell>
          <cell r="BS1225">
            <v>11.465999999999999</v>
          </cell>
          <cell r="BZ1225">
            <v>105</v>
          </cell>
          <cell r="CA1225">
            <v>65</v>
          </cell>
          <cell r="CQ1225">
            <v>28033.731199999998</v>
          </cell>
          <cell r="CR1225">
            <v>0</v>
          </cell>
          <cell r="CS1225">
            <v>0</v>
          </cell>
          <cell r="CT1225">
            <v>0</v>
          </cell>
          <cell r="DD1225" t="str">
            <v/>
          </cell>
        </row>
        <row r="1226">
          <cell r="F1226" t="str">
            <v>204-0022</v>
          </cell>
          <cell r="H1226" t="str">
            <v>т</v>
          </cell>
          <cell r="I1226">
            <v>3.24</v>
          </cell>
          <cell r="O1226">
            <v>88653.01</v>
          </cell>
          <cell r="X1226">
            <v>0</v>
          </cell>
          <cell r="Y1226">
            <v>0</v>
          </cell>
          <cell r="AK1226">
            <v>6420</v>
          </cell>
          <cell r="AL1226">
            <v>6420</v>
          </cell>
          <cell r="BA1226">
            <v>11.465999999999999</v>
          </cell>
          <cell r="BB1226">
            <v>5.8449999999999998</v>
          </cell>
          <cell r="BC1226">
            <v>4.2619999999999996</v>
          </cell>
          <cell r="BI1226">
            <v>1</v>
          </cell>
          <cell r="BO1226" t="str">
            <v/>
          </cell>
          <cell r="BS1226">
            <v>11.465999999999999</v>
          </cell>
          <cell r="BZ1226">
            <v>105</v>
          </cell>
          <cell r="CA1226">
            <v>65</v>
          </cell>
          <cell r="CQ1226">
            <v>27362.039999999997</v>
          </cell>
          <cell r="CR1226">
            <v>0</v>
          </cell>
          <cell r="CS1226">
            <v>0</v>
          </cell>
          <cell r="CT1226">
            <v>0</v>
          </cell>
          <cell r="DD1226" t="str">
            <v/>
          </cell>
        </row>
        <row r="1227">
          <cell r="F1227" t="str">
            <v>204-0025</v>
          </cell>
          <cell r="H1227" t="str">
            <v>т</v>
          </cell>
          <cell r="I1227">
            <v>0.503</v>
          </cell>
          <cell r="O1227">
            <v>13398.66</v>
          </cell>
          <cell r="X1227">
            <v>0</v>
          </cell>
          <cell r="Y1227">
            <v>0</v>
          </cell>
          <cell r="AK1227">
            <v>6250</v>
          </cell>
          <cell r="AL1227">
            <v>6250</v>
          </cell>
          <cell r="BA1227">
            <v>11.465999999999999</v>
          </cell>
          <cell r="BB1227">
            <v>5.8449999999999998</v>
          </cell>
          <cell r="BC1227">
            <v>4.2619999999999996</v>
          </cell>
          <cell r="BI1227">
            <v>1</v>
          </cell>
          <cell r="BO1227" t="str">
            <v/>
          </cell>
          <cell r="BS1227">
            <v>11.465999999999999</v>
          </cell>
          <cell r="BZ1227">
            <v>105</v>
          </cell>
          <cell r="CA1227">
            <v>65</v>
          </cell>
          <cell r="CQ1227">
            <v>26637.499999999996</v>
          </cell>
          <cell r="CR1227">
            <v>0</v>
          </cell>
          <cell r="CS1227">
            <v>0</v>
          </cell>
          <cell r="CT1227">
            <v>0</v>
          </cell>
          <cell r="DD1227" t="str">
            <v/>
          </cell>
        </row>
        <row r="1230">
          <cell r="E1230" t="str">
            <v>199</v>
          </cell>
          <cell r="F1230" t="str">
            <v>08-01-003-4</v>
          </cell>
          <cell r="H1230" t="str">
            <v>100 м2</v>
          </cell>
          <cell r="I1230">
            <v>0.26</v>
          </cell>
          <cell r="O1230">
            <v>4025.2</v>
          </cell>
          <cell r="P1230">
            <v>1784.84</v>
          </cell>
          <cell r="Q1230">
            <v>51.06</v>
          </cell>
          <cell r="S1230">
            <v>2189.3000000000002</v>
          </cell>
          <cell r="U1230">
            <v>23.088000000000001</v>
          </cell>
          <cell r="X1230">
            <v>2670.95</v>
          </cell>
          <cell r="Y1230">
            <v>1751.44</v>
          </cell>
          <cell r="AK1230">
            <v>2378.67</v>
          </cell>
          <cell r="AL1230">
            <v>1610.69</v>
          </cell>
          <cell r="AM1230">
            <v>33.6</v>
          </cell>
          <cell r="AO1230">
            <v>734.38</v>
          </cell>
          <cell r="AQ1230">
            <v>88.8</v>
          </cell>
          <cell r="AT1230">
            <v>122</v>
          </cell>
          <cell r="AU1230">
            <v>80</v>
          </cell>
          <cell r="BA1230">
            <v>11.465999999999999</v>
          </cell>
          <cell r="BB1230">
            <v>5.8449999999999998</v>
          </cell>
          <cell r="BC1230">
            <v>4.2619999999999996</v>
          </cell>
          <cell r="BI1230">
            <v>1</v>
          </cell>
          <cell r="BO1230" t="str">
            <v/>
          </cell>
          <cell r="BS1230">
            <v>11.465999999999999</v>
          </cell>
          <cell r="BZ1230">
            <v>122</v>
          </cell>
          <cell r="CA1230">
            <v>80</v>
          </cell>
          <cell r="CQ1230">
            <v>6864.7607799999996</v>
          </cell>
          <cell r="CR1230">
            <v>196.392</v>
          </cell>
          <cell r="CS1230">
            <v>0</v>
          </cell>
          <cell r="CT1230">
            <v>8420.4010799999996</v>
          </cell>
          <cell r="DD1230" t="str">
            <v/>
          </cell>
          <cell r="DE1230" t="str">
            <v/>
          </cell>
          <cell r="DG1230" t="str">
            <v/>
          </cell>
          <cell r="DI1230" t="str">
            <v/>
          </cell>
        </row>
        <row r="1231">
          <cell r="F1231" t="str">
            <v>113-0368</v>
          </cell>
          <cell r="H1231" t="str">
            <v>т</v>
          </cell>
          <cell r="I1231">
            <v>-1.2999999999999999E-2</v>
          </cell>
          <cell r="O1231">
            <v>-408.54</v>
          </cell>
          <cell r="X1231">
            <v>0</v>
          </cell>
          <cell r="Y1231">
            <v>0</v>
          </cell>
          <cell r="AK1231">
            <v>7373.5</v>
          </cell>
          <cell r="AL1231">
            <v>7373.5</v>
          </cell>
          <cell r="BA1231">
            <v>11.465999999999999</v>
          </cell>
          <cell r="BB1231">
            <v>5.8449999999999998</v>
          </cell>
          <cell r="BC1231">
            <v>4.2619999999999996</v>
          </cell>
          <cell r="BI1231">
            <v>1</v>
          </cell>
          <cell r="BO1231" t="str">
            <v/>
          </cell>
          <cell r="BS1231">
            <v>11.465999999999999</v>
          </cell>
          <cell r="BZ1231">
            <v>122</v>
          </cell>
          <cell r="CA1231">
            <v>80</v>
          </cell>
          <cell r="CQ1231">
            <v>31425.856999999996</v>
          </cell>
          <cell r="CR1231">
            <v>0</v>
          </cell>
          <cell r="CS1231">
            <v>0</v>
          </cell>
          <cell r="CT1231">
            <v>0</v>
          </cell>
          <cell r="DD1231" t="str">
            <v/>
          </cell>
        </row>
        <row r="1232">
          <cell r="F1232" t="str">
            <v>402-0078</v>
          </cell>
          <cell r="H1232" t="str">
            <v>м3</v>
          </cell>
          <cell r="I1232">
            <v>-0.72799999999999998</v>
          </cell>
          <cell r="O1232">
            <v>-1374.05</v>
          </cell>
          <cell r="X1232">
            <v>0</v>
          </cell>
          <cell r="Y1232">
            <v>0</v>
          </cell>
          <cell r="AK1232">
            <v>442.85</v>
          </cell>
          <cell r="AL1232">
            <v>442.85</v>
          </cell>
          <cell r="BA1232">
            <v>11.465999999999999</v>
          </cell>
          <cell r="BB1232">
            <v>5.8449999999999998</v>
          </cell>
          <cell r="BC1232">
            <v>4.2619999999999996</v>
          </cell>
          <cell r="BI1232">
            <v>1</v>
          </cell>
          <cell r="BO1232" t="str">
            <v/>
          </cell>
          <cell r="BS1232">
            <v>11.465999999999999</v>
          </cell>
          <cell r="BZ1232">
            <v>122</v>
          </cell>
          <cell r="CA1232">
            <v>80</v>
          </cell>
          <cell r="CQ1232">
            <v>1887.4267</v>
          </cell>
          <cell r="CR1232">
            <v>0</v>
          </cell>
          <cell r="CS1232">
            <v>0</v>
          </cell>
          <cell r="CT1232">
            <v>0</v>
          </cell>
          <cell r="DD1232" t="str">
            <v/>
          </cell>
        </row>
        <row r="1233">
          <cell r="X1233">
            <v>0</v>
          </cell>
          <cell r="Y1233">
            <v>0</v>
          </cell>
        </row>
        <row r="1234">
          <cell r="F1234" t="str">
            <v>Т/Н № 2708 от 30.07.2010</v>
          </cell>
          <cell r="H1234" t="str">
            <v>кг</v>
          </cell>
          <cell r="I1234">
            <v>31.200000000000003</v>
          </cell>
          <cell r="O1234">
            <v>2292.48</v>
          </cell>
          <cell r="X1234">
            <v>0</v>
          </cell>
          <cell r="Y1234">
            <v>0</v>
          </cell>
          <cell r="AC1234">
            <v>17.239999999999998</v>
          </cell>
          <cell r="BA1234">
            <v>11.465999999999999</v>
          </cell>
          <cell r="BB1234">
            <v>5.8449999999999998</v>
          </cell>
          <cell r="BC1234">
            <v>4.2619999999999996</v>
          </cell>
          <cell r="BI1234">
            <v>1</v>
          </cell>
          <cell r="BO1234" t="str">
            <v/>
          </cell>
          <cell r="BS1234">
            <v>11.465999999999999</v>
          </cell>
          <cell r="BZ1234">
            <v>122</v>
          </cell>
          <cell r="CA1234">
            <v>80</v>
          </cell>
          <cell r="CQ1234">
            <v>73.47687999999998</v>
          </cell>
          <cell r="CR1234">
            <v>0</v>
          </cell>
          <cell r="CS1234">
            <v>0</v>
          </cell>
          <cell r="CT1234">
            <v>0</v>
          </cell>
        </row>
        <row r="1235">
          <cell r="X1235">
            <v>0</v>
          </cell>
          <cell r="Y1235">
            <v>0</v>
          </cell>
        </row>
        <row r="1236">
          <cell r="E1236" t="str">
            <v>200</v>
          </cell>
          <cell r="F1236" t="str">
            <v>08-01-003-1</v>
          </cell>
          <cell r="H1236" t="str">
            <v>100 м2</v>
          </cell>
          <cell r="I1236">
            <v>0.42</v>
          </cell>
          <cell r="O1236">
            <v>4383.7</v>
          </cell>
          <cell r="P1236">
            <v>2915.98</v>
          </cell>
          <cell r="Q1236">
            <v>82.48</v>
          </cell>
          <cell r="S1236">
            <v>1385.24</v>
          </cell>
          <cell r="U1236">
            <v>16.044</v>
          </cell>
          <cell r="X1236">
            <v>1689.99</v>
          </cell>
          <cell r="Y1236">
            <v>1108.19</v>
          </cell>
          <cell r="AK1236">
            <v>1950.25</v>
          </cell>
          <cell r="AL1236">
            <v>1629</v>
          </cell>
          <cell r="AM1236">
            <v>33.6</v>
          </cell>
          <cell r="AO1236">
            <v>287.64999999999998</v>
          </cell>
          <cell r="AQ1236">
            <v>38.200000000000003</v>
          </cell>
          <cell r="AT1236">
            <v>122</v>
          </cell>
          <cell r="AU1236">
            <v>80</v>
          </cell>
          <cell r="BA1236">
            <v>11.465999999999999</v>
          </cell>
          <cell r="BB1236">
            <v>5.8449999999999998</v>
          </cell>
          <cell r="BC1236">
            <v>4.2619999999999996</v>
          </cell>
          <cell r="BI1236">
            <v>1</v>
          </cell>
          <cell r="BO1236" t="str">
            <v/>
          </cell>
          <cell r="BS1236">
            <v>11.465999999999999</v>
          </cell>
          <cell r="BZ1236">
            <v>122</v>
          </cell>
          <cell r="CA1236">
            <v>80</v>
          </cell>
          <cell r="CQ1236">
            <v>6942.7979999999989</v>
          </cell>
          <cell r="CR1236">
            <v>196.392</v>
          </cell>
          <cell r="CS1236">
            <v>0</v>
          </cell>
          <cell r="CT1236">
            <v>3298.1948999999995</v>
          </cell>
          <cell r="DD1236" t="str">
            <v/>
          </cell>
          <cell r="DE1236" t="str">
            <v/>
          </cell>
          <cell r="DG1236" t="str">
            <v/>
          </cell>
          <cell r="DI1236" t="str">
            <v/>
          </cell>
        </row>
        <row r="1237">
          <cell r="F1237" t="str">
            <v>113-0368</v>
          </cell>
          <cell r="H1237" t="str">
            <v>т</v>
          </cell>
          <cell r="I1237">
            <v>-2.1000000000000001E-2</v>
          </cell>
          <cell r="O1237">
            <v>-659.94</v>
          </cell>
          <cell r="X1237">
            <v>0</v>
          </cell>
          <cell r="Y1237">
            <v>0</v>
          </cell>
          <cell r="AK1237">
            <v>7373.5</v>
          </cell>
          <cell r="AL1237">
            <v>7373.5</v>
          </cell>
          <cell r="BA1237">
            <v>11.465999999999999</v>
          </cell>
          <cell r="BB1237">
            <v>5.8449999999999998</v>
          </cell>
          <cell r="BC1237">
            <v>4.2619999999999996</v>
          </cell>
          <cell r="BI1237">
            <v>1</v>
          </cell>
          <cell r="BO1237" t="str">
            <v/>
          </cell>
          <cell r="BS1237">
            <v>11.465999999999999</v>
          </cell>
          <cell r="BZ1237">
            <v>122</v>
          </cell>
          <cell r="CA1237">
            <v>80</v>
          </cell>
          <cell r="CQ1237">
            <v>31425.856999999996</v>
          </cell>
          <cell r="CR1237">
            <v>0</v>
          </cell>
          <cell r="CS1237">
            <v>0</v>
          </cell>
          <cell r="CT1237">
            <v>0</v>
          </cell>
          <cell r="DD1237" t="str">
            <v/>
          </cell>
        </row>
        <row r="1238">
          <cell r="F1238" t="str">
            <v>402-0001</v>
          </cell>
          <cell r="H1238" t="str">
            <v>м3</v>
          </cell>
          <cell r="I1238">
            <v>-1.302</v>
          </cell>
          <cell r="O1238">
            <v>-2252.39</v>
          </cell>
          <cell r="X1238">
            <v>0</v>
          </cell>
          <cell r="Y1238">
            <v>0</v>
          </cell>
          <cell r="AK1238">
            <v>405.9</v>
          </cell>
          <cell r="AL1238">
            <v>405.9</v>
          </cell>
          <cell r="BA1238">
            <v>11.465999999999999</v>
          </cell>
          <cell r="BB1238">
            <v>5.8449999999999998</v>
          </cell>
          <cell r="BC1238">
            <v>4.2619999999999996</v>
          </cell>
          <cell r="BI1238">
            <v>1</v>
          </cell>
          <cell r="BO1238" t="str">
            <v/>
          </cell>
          <cell r="BS1238">
            <v>11.465999999999999</v>
          </cell>
          <cell r="BZ1238">
            <v>122</v>
          </cell>
          <cell r="CA1238">
            <v>80</v>
          </cell>
          <cell r="CQ1238">
            <v>1729.9457999999997</v>
          </cell>
          <cell r="CR1238">
            <v>0</v>
          </cell>
          <cell r="CS1238">
            <v>0</v>
          </cell>
          <cell r="CT1238">
            <v>0</v>
          </cell>
          <cell r="DD1238" t="str">
            <v/>
          </cell>
        </row>
        <row r="1239">
          <cell r="X1239">
            <v>0</v>
          </cell>
          <cell r="Y1239">
            <v>0</v>
          </cell>
        </row>
        <row r="1240">
          <cell r="F1240" t="str">
            <v>Т/Н № 2708 от 30.07.2010</v>
          </cell>
          <cell r="H1240" t="str">
            <v>кг</v>
          </cell>
          <cell r="I1240">
            <v>50.4</v>
          </cell>
          <cell r="O1240">
            <v>3703.23</v>
          </cell>
          <cell r="X1240">
            <v>0</v>
          </cell>
          <cell r="Y1240">
            <v>0</v>
          </cell>
          <cell r="AC1240">
            <v>17.239999999999998</v>
          </cell>
          <cell r="BA1240">
            <v>11.465999999999999</v>
          </cell>
          <cell r="BB1240">
            <v>5.8449999999999998</v>
          </cell>
          <cell r="BC1240">
            <v>4.2619999999999996</v>
          </cell>
          <cell r="BI1240">
            <v>1</v>
          </cell>
          <cell r="BO1240" t="str">
            <v/>
          </cell>
          <cell r="BS1240">
            <v>11.465999999999999</v>
          </cell>
          <cell r="BZ1240">
            <v>122</v>
          </cell>
          <cell r="CA1240">
            <v>80</v>
          </cell>
          <cell r="CQ1240">
            <v>73.47687999999998</v>
          </cell>
          <cell r="CR1240">
            <v>0</v>
          </cell>
          <cell r="CS1240">
            <v>0</v>
          </cell>
          <cell r="CT1240">
            <v>0</v>
          </cell>
        </row>
        <row r="1241">
          <cell r="X1241">
            <v>0</v>
          </cell>
          <cell r="Y1241">
            <v>0</v>
          </cell>
        </row>
        <row r="1259">
          <cell r="F1259" t="str">
            <v>Противопожарная перегородка ППм-8 - 1 шт. (л.21,29)</v>
          </cell>
          <cell r="G1259" t="str">
            <v>Противопожарная перегородка ППм-8 - 1 шт. (л.21,29)</v>
          </cell>
        </row>
        <row r="1261">
          <cell r="AB1261">
            <v>319059.38</v>
          </cell>
          <cell r="AE1261">
            <v>2418.3200000000002</v>
          </cell>
          <cell r="AH1261">
            <v>184.03</v>
          </cell>
          <cell r="AK1261">
            <v>19628.28</v>
          </cell>
          <cell r="AL1261">
            <v>12150.84</v>
          </cell>
        </row>
        <row r="1263">
          <cell r="E1263" t="str">
            <v>201</v>
          </cell>
          <cell r="F1263" t="str">
            <v>06-01-001-1</v>
          </cell>
          <cell r="H1263" t="str">
            <v>100 м3</v>
          </cell>
          <cell r="I1263">
            <v>4.4999999999999998E-2</v>
          </cell>
          <cell r="O1263">
            <v>1497.75</v>
          </cell>
          <cell r="P1263">
            <v>557.02</v>
          </cell>
          <cell r="Q1263">
            <v>359.34</v>
          </cell>
          <cell r="R1263">
            <v>115.54</v>
          </cell>
          <cell r="S1263">
            <v>581.39</v>
          </cell>
          <cell r="U1263">
            <v>8.1</v>
          </cell>
          <cell r="X1263">
            <v>731.78</v>
          </cell>
          <cell r="Y1263">
            <v>453</v>
          </cell>
          <cell r="AK1263">
            <v>5397.31</v>
          </cell>
          <cell r="AL1263">
            <v>2904.31</v>
          </cell>
          <cell r="AM1263">
            <v>1366.2</v>
          </cell>
          <cell r="AN1263">
            <v>223.92</v>
          </cell>
          <cell r="AO1263">
            <v>1126.8</v>
          </cell>
          <cell r="AQ1263">
            <v>180</v>
          </cell>
          <cell r="AT1263">
            <v>105</v>
          </cell>
          <cell r="AU1263">
            <v>65</v>
          </cell>
          <cell r="BA1263">
            <v>11.465999999999999</v>
          </cell>
          <cell r="BB1263">
            <v>5.8449999999999998</v>
          </cell>
          <cell r="BC1263">
            <v>4.2619999999999996</v>
          </cell>
          <cell r="BI1263">
            <v>1</v>
          </cell>
          <cell r="BO1263" t="str">
            <v/>
          </cell>
          <cell r="BS1263">
            <v>11.465999999999999</v>
          </cell>
          <cell r="BZ1263">
            <v>105</v>
          </cell>
          <cell r="CA1263">
            <v>65</v>
          </cell>
          <cell r="CQ1263">
            <v>12378.169219999998</v>
          </cell>
          <cell r="CR1263">
            <v>7985.4390000000003</v>
          </cell>
          <cell r="CS1263">
            <v>2567.4667199999999</v>
          </cell>
          <cell r="CT1263">
            <v>12919.888799999999</v>
          </cell>
          <cell r="DD1263" t="str">
            <v/>
          </cell>
          <cell r="DE1263" t="str">
            <v/>
          </cell>
          <cell r="DF1263" t="str">
            <v/>
          </cell>
          <cell r="DG1263" t="str">
            <v/>
          </cell>
          <cell r="DI1263" t="str">
            <v/>
          </cell>
        </row>
        <row r="1264">
          <cell r="F1264" t="str">
            <v>401-0063</v>
          </cell>
          <cell r="H1264" t="str">
            <v>м3</v>
          </cell>
          <cell r="I1264">
            <v>4.59</v>
          </cell>
          <cell r="O1264">
            <v>10301.26</v>
          </cell>
          <cell r="X1264">
            <v>0</v>
          </cell>
          <cell r="Y1264">
            <v>0</v>
          </cell>
          <cell r="AK1264">
            <v>526.58000000000004</v>
          </cell>
          <cell r="AL1264">
            <v>526.58000000000004</v>
          </cell>
          <cell r="BA1264">
            <v>11.465999999999999</v>
          </cell>
          <cell r="BB1264">
            <v>5.8449999999999998</v>
          </cell>
          <cell r="BC1264">
            <v>4.2619999999999996</v>
          </cell>
          <cell r="BI1264">
            <v>1</v>
          </cell>
          <cell r="BO1264" t="str">
            <v/>
          </cell>
          <cell r="BS1264">
            <v>11.465999999999999</v>
          </cell>
          <cell r="BZ1264">
            <v>105</v>
          </cell>
          <cell r="CA1264">
            <v>65</v>
          </cell>
          <cell r="CQ1264">
            <v>2244.2839599999998</v>
          </cell>
          <cell r="CR1264">
            <v>0</v>
          </cell>
          <cell r="CS1264">
            <v>0</v>
          </cell>
          <cell r="CT1264">
            <v>0</v>
          </cell>
          <cell r="DD1264" t="str">
            <v/>
          </cell>
        </row>
        <row r="1265">
          <cell r="E1265" t="str">
            <v>202</v>
          </cell>
          <cell r="F1265" t="str">
            <v>06-01-031-16</v>
          </cell>
          <cell r="H1265" t="str">
            <v>100 м3</v>
          </cell>
          <cell r="I1265">
            <v>0.32</v>
          </cell>
          <cell r="O1265">
            <v>31240.78</v>
          </cell>
          <cell r="P1265">
            <v>6882.37</v>
          </cell>
          <cell r="Q1265">
            <v>8664.52</v>
          </cell>
          <cell r="R1265">
            <v>2302.7800000000002</v>
          </cell>
          <cell r="S1265">
            <v>15693.89</v>
          </cell>
          <cell r="U1265">
            <v>175.92959999999999</v>
          </cell>
          <cell r="X1265">
            <v>18896.5</v>
          </cell>
          <cell r="Y1265">
            <v>11697.84</v>
          </cell>
          <cell r="AK1265">
            <v>13956.05</v>
          </cell>
          <cell r="AL1265">
            <v>5046.32</v>
          </cell>
          <cell r="AM1265">
            <v>4632.4399999999996</v>
          </cell>
          <cell r="AN1265">
            <v>627.61</v>
          </cell>
          <cell r="AO1265">
            <v>4277.29</v>
          </cell>
          <cell r="AQ1265">
            <v>549.78</v>
          </cell>
          <cell r="AT1265">
            <v>105</v>
          </cell>
          <cell r="AU1265">
            <v>65</v>
          </cell>
          <cell r="BA1265">
            <v>11.465999999999999</v>
          </cell>
          <cell r="BB1265">
            <v>5.8449999999999998</v>
          </cell>
          <cell r="BC1265">
            <v>4.2619999999999996</v>
          </cell>
          <cell r="BI1265">
            <v>1</v>
          </cell>
          <cell r="BO1265" t="str">
            <v/>
          </cell>
          <cell r="BS1265">
            <v>11.465999999999999</v>
          </cell>
          <cell r="BZ1265">
            <v>105</v>
          </cell>
          <cell r="CA1265">
            <v>65</v>
          </cell>
          <cell r="CQ1265">
            <v>21507.415839999998</v>
          </cell>
          <cell r="CR1265">
            <v>27076.611799999995</v>
          </cell>
          <cell r="CS1265">
            <v>7196.1762599999993</v>
          </cell>
          <cell r="CT1265">
            <v>49043.407139999996</v>
          </cell>
          <cell r="DD1265" t="str">
            <v/>
          </cell>
          <cell r="DE1265" t="str">
            <v/>
          </cell>
          <cell r="DF1265" t="str">
            <v/>
          </cell>
          <cell r="DG1265" t="str">
            <v/>
          </cell>
          <cell r="DI1265" t="str">
            <v/>
          </cell>
        </row>
        <row r="1266">
          <cell r="F1266" t="str">
            <v>401-0069</v>
          </cell>
          <cell r="H1266" t="str">
            <v>м3</v>
          </cell>
          <cell r="I1266">
            <v>32.479999999999997</v>
          </cell>
          <cell r="O1266">
            <v>101340.27</v>
          </cell>
          <cell r="X1266">
            <v>0</v>
          </cell>
          <cell r="Y1266">
            <v>0</v>
          </cell>
          <cell r="AK1266">
            <v>732.07</v>
          </cell>
          <cell r="AL1266">
            <v>732.07</v>
          </cell>
          <cell r="BA1266">
            <v>11.465999999999999</v>
          </cell>
          <cell r="BB1266">
            <v>5.8449999999999998</v>
          </cell>
          <cell r="BC1266">
            <v>4.2619999999999996</v>
          </cell>
          <cell r="BI1266">
            <v>1</v>
          </cell>
          <cell r="BO1266" t="str">
            <v/>
          </cell>
          <cell r="BS1266">
            <v>11.465999999999999</v>
          </cell>
          <cell r="BZ1266">
            <v>105</v>
          </cell>
          <cell r="CA1266">
            <v>65</v>
          </cell>
          <cell r="CQ1266">
            <v>3120.0823399999999</v>
          </cell>
          <cell r="CR1266">
            <v>0</v>
          </cell>
          <cell r="CS1266">
            <v>0</v>
          </cell>
          <cell r="CT1266">
            <v>0</v>
          </cell>
          <cell r="DD1266" t="str">
            <v/>
          </cell>
        </row>
        <row r="1267">
          <cell r="F1267" t="str">
            <v>ТССЦ-2001 ТЕХ.ЧАСТЬ-IV Таб.1.2</v>
          </cell>
          <cell r="H1267" t="str">
            <v>м3</v>
          </cell>
          <cell r="I1267">
            <v>32.479999999999997</v>
          </cell>
          <cell r="O1267">
            <v>2252.25</v>
          </cell>
          <cell r="X1267">
            <v>0</v>
          </cell>
          <cell r="Y1267">
            <v>0</v>
          </cell>
          <cell r="AC1267">
            <v>16.27</v>
          </cell>
          <cell r="BA1267">
            <v>11.465999999999999</v>
          </cell>
          <cell r="BB1267">
            <v>5.8449999999999998</v>
          </cell>
          <cell r="BC1267">
            <v>4.2619999999999996</v>
          </cell>
          <cell r="BI1267">
            <v>1</v>
          </cell>
          <cell r="BO1267" t="str">
            <v/>
          </cell>
          <cell r="BS1267">
            <v>11.465999999999999</v>
          </cell>
          <cell r="BZ1267">
            <v>105</v>
          </cell>
          <cell r="CA1267">
            <v>65</v>
          </cell>
          <cell r="CQ1267">
            <v>69.342739999999992</v>
          </cell>
          <cell r="CR1267">
            <v>0</v>
          </cell>
          <cell r="CS1267">
            <v>0</v>
          </cell>
          <cell r="CT1267">
            <v>0</v>
          </cell>
        </row>
        <row r="1268">
          <cell r="F1268" t="str">
            <v>204-0066-1</v>
          </cell>
          <cell r="H1268" t="str">
            <v>т</v>
          </cell>
          <cell r="I1268">
            <v>0.25</v>
          </cell>
          <cell r="O1268">
            <v>8101.96</v>
          </cell>
          <cell r="X1268">
            <v>0</v>
          </cell>
          <cell r="Y1268">
            <v>0</v>
          </cell>
          <cell r="AK1268">
            <v>7603.9</v>
          </cell>
          <cell r="AL1268">
            <v>7603.9</v>
          </cell>
          <cell r="BA1268">
            <v>11.465999999999999</v>
          </cell>
          <cell r="BB1268">
            <v>5.8449999999999998</v>
          </cell>
          <cell r="BC1268">
            <v>4.2619999999999996</v>
          </cell>
          <cell r="BI1268">
            <v>1</v>
          </cell>
          <cell r="BO1268" t="str">
            <v/>
          </cell>
          <cell r="BS1268">
            <v>11.465999999999999</v>
          </cell>
          <cell r="BZ1268">
            <v>105</v>
          </cell>
          <cell r="CA1268">
            <v>65</v>
          </cell>
          <cell r="CQ1268">
            <v>32407.821799999994</v>
          </cell>
          <cell r="CR1268">
            <v>0</v>
          </cell>
          <cell r="CS1268">
            <v>0</v>
          </cell>
          <cell r="CT1268">
            <v>0</v>
          </cell>
          <cell r="DD1268" t="str">
            <v/>
          </cell>
        </row>
        <row r="1269">
          <cell r="F1269" t="str">
            <v>204-0002</v>
          </cell>
          <cell r="H1269" t="str">
            <v>т</v>
          </cell>
          <cell r="I1269">
            <v>0.32299999999999995</v>
          </cell>
          <cell r="O1269">
            <v>9054.9</v>
          </cell>
          <cell r="X1269">
            <v>0</v>
          </cell>
          <cell r="Y1269">
            <v>0</v>
          </cell>
          <cell r="AK1269">
            <v>6577.6</v>
          </cell>
          <cell r="AL1269">
            <v>6577.6</v>
          </cell>
          <cell r="BA1269">
            <v>11.465999999999999</v>
          </cell>
          <cell r="BB1269">
            <v>5.8449999999999998</v>
          </cell>
          <cell r="BC1269">
            <v>4.2619999999999996</v>
          </cell>
          <cell r="BI1269">
            <v>1</v>
          </cell>
          <cell r="BO1269" t="str">
            <v/>
          </cell>
          <cell r="BS1269">
            <v>11.465999999999999</v>
          </cell>
          <cell r="BZ1269">
            <v>105</v>
          </cell>
          <cell r="CA1269">
            <v>65</v>
          </cell>
          <cell r="CQ1269">
            <v>28033.731199999998</v>
          </cell>
          <cell r="CR1269">
            <v>0</v>
          </cell>
          <cell r="CS1269">
            <v>0</v>
          </cell>
          <cell r="CT1269">
            <v>0</v>
          </cell>
          <cell r="DD1269" t="str">
            <v/>
          </cell>
        </row>
        <row r="1270">
          <cell r="F1270" t="str">
            <v>204-0022</v>
          </cell>
          <cell r="H1270" t="str">
            <v>т</v>
          </cell>
          <cell r="I1270">
            <v>4.8899999999999997</v>
          </cell>
          <cell r="O1270">
            <v>133800.38</v>
          </cell>
          <cell r="X1270">
            <v>0</v>
          </cell>
          <cell r="Y1270">
            <v>0</v>
          </cell>
          <cell r="AK1270">
            <v>6420</v>
          </cell>
          <cell r="AL1270">
            <v>6420</v>
          </cell>
          <cell r="BA1270">
            <v>11.465999999999999</v>
          </cell>
          <cell r="BB1270">
            <v>5.8449999999999998</v>
          </cell>
          <cell r="BC1270">
            <v>4.2619999999999996</v>
          </cell>
          <cell r="BI1270">
            <v>1</v>
          </cell>
          <cell r="BO1270" t="str">
            <v/>
          </cell>
          <cell r="BS1270">
            <v>11.465999999999999</v>
          </cell>
          <cell r="BZ1270">
            <v>105</v>
          </cell>
          <cell r="CA1270">
            <v>65</v>
          </cell>
          <cell r="CQ1270">
            <v>27362.039999999997</v>
          </cell>
          <cell r="CR1270">
            <v>0</v>
          </cell>
          <cell r="CS1270">
            <v>0</v>
          </cell>
          <cell r="CT1270">
            <v>0</v>
          </cell>
          <cell r="DD1270" t="str">
            <v/>
          </cell>
        </row>
        <row r="1271">
          <cell r="F1271" t="str">
            <v>204-0025</v>
          </cell>
          <cell r="H1271" t="str">
            <v>т</v>
          </cell>
          <cell r="I1271">
            <v>0.80600000000000005</v>
          </cell>
          <cell r="O1271">
            <v>21469.83</v>
          </cell>
          <cell r="X1271">
            <v>0</v>
          </cell>
          <cell r="Y1271">
            <v>0</v>
          </cell>
          <cell r="AK1271">
            <v>6250</v>
          </cell>
          <cell r="AL1271">
            <v>6250</v>
          </cell>
          <cell r="BA1271">
            <v>11.465999999999999</v>
          </cell>
          <cell r="BB1271">
            <v>5.8449999999999998</v>
          </cell>
          <cell r="BC1271">
            <v>4.2619999999999996</v>
          </cell>
          <cell r="BI1271">
            <v>1</v>
          </cell>
          <cell r="BO1271" t="str">
            <v/>
          </cell>
          <cell r="BS1271">
            <v>11.465999999999999</v>
          </cell>
          <cell r="BZ1271">
            <v>105</v>
          </cell>
          <cell r="CA1271">
            <v>65</v>
          </cell>
          <cell r="CQ1271">
            <v>26637.499999999996</v>
          </cell>
          <cell r="CR1271">
            <v>0</v>
          </cell>
          <cell r="CS1271">
            <v>0</v>
          </cell>
          <cell r="CT1271">
            <v>0</v>
          </cell>
          <cell r="DD1271" t="str">
            <v/>
          </cell>
        </row>
        <row r="1301">
          <cell r="O1301">
            <v>2726562.56</v>
          </cell>
          <cell r="R1301">
            <v>19322.71</v>
          </cell>
          <cell r="U1301">
            <v>2055.52</v>
          </cell>
          <cell r="X1301">
            <v>215831.21</v>
          </cell>
          <cell r="Y1301">
            <v>135440.24</v>
          </cell>
        </row>
        <row r="1317">
          <cell r="G1317" t="str">
            <v>4-1-А Пристанционный узел. Общестроительные работы</v>
          </cell>
        </row>
        <row r="1319">
          <cell r="F1319">
            <v>2726562.56</v>
          </cell>
          <cell r="H1319" t="str">
            <v>Прямые затраты</v>
          </cell>
        </row>
        <row r="1320">
          <cell r="F1320">
            <v>2468585.06</v>
          </cell>
          <cell r="H1320" t="str">
            <v>Стоимость материальных ресурсов</v>
          </cell>
        </row>
        <row r="1323">
          <cell r="F1323">
            <v>78367.59</v>
          </cell>
          <cell r="H1323" t="str">
            <v>Эксплуатация машин</v>
          </cell>
        </row>
        <row r="1324">
          <cell r="F1324">
            <v>19322.71</v>
          </cell>
          <cell r="H1324" t="str">
            <v>ЗП машинистов</v>
          </cell>
        </row>
        <row r="1325">
          <cell r="F1325">
            <v>179609.91</v>
          </cell>
          <cell r="H1325" t="str">
            <v>Основная ЗП рабочих</v>
          </cell>
        </row>
        <row r="1327">
          <cell r="F1327">
            <v>2055.52</v>
          </cell>
          <cell r="H1327" t="str">
            <v>Трудозатраты строителей</v>
          </cell>
        </row>
        <row r="1328">
          <cell r="F1328">
            <v>135.56</v>
          </cell>
          <cell r="H1328" t="str">
            <v>Трудозатраты машинистов</v>
          </cell>
        </row>
        <row r="1330">
          <cell r="F1330">
            <v>215831.21</v>
          </cell>
          <cell r="H1330" t="str">
            <v>Накладные расходы</v>
          </cell>
        </row>
        <row r="1331">
          <cell r="F1331">
            <v>135440.24</v>
          </cell>
          <cell r="H1331" t="str">
            <v>Сметная прибыль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26"/>
  <sheetViews>
    <sheetView topLeftCell="A654" workbookViewId="0">
      <selection activeCell="M690" sqref="M690"/>
    </sheetView>
  </sheetViews>
  <sheetFormatPr defaultRowHeight="12.75"/>
  <cols>
    <col min="1" max="1" width="5.7109375" customWidth="1"/>
    <col min="2" max="2" width="7.7109375" customWidth="1"/>
    <col min="3" max="3" width="12.140625" customWidth="1"/>
    <col min="4" max="4" width="34.7109375" customWidth="1"/>
    <col min="5" max="5" width="10.7109375" customWidth="1"/>
    <col min="6" max="6" width="9.28515625" bestFit="1" customWidth="1"/>
    <col min="7" max="7" width="13" customWidth="1"/>
    <col min="8" max="8" width="11.85546875" customWidth="1"/>
    <col min="9" max="9" width="16.140625" customWidth="1"/>
    <col min="11" max="11" width="10.140625" customWidth="1"/>
    <col min="12" max="12" width="17.140625" customWidth="1"/>
    <col min="13" max="13" width="10.7109375" customWidth="1"/>
    <col min="14" max="27" width="0" hidden="1" customWidth="1"/>
    <col min="29" max="29" width="15.28515625" bestFit="1" customWidth="1"/>
  </cols>
  <sheetData>
    <row r="1" spans="1:13">
      <c r="A1" s="130" t="str">
        <f>[1]Source!B1</f>
        <v>Smeta.ru  (495) 974-1589</v>
      </c>
      <c r="B1" s="130"/>
      <c r="C1" s="130"/>
      <c r="D1" s="130"/>
      <c r="E1" s="130"/>
      <c r="I1" s="131"/>
      <c r="J1" s="131"/>
      <c r="K1" s="131"/>
      <c r="L1" s="131"/>
      <c r="M1" s="131"/>
    </row>
    <row r="2" spans="1:13">
      <c r="I2" s="131"/>
      <c r="J2" s="131"/>
      <c r="K2" s="131"/>
      <c r="L2" s="131"/>
      <c r="M2" s="131"/>
    </row>
    <row r="3" spans="1:13">
      <c r="I3" s="131"/>
      <c r="J3" s="131"/>
      <c r="K3" s="131"/>
      <c r="L3" s="131"/>
      <c r="M3" s="131"/>
    </row>
    <row r="5" spans="1:13" s="17" customFormat="1" ht="15">
      <c r="L5" s="121"/>
      <c r="M5" s="122"/>
    </row>
    <row r="6" spans="1:13" s="17" customFormat="1" ht="15">
      <c r="K6" s="20"/>
      <c r="L6" s="132"/>
      <c r="M6" s="133"/>
    </row>
    <row r="7" spans="1:13" s="17" customFormat="1" ht="15">
      <c r="A7" s="118" t="s">
        <v>36</v>
      </c>
      <c r="B7" s="118"/>
      <c r="C7" s="118"/>
      <c r="D7" s="126" t="s">
        <v>37</v>
      </c>
      <c r="E7" s="126"/>
      <c r="F7" s="126"/>
      <c r="G7" s="126"/>
      <c r="H7" s="126"/>
      <c r="I7" s="126"/>
      <c r="J7" s="126"/>
      <c r="K7" s="20"/>
      <c r="L7" s="121" t="str">
        <f>IF([1]Source!BT15&lt;&gt;"",[1]Source!BT15," ")</f>
        <v xml:space="preserve"> </v>
      </c>
      <c r="M7" s="122"/>
    </row>
    <row r="8" spans="1:13" s="17" customFormat="1" ht="15">
      <c r="A8" s="127" t="s">
        <v>38</v>
      </c>
      <c r="B8" s="118"/>
      <c r="C8" s="118"/>
      <c r="D8" s="128" t="s">
        <v>39</v>
      </c>
      <c r="E8" s="128"/>
      <c r="F8" s="128"/>
      <c r="G8" s="128"/>
      <c r="H8" s="128"/>
      <c r="I8" s="128"/>
      <c r="J8" s="128"/>
      <c r="K8" s="20"/>
      <c r="L8" s="18"/>
      <c r="M8" s="19"/>
    </row>
    <row r="9" spans="1:13" s="17" customFormat="1" ht="15">
      <c r="A9" s="118" t="s">
        <v>40</v>
      </c>
      <c r="B9" s="118"/>
      <c r="C9" s="118"/>
      <c r="D9" s="129"/>
      <c r="E9" s="129"/>
      <c r="F9" s="129"/>
      <c r="G9" s="129"/>
      <c r="H9" s="129"/>
      <c r="I9" s="129"/>
      <c r="J9" s="129"/>
      <c r="K9" s="20"/>
      <c r="L9" s="121" t="str">
        <f>IF([1]Source!BZ15&lt;&gt;"",[1]Source!BZ15," ")</f>
        <v xml:space="preserve"> </v>
      </c>
      <c r="M9" s="122"/>
    </row>
    <row r="10" spans="1:13" s="17" customFormat="1" ht="15">
      <c r="A10" s="118" t="s">
        <v>41</v>
      </c>
      <c r="B10" s="118"/>
      <c r="C10" s="21"/>
      <c r="D10" s="125" t="s">
        <v>42</v>
      </c>
      <c r="E10" s="125"/>
      <c r="F10" s="125"/>
      <c r="G10" s="125"/>
      <c r="H10" s="125"/>
      <c r="I10" s="125"/>
      <c r="J10" s="125"/>
      <c r="K10" s="20"/>
      <c r="L10" s="18"/>
      <c r="M10" s="19"/>
    </row>
    <row r="11" spans="1:13" s="17" customFormat="1" ht="15">
      <c r="A11" s="118" t="s">
        <v>43</v>
      </c>
      <c r="B11" s="118"/>
      <c r="C11" s="118"/>
      <c r="D11" s="125" t="s">
        <v>44</v>
      </c>
      <c r="E11" s="125"/>
      <c r="F11" s="125"/>
      <c r="G11" s="125"/>
      <c r="H11" s="125"/>
      <c r="I11" s="125"/>
      <c r="J11" s="125"/>
      <c r="K11" s="20"/>
      <c r="L11" s="121" t="str">
        <f>IF([1]Source!CA15&lt;&gt;"",[1]Source!CA15," ")</f>
        <v xml:space="preserve"> </v>
      </c>
      <c r="M11" s="122"/>
    </row>
    <row r="12" spans="1:13" s="17" customFormat="1" ht="15">
      <c r="A12" s="118" t="s">
        <v>45</v>
      </c>
      <c r="B12" s="118"/>
      <c r="C12" s="118"/>
      <c r="D12" s="125" t="s">
        <v>46</v>
      </c>
      <c r="E12" s="125"/>
      <c r="F12" s="125"/>
      <c r="G12" s="125"/>
      <c r="H12" s="125"/>
      <c r="I12" s="125"/>
      <c r="J12" s="125"/>
      <c r="L12" s="121" t="str">
        <f>IF([1]Source!CB15&lt;&gt;"",[1]Source!CB15," ")</f>
        <v xml:space="preserve"> </v>
      </c>
      <c r="M12" s="122"/>
    </row>
    <row r="13" spans="1:13" s="17" customFormat="1" ht="36.75" customHeight="1">
      <c r="A13" s="118" t="s">
        <v>47</v>
      </c>
      <c r="B13" s="118"/>
      <c r="C13" s="118"/>
      <c r="D13" s="119" t="s">
        <v>48</v>
      </c>
      <c r="E13" s="119"/>
      <c r="F13" s="119"/>
      <c r="G13" s="119"/>
      <c r="H13" s="119"/>
      <c r="I13" s="119"/>
      <c r="J13" s="120"/>
      <c r="L13" s="121" t="str">
        <f>IF([1]Source!CC15&lt;&gt;"",[1]Source!CC15," ")</f>
        <v xml:space="preserve"> </v>
      </c>
      <c r="M13" s="122"/>
    </row>
    <row r="14" spans="1:13" s="17" customFormat="1" ht="15">
      <c r="G14" s="123"/>
      <c r="H14" s="123"/>
      <c r="I14" s="123"/>
      <c r="J14" s="123"/>
      <c r="L14" s="121" t="str">
        <f>IF([1]Source!CD15&lt;&gt;"",[1]Source!CD15," ")</f>
        <v xml:space="preserve"> </v>
      </c>
      <c r="M14" s="122"/>
    </row>
    <row r="15" spans="1:13" s="17" customFormat="1" ht="15">
      <c r="G15" s="124"/>
      <c r="H15" s="124"/>
      <c r="I15" s="124"/>
      <c r="J15" s="124"/>
      <c r="K15" s="18" t="s">
        <v>49</v>
      </c>
      <c r="L15" s="121" t="str">
        <f>IF([1]Source!CE15&lt;&gt;"",[1]Source!CE15," ")</f>
        <v xml:space="preserve"> </v>
      </c>
      <c r="M15" s="122"/>
    </row>
    <row r="16" spans="1:13" s="17" customFormat="1" ht="15">
      <c r="K16" s="22" t="s">
        <v>50</v>
      </c>
      <c r="L16" s="106" t="str">
        <f>IF(AND([1]Source!CF15&lt;&gt;"", [1]Source!CF15&lt;&gt;0),[1]Source!CF15," ")</f>
        <v xml:space="preserve"> </v>
      </c>
      <c r="M16" s="107"/>
    </row>
    <row r="17" spans="1:27">
      <c r="L17" s="16"/>
      <c r="M17" s="16"/>
    </row>
    <row r="19" spans="1:27" ht="38.25" customHeight="1">
      <c r="G19" s="108" t="s">
        <v>51</v>
      </c>
      <c r="H19" s="109"/>
      <c r="I19" s="108" t="s">
        <v>52</v>
      </c>
      <c r="J19" s="112"/>
      <c r="L19" s="108" t="s">
        <v>53</v>
      </c>
      <c r="M19" s="112"/>
    </row>
    <row r="20" spans="1:27" ht="15">
      <c r="G20" s="110"/>
      <c r="H20" s="111"/>
      <c r="I20" s="110"/>
      <c r="J20" s="113"/>
      <c r="L20" s="23" t="s">
        <v>54</v>
      </c>
      <c r="M20" s="24" t="s">
        <v>55</v>
      </c>
    </row>
    <row r="21" spans="1:27">
      <c r="G21" s="114"/>
      <c r="H21" s="115"/>
      <c r="I21" s="116">
        <v>40421</v>
      </c>
      <c r="J21" s="117"/>
      <c r="K21" s="26"/>
      <c r="L21" s="25">
        <v>40391</v>
      </c>
      <c r="M21" s="27">
        <v>40421</v>
      </c>
    </row>
    <row r="24" spans="1:27" s="28" customFormat="1" ht="18">
      <c r="A24" s="97" t="s">
        <v>56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</row>
    <row r="26" spans="1:27" s="29" customFormat="1" ht="11.25">
      <c r="A26" s="98" t="s">
        <v>57</v>
      </c>
      <c r="B26" s="98"/>
      <c r="C26" s="98"/>
      <c r="D26" s="98"/>
      <c r="E26" s="98"/>
      <c r="F26" s="98"/>
      <c r="G26" s="98"/>
      <c r="H26" s="98"/>
      <c r="I26" s="98"/>
      <c r="J26" s="98"/>
      <c r="K26" s="30" t="str">
        <f>IF(AND([1]Source!O15&lt;&gt;0,[1]Source!P15&lt;&gt;0),DATE([1]Source!O15,[1]Source!P15,1), "")</f>
        <v/>
      </c>
      <c r="L26" s="31" t="str">
        <f>IF(AND([1]Source!O15&lt;&gt;0,[1]Source!P15&lt;&gt;0),[1]Source!O15, "")</f>
        <v/>
      </c>
      <c r="M26" s="32" t="s">
        <v>58</v>
      </c>
    </row>
    <row r="27" spans="1:27" ht="15">
      <c r="A27" s="99" t="s">
        <v>59</v>
      </c>
      <c r="B27" s="100"/>
      <c r="C27" s="33"/>
      <c r="D27" s="34"/>
      <c r="E27" s="34"/>
      <c r="F27" s="34"/>
      <c r="G27" s="18" t="s">
        <v>4</v>
      </c>
      <c r="H27" s="18" t="s">
        <v>60</v>
      </c>
      <c r="I27" s="18" t="s">
        <v>8</v>
      </c>
      <c r="J27" s="18" t="s">
        <v>61</v>
      </c>
      <c r="K27" s="18" t="s">
        <v>62</v>
      </c>
      <c r="L27" s="18" t="s">
        <v>8</v>
      </c>
      <c r="M27" s="35" t="s">
        <v>63</v>
      </c>
      <c r="AA27">
        <v>-1</v>
      </c>
    </row>
    <row r="28" spans="1:27" ht="15">
      <c r="A28" s="101" t="s">
        <v>64</v>
      </c>
      <c r="B28" s="101" t="s">
        <v>65</v>
      </c>
      <c r="C28" s="36" t="s">
        <v>1</v>
      </c>
      <c r="D28" s="37"/>
      <c r="E28" s="38" t="s">
        <v>66</v>
      </c>
      <c r="F28" s="38" t="s">
        <v>3</v>
      </c>
      <c r="G28" s="38" t="s">
        <v>5</v>
      </c>
      <c r="H28" s="38" t="s">
        <v>67</v>
      </c>
      <c r="I28" s="38" t="s">
        <v>9</v>
      </c>
      <c r="J28" s="38" t="s">
        <v>68</v>
      </c>
      <c r="K28" s="38" t="s">
        <v>69</v>
      </c>
      <c r="L28" s="38" t="s">
        <v>14</v>
      </c>
      <c r="M28" s="39" t="s">
        <v>70</v>
      </c>
    </row>
    <row r="29" spans="1:27" ht="15">
      <c r="A29" s="102"/>
      <c r="B29" s="102"/>
      <c r="C29" s="36" t="s">
        <v>71</v>
      </c>
      <c r="D29" s="38" t="s">
        <v>72</v>
      </c>
      <c r="E29" s="38" t="s">
        <v>73</v>
      </c>
      <c r="F29" s="38" t="s">
        <v>74</v>
      </c>
      <c r="G29" s="38" t="s">
        <v>6</v>
      </c>
      <c r="H29" s="38" t="s">
        <v>75</v>
      </c>
      <c r="I29" s="38" t="s">
        <v>10</v>
      </c>
      <c r="J29" s="38" t="s">
        <v>12</v>
      </c>
      <c r="K29" s="38" t="s">
        <v>12</v>
      </c>
      <c r="L29" s="38" t="s">
        <v>15</v>
      </c>
      <c r="M29" s="39" t="s">
        <v>76</v>
      </c>
    </row>
    <row r="30" spans="1:27" ht="15">
      <c r="A30" s="102"/>
      <c r="B30" s="102"/>
      <c r="C30" s="36" t="s">
        <v>2</v>
      </c>
      <c r="D30" s="37"/>
      <c r="E30" s="38" t="s">
        <v>77</v>
      </c>
      <c r="F30" s="37"/>
      <c r="G30" s="38" t="s">
        <v>7</v>
      </c>
      <c r="H30" s="38" t="s">
        <v>69</v>
      </c>
      <c r="I30" s="38" t="s">
        <v>11</v>
      </c>
      <c r="J30" s="38" t="s">
        <v>13</v>
      </c>
      <c r="K30" s="38" t="s">
        <v>13</v>
      </c>
      <c r="L30" s="38" t="s">
        <v>16</v>
      </c>
      <c r="M30" s="39"/>
    </row>
    <row r="31" spans="1:27" ht="15">
      <c r="A31" s="103"/>
      <c r="B31" s="103"/>
      <c r="C31" s="36" t="s">
        <v>78</v>
      </c>
      <c r="D31" s="37"/>
      <c r="E31" s="37"/>
      <c r="F31" s="37"/>
      <c r="G31" s="37"/>
      <c r="H31" s="38"/>
      <c r="I31" s="38"/>
      <c r="J31" s="38"/>
      <c r="K31" s="38"/>
      <c r="L31" s="38"/>
      <c r="M31" s="39"/>
    </row>
    <row r="32" spans="1:27">
      <c r="A32" s="40">
        <v>1</v>
      </c>
      <c r="B32" s="40">
        <v>2</v>
      </c>
      <c r="C32" s="41">
        <v>3</v>
      </c>
      <c r="D32" s="41">
        <v>4</v>
      </c>
      <c r="E32" s="41">
        <v>5</v>
      </c>
      <c r="F32" s="41">
        <v>6</v>
      </c>
      <c r="G32" s="41">
        <v>7</v>
      </c>
      <c r="H32" s="41">
        <v>8</v>
      </c>
      <c r="I32" s="41">
        <v>9</v>
      </c>
      <c r="J32" s="41">
        <v>10</v>
      </c>
      <c r="K32" s="41">
        <v>11</v>
      </c>
      <c r="L32" s="41">
        <v>12</v>
      </c>
      <c r="M32" s="42">
        <v>13</v>
      </c>
    </row>
    <row r="33" spans="1:27" ht="18">
      <c r="D33" s="43" t="s">
        <v>79</v>
      </c>
      <c r="E33" s="104" t="str">
        <f>IF([1]Source!C12="1", [1]Source!F20, [1]Source!G20)</f>
        <v>Пристанционный узел, общестроительные работы</v>
      </c>
      <c r="F33" s="105"/>
      <c r="G33" s="105"/>
      <c r="H33" s="105"/>
      <c r="I33" s="105"/>
      <c r="J33" s="105"/>
      <c r="K33" s="105"/>
      <c r="L33" s="105"/>
    </row>
    <row r="35" spans="1:27" ht="18">
      <c r="D35" s="43" t="s">
        <v>80</v>
      </c>
      <c r="E35" s="88" t="str">
        <f>IF([1]Source!C12="1", [1]Source!F24, [1]Source!G24)</f>
        <v>Схема расположения элементов пристанционного узла (л.2,3)</v>
      </c>
      <c r="F35" s="95"/>
      <c r="G35" s="95"/>
      <c r="H35" s="95"/>
      <c r="I35" s="95"/>
      <c r="J35" s="95"/>
      <c r="K35" s="95"/>
      <c r="L35" s="95"/>
    </row>
    <row r="37" spans="1:27" ht="60">
      <c r="A37" s="44">
        <v>1</v>
      </c>
      <c r="B37" s="44" t="str">
        <f>[1]Source!E29</f>
        <v>2</v>
      </c>
      <c r="C37" s="45" t="str">
        <f>[1]Source!F29</f>
        <v>06-01-001-1</v>
      </c>
      <c r="D37" s="46" t="s">
        <v>81</v>
      </c>
      <c r="E37" s="47" t="str">
        <f>[1]Source!H29</f>
        <v>100 м3</v>
      </c>
      <c r="F37" s="17">
        <f>ROUND([1]Source!I29,6)</f>
        <v>0.62</v>
      </c>
      <c r="G37" s="14">
        <f>IF( [1]Source!AK29 &lt;&gt;0, [1]Source!AK29, [1]Source!AL29 + [1]Source!AM29 + [1]Source!AO29)</f>
        <v>5397.31</v>
      </c>
      <c r="H37" s="17"/>
      <c r="I37" s="17"/>
      <c r="J37" s="48" t="str">
        <f>IF( [1]Source!BO29 &lt;&gt;"", [1]Source!BO29, "" )</f>
        <v/>
      </c>
      <c r="K37" s="17"/>
      <c r="L37" s="17"/>
      <c r="M37" s="17"/>
      <c r="AA37">
        <v>1</v>
      </c>
    </row>
    <row r="38" spans="1:27" ht="15">
      <c r="A38" s="17"/>
      <c r="B38" s="17"/>
      <c r="C38" s="17"/>
      <c r="D38" s="17" t="s">
        <v>27</v>
      </c>
      <c r="E38" s="17"/>
      <c r="F38" s="17"/>
      <c r="G38" s="14">
        <f>[1]Source!AO29</f>
        <v>1126.8</v>
      </c>
      <c r="H38" s="48" t="str">
        <f>[1]Source!DG29</f>
        <v/>
      </c>
      <c r="I38" s="14">
        <f>([1]Source!CT29/IF([1]Source!BA29&lt;&gt; 0, [1]Source!BA29,1) * [1]Source!I29)</f>
        <v>698.61599999999999</v>
      </c>
      <c r="J38" s="17"/>
      <c r="K38" s="17">
        <f>[1]Source!BA29</f>
        <v>11.465999999999999</v>
      </c>
      <c r="L38" s="14">
        <f>[1]Source!S29</f>
        <v>8010.33</v>
      </c>
      <c r="M38" s="17"/>
    </row>
    <row r="39" spans="1:27" ht="15">
      <c r="A39" s="17"/>
      <c r="B39" s="17"/>
      <c r="C39" s="17"/>
      <c r="D39" s="17" t="s">
        <v>28</v>
      </c>
      <c r="E39" s="17"/>
      <c r="F39" s="17"/>
      <c r="G39" s="14">
        <f>[1]Source!AM29</f>
        <v>1366.2</v>
      </c>
      <c r="H39" s="48" t="str">
        <f>[1]Source!DE29</f>
        <v/>
      </c>
      <c r="I39" s="14">
        <f>([1]Source!CR29/IF([1]Source!BB29&lt;&gt; 0, [1]Source!BB29,1) * [1]Source!I29)</f>
        <v>847.04399999999998</v>
      </c>
      <c r="J39" s="17"/>
      <c r="K39" s="17">
        <f>[1]Source!BB29</f>
        <v>5.8449999999999998</v>
      </c>
      <c r="L39" s="14">
        <f>[1]Source!Q29</f>
        <v>4950.97</v>
      </c>
      <c r="M39" s="17"/>
    </row>
    <row r="40" spans="1:27" ht="15">
      <c r="A40" s="17"/>
      <c r="B40" s="17"/>
      <c r="C40" s="17"/>
      <c r="D40" s="17" t="s">
        <v>29</v>
      </c>
      <c r="E40" s="17"/>
      <c r="F40" s="17"/>
      <c r="G40" s="14">
        <f>[1]Source!AN29</f>
        <v>223.92</v>
      </c>
      <c r="H40" s="48" t="str">
        <f>[1]Source!DF29</f>
        <v/>
      </c>
      <c r="I40" s="49">
        <f>([1]Source!CS29/IF([1]Source!BS29&lt;&gt; 0, [1]Source!BS29,1) * [1]Source!I29)</f>
        <v>138.8304</v>
      </c>
      <c r="J40" s="17"/>
      <c r="K40" s="17">
        <f>[1]Source!BS29</f>
        <v>11.465999999999999</v>
      </c>
      <c r="L40" s="49">
        <f>[1]Source!R29</f>
        <v>1591.83</v>
      </c>
      <c r="M40" s="17"/>
    </row>
    <row r="41" spans="1:27" ht="15">
      <c r="A41" s="17"/>
      <c r="B41" s="17"/>
      <c r="C41" s="17"/>
      <c r="D41" s="17" t="s">
        <v>30</v>
      </c>
      <c r="E41" s="17"/>
      <c r="F41" s="17"/>
      <c r="G41" s="14">
        <f>[1]Source!AL29</f>
        <v>2904.31</v>
      </c>
      <c r="H41" s="48" t="str">
        <f>[1]Source!DD29</f>
        <v/>
      </c>
      <c r="I41" s="14">
        <f>([1]Source!CQ29/IF([1]Source!BC29&lt;&gt; 0, [1]Source!BC29,1) * [1]Source!I29)</f>
        <v>1800.6722</v>
      </c>
      <c r="J41" s="17"/>
      <c r="K41" s="17">
        <f>[1]Source!BC29</f>
        <v>4.2619999999999996</v>
      </c>
      <c r="L41" s="14">
        <f>[1]Source!P29</f>
        <v>7674.46</v>
      </c>
      <c r="M41" s="17"/>
    </row>
    <row r="42" spans="1:27" ht="15">
      <c r="A42" s="17"/>
      <c r="B42" s="17"/>
      <c r="C42" s="17"/>
      <c r="D42" s="17" t="s">
        <v>31</v>
      </c>
      <c r="E42" s="20" t="s">
        <v>34</v>
      </c>
      <c r="F42" s="17"/>
      <c r="G42" s="14">
        <f>[1]Source!BZ29</f>
        <v>105</v>
      </c>
      <c r="H42" s="17"/>
      <c r="I42" s="14">
        <f>Y42 + Y45</f>
        <v>879.32</v>
      </c>
      <c r="J42" s="17"/>
      <c r="K42" s="14">
        <f>[1]Source!AT29</f>
        <v>105</v>
      </c>
      <c r="L42" s="14">
        <f>[1]Source!X29 + [1]Source!X30</f>
        <v>10082.27</v>
      </c>
      <c r="M42" s="17"/>
      <c r="Y42">
        <f>ROUND((G42/100)*((([1]Source!CT29/IF([1]Source!BA29 &lt;&gt; 0, [1]Source!BA29,1) * [1]Source!I29)) + (([1]Source!CS29/IF([1]Source!BS29 &lt;&gt; 0, [1]Source!BS29, 1) * [1]Source!I29))),2)</f>
        <v>879.32</v>
      </c>
    </row>
    <row r="43" spans="1:27" ht="15">
      <c r="A43" s="17"/>
      <c r="B43" s="17"/>
      <c r="C43" s="17"/>
      <c r="D43" s="17" t="s">
        <v>32</v>
      </c>
      <c r="E43" s="20" t="s">
        <v>34</v>
      </c>
      <c r="F43" s="17"/>
      <c r="G43" s="14">
        <f>[1]Source!CA29</f>
        <v>65</v>
      </c>
      <c r="H43" s="17"/>
      <c r="I43" s="14">
        <f>Z43 + Z45</f>
        <v>544.34</v>
      </c>
      <c r="J43" s="17"/>
      <c r="K43" s="14">
        <f>[1]Source!AU29</f>
        <v>65</v>
      </c>
      <c r="L43" s="14">
        <f>[1]Source!Y29 + [1]Source!Y30</f>
        <v>6241.4</v>
      </c>
      <c r="M43" s="17"/>
      <c r="Z43">
        <f>ROUND((G43/100)*((([1]Source!CT29/IF([1]Source!BA29 &lt;&gt; 0, [1]Source!BA29,1) * [1]Source!I29)) + (([1]Source!CS29/IF([1]Source!BS29 &lt;&gt; 0, [1]Source!BS29, 1) * [1]Source!I29))),2)</f>
        <v>544.34</v>
      </c>
    </row>
    <row r="44" spans="1:27" ht="15">
      <c r="A44" s="17"/>
      <c r="B44" s="17"/>
      <c r="C44" s="17"/>
      <c r="D44" s="17" t="s">
        <v>33</v>
      </c>
      <c r="E44" s="20" t="s">
        <v>35</v>
      </c>
      <c r="F44" s="17">
        <f>[1]Source!AQ29</f>
        <v>180</v>
      </c>
      <c r="G44" s="17"/>
      <c r="H44" s="48" t="str">
        <f>[1]Source!DI29</f>
        <v/>
      </c>
      <c r="I44" s="17"/>
      <c r="J44" s="17"/>
      <c r="K44" s="17"/>
      <c r="L44" s="17"/>
      <c r="M44" s="14">
        <f>[1]Source!U29</f>
        <v>111.6</v>
      </c>
    </row>
    <row r="45" spans="1:27" ht="60">
      <c r="A45" s="50"/>
      <c r="B45" s="50"/>
      <c r="C45" s="50" t="str">
        <f>[1]Source!F30</f>
        <v>401-0063</v>
      </c>
      <c r="D45" s="51" t="s">
        <v>82</v>
      </c>
      <c r="E45" s="52" t="str">
        <f>[1]Source!H30</f>
        <v>м3</v>
      </c>
      <c r="F45" s="53">
        <f>ROUND([1]Source!I30,6)</f>
        <v>63.24</v>
      </c>
      <c r="G45" s="54">
        <f>IF([1]Source!AL30=0,[1]Source!AK30,[1]Source!AL30)</f>
        <v>526.58000000000004</v>
      </c>
      <c r="H45" s="55" t="str">
        <f>[1]Source!DD30</f>
        <v/>
      </c>
      <c r="I45" s="56">
        <f>([1]Source!CR30/IF([1]Source!BB30&lt;&gt; 0, [1]Source!BB30,1) * [1]Source!I30) + ([1]Source!CQ30/IF([1]Source!BC30&lt;&gt; 0, [1]Source!BC30,1) * [1]Source!I30) + ([1]Source!CT30/IF([1]Source!BA30&lt;&gt; 0, [1]Source!BA30,1) * [1]Source!I30)</f>
        <v>33300.919200000004</v>
      </c>
      <c r="J45" s="55" t="str">
        <f>IF( [1]Source!BO30 &lt;&gt;"", [1]Source!BO30, "" )</f>
        <v/>
      </c>
      <c r="K45" s="53">
        <f>[1]Source!BC30</f>
        <v>4.2619999999999996</v>
      </c>
      <c r="L45" s="54">
        <f>[1]Source!O30</f>
        <v>141928.51999999999</v>
      </c>
      <c r="M45" s="53"/>
      <c r="O45">
        <f>([1]Source!CT30/IF([1]Source!BA30&lt;&gt; 0, [1]Source!BA30,1) * [1]Source!I30)</f>
        <v>0</v>
      </c>
      <c r="P45">
        <f>IF( [1]Source!BI30 = 1, (([1]Source!CR30/IF([1]Source!BB30&lt;&gt; 0, [1]Source!BB30,1) * [1]Source!I30) + ([1]Source!CQ30/IF([1]Source!BC30&lt;&gt; 0, [1]Source!BC30,1) * [1]Source!I30) + ([1]Source!CT30/IF([1]Source!BA30&lt;&gt; 0, [1]Source!BA30,1) * [1]Source!I30)), 0 )</f>
        <v>33300.919200000004</v>
      </c>
      <c r="Q45">
        <f>IF( [1]Source!BI30 = 2, (([1]Source!CR30/IF([1]Source!BB30&lt;&gt; 0, [1]Source!BB30,1) * [1]Source!I30) + ([1]Source!CQ30/IF([1]Source!BC30&lt;&gt; 0, [1]Source!BC30,1) * [1]Source!I30) + ([1]Source!CT30/IF([1]Source!BA30&lt;&gt; 0, [1]Source!BA30,1) * [1]Source!I30)), 0 )</f>
        <v>0</v>
      </c>
      <c r="R45">
        <f>IF( [1]Source!BI30 = 3, (([1]Source!CR30/IF([1]Source!BB30&lt;&gt; 0, [1]Source!BB30,1) * [1]Source!I30) + ([1]Source!CQ30/IF([1]Source!BC30&lt;&gt; 0, [1]Source!BC30,1) * [1]Source!I30) + ([1]Source!CT30/IF([1]Source!BA30&lt;&gt; 0, [1]Source!BA30,1) * [1]Source!I30)), 0 )</f>
        <v>0</v>
      </c>
      <c r="S45">
        <f>IF( [1]Source!BI30 = 4, (([1]Source!CR30/IF([1]Source!BB30&lt;&gt; 0, [1]Source!BB30,1) * [1]Source!I30) + ([1]Source!CQ30/IF([1]Source!BC30&lt;&gt; 0, [1]Source!BC30,1) * [1]Source!I30) + ([1]Source!CT30/IF([1]Source!BA30&lt;&gt; 0, [1]Source!BA30,1) * [1]Source!I30)), 0 )</f>
        <v>0</v>
      </c>
      <c r="T45">
        <f>IF( [1]Source!BI30 = 1, [1]Source!O30 + [1]Source!X30 + [1]Source!Y30, 0 )</f>
        <v>141928.51999999999</v>
      </c>
      <c r="U45">
        <f>IF( [1]Source!BI30 = 2, [1]Source!O30 + [1]Source!X30 + [1]Source!Y30, 0 )</f>
        <v>0</v>
      </c>
      <c r="V45">
        <f>IF( [1]Source!BI30 = 3, [1]Source!O30 + [1]Source!X30 + [1]Source!Y30, 0 )</f>
        <v>0</v>
      </c>
      <c r="W45">
        <f>IF( [1]Source!BI30 = 4, [1]Source!O30 + [1]Source!X30 + [1]Source!Y30, 0 )</f>
        <v>0</v>
      </c>
      <c r="X45">
        <f>([1]Source!CS30/IF([1]Source!BS30&lt;&gt; 0, [1]Source!BS30,1) * [1]Source!I30)</f>
        <v>0</v>
      </c>
      <c r="Y45">
        <f>ROUND(([1]Source!BZ30/100)*(([1]Source!CT30/IF([1]Source!BA30&lt;&gt; 0, [1]Source!BA30,1) * [1]Source!I30) + (([1]Source!CS30/IF([1]Source!BS30&lt;&gt; 0, [1]Source!BS30,1) * [1]Source!I30) )),2)</f>
        <v>0</v>
      </c>
      <c r="Z45">
        <f>ROUND(([1]Source!CA30/100)*(([1]Source!CT30/IF([1]Source!BA30&lt;&gt; 0, [1]Source!BA30,1) * [1]Source!I30) + (([1]Source!CS30/IF([1]Source!BS30&lt;&gt; 0, [1]Source!BS30,1) * [1]Source!I30) )),2)</f>
        <v>0</v>
      </c>
    </row>
    <row r="46" spans="1:27" ht="15.75">
      <c r="A46" s="17"/>
      <c r="B46" s="17"/>
      <c r="C46" s="17"/>
      <c r="D46" s="17"/>
      <c r="E46" s="17"/>
      <c r="F46" s="17"/>
      <c r="G46" s="17"/>
      <c r="H46" s="17"/>
      <c r="I46" s="57">
        <f>([1]Source!CT29/IF([1]Source!BA29 &lt;&gt;0, [1]Source!BA29, 1) * [1]Source!I29) + ([1]Source!CR29 / IF([1]Source!BB29 &lt;&gt;0, [1]Source!BB29, 1) * [1]Source!I29 ) + I41 + I42 + I43 + I45</f>
        <v>38070.911400000005</v>
      </c>
      <c r="J46" s="58"/>
      <c r="K46" s="58"/>
      <c r="L46" s="57">
        <f>[1]Source!S29+[1]Source!Q29+L41 + L42 + L43 + L45</f>
        <v>178887.94999999998</v>
      </c>
      <c r="M46" s="57">
        <f>[1]Source!U29</f>
        <v>111.6</v>
      </c>
      <c r="N46" s="59">
        <f>I46</f>
        <v>38070.911400000005</v>
      </c>
      <c r="O46">
        <f>([1]Source!CT29/IF([1]Source!BA29&lt;&gt; 0, [1]Source!BA29,1) * [1]Source!I29)</f>
        <v>698.61599999999999</v>
      </c>
      <c r="P46">
        <f>IF( [1]Source!BI29 = 1, (( ( ([1]Source!CT29/IF([1]Source!BA29 &lt;&gt;0,[1]Source!BA29, 1) * [1]Source!I29) + ([1]Source!CR29/IF([1]Source!BB29 &lt;&gt;0,[1]Source!BB29, 1)* [1]Source!I29) + ([1]Source!CQ29/IF([1]Source!BC29 &lt;&gt;0,[1]Source!BC29, 1) * [1]Source!I29) ) + (([1]Source!BZ29/100)*( ([1]Source!CT29/IF([1]Source!BA29 &lt;&gt;0,[1]Source!BA29, 1)* [1]Source!I29) + ([1]Source!CS29/IF([1]Source!BS29 &lt;&gt;0,[1]Source!BS29, 1) * [1]Source!I29 ))) + (([1]Source!CA29/100)*( ([1]Source!CT29/IF([1]Source!BA29 &lt;&gt;0,[1]Source!BA29, 1)* [1]Source!I29) + ([1]Source!CS29/IF([1]Source!BS29 &lt;&gt;0,[1]Source!BS29, 1) * [1]Source!I29 ))))), 0 )</f>
        <v>4769.9910799999998</v>
      </c>
      <c r="Q46">
        <f>IF( [1]Source!BI29 = 2, (( ( ([1]Source!CT29/IF([1]Source!BA29 &lt;&gt;0,[1]Source!BA29, 1) * [1]Source!I29) + ([1]Source!CR29/IF([1]Source!BB29 &lt;&gt;0,[1]Source!BB29, 1)* [1]Source!I29) + ([1]Source!CQ29/IF([1]Source!BC29 &lt;&gt;0,[1]Source!BC29, 1) * [1]Source!I29) ) + (([1]Source!BZ29/100)*( ([1]Source!CT29/IF([1]Source!BA29 &lt;&gt;0,[1]Source!BA29, 1)* [1]Source!I29) + ([1]Source!CS29/IF([1]Source!BS29 &lt;&gt;0,[1]Source!BS29, 1) * [1]Source!I29 ))) + (([1]Source!CA29/100)*( ([1]Source!CT29/IF([1]Source!BA29 &lt;&gt;0,[1]Source!BA29, 1)* [1]Source!I29) + ([1]Source!CS29/IF([1]Source!BS29 &lt;&gt;0,[1]Source!BS29, 1) * [1]Source!I29 ))))), 0 )</f>
        <v>0</v>
      </c>
      <c r="R46">
        <f>IF( [1]Source!BI29 = 3, (( ( ([1]Source!CT29/IF([1]Source!BA29 &lt;&gt;0,[1]Source!BA29, 1) * [1]Source!I29) + ([1]Source!CR29/IF([1]Source!BB29 &lt;&gt;0,[1]Source!BB29, 1)* [1]Source!I29) + ([1]Source!CQ29/IF([1]Source!BC29 &lt;&gt;0,[1]Source!BC29, 1) * [1]Source!I29) ) + (([1]Source!BZ29/100)*( ([1]Source!CT29/IF([1]Source!BA29 &lt;&gt;0,[1]Source!BA29, 1)* [1]Source!I29) + ([1]Source!CS29/IF([1]Source!BS29 &lt;&gt;0,[1]Source!BS29, 1) * [1]Source!I29 ))) + (([1]Source!CA29/100)*( ([1]Source!CT29/IF([1]Source!BA29 &lt;&gt;0,[1]Source!BA29, 1)* [1]Source!I29) + ([1]Source!CS29/IF([1]Source!BS29 &lt;&gt;0,[1]Source!BS29, 1) * [1]Source!I29 ))))), 0 )</f>
        <v>0</v>
      </c>
      <c r="S46">
        <f>IF( [1]Source!BI29 = 4, (( ( ([1]Source!CT29/IF([1]Source!BA29 &lt;&gt;0,[1]Source!BA29, 1) * [1]Source!I29) + ([1]Source!CR29/IF([1]Source!BB29 &lt;&gt;0,[1]Source!BB29, 1)* [1]Source!I29) + ([1]Source!CQ29/IF([1]Source!BC29 &lt;&gt;0,[1]Source!BC29, 1) * [1]Source!I29) ) + (([1]Source!BZ29/100)*( ([1]Source!CT29/IF([1]Source!BA29 &lt;&gt;0,[1]Source!BA29, 1)* [1]Source!I29) + ([1]Source!CS29/IF([1]Source!BS29 &lt;&gt;0,[1]Source!BS29, 1) * [1]Source!I29 ))) + (([1]Source!CA29/100)*( ([1]Source!CT29/IF([1]Source!BA29 &lt;&gt;0,[1]Source!BA29, 1)* [1]Source!I29) + ([1]Source!CS29/IF([1]Source!BS29 &lt;&gt;0,[1]Source!BS29, 1) * [1]Source!I29 ))))), 0 )</f>
        <v>0</v>
      </c>
      <c r="T46">
        <f>IF( [1]Source!BI29 = 1, [1]Source!O29 + [1]Source!X29 + [1]Source!Y29, 0 )</f>
        <v>36959.43</v>
      </c>
      <c r="U46">
        <f>IF( [1]Source!BI29 = 2, [1]Source!O29 + [1]Source!X29 + [1]Source!Y29, 0 )</f>
        <v>0</v>
      </c>
      <c r="V46">
        <f>IF( [1]Source!BI29 = 3, [1]Source!O29 + [1]Source!X29 + [1]Source!Y29, 0 )</f>
        <v>0</v>
      </c>
      <c r="W46">
        <f>IF( [1]Source!BI29 = 4, [1]Source!O29 + [1]Source!X29 + [1]Source!Y29, 0 )</f>
        <v>0</v>
      </c>
      <c r="X46">
        <f>([1]Source!CS29/IF([1]Source!BS29&lt;&gt; 0, [1]Source!BS29,1) * [1]Source!I29)</f>
        <v>138.8304</v>
      </c>
    </row>
    <row r="48" spans="1:27" s="58" customFormat="1" ht="15.75">
      <c r="D48" s="58" t="s">
        <v>83</v>
      </c>
      <c r="H48" s="96">
        <f>SUM(N37:N47)</f>
        <v>38070.911400000005</v>
      </c>
      <c r="I48" s="96"/>
      <c r="K48" s="96">
        <f>ROUND([1]Source!AB26+[1]Source!AK26+[1]Source!AL26+[1]Source!AE26*0/100,2)</f>
        <v>178887.95</v>
      </c>
      <c r="L48" s="96"/>
      <c r="M48" s="57">
        <f>[1]Source!AH26</f>
        <v>111.6</v>
      </c>
      <c r="O48" s="57">
        <f t="shared" ref="O48:X48" si="0">SUM(O37:O47)</f>
        <v>698.61599999999999</v>
      </c>
      <c r="P48" s="57">
        <f t="shared" si="0"/>
        <v>38070.910280000004</v>
      </c>
      <c r="Q48" s="57">
        <f t="shared" si="0"/>
        <v>0</v>
      </c>
      <c r="R48" s="57">
        <f t="shared" si="0"/>
        <v>0</v>
      </c>
      <c r="S48" s="57">
        <f t="shared" si="0"/>
        <v>0</v>
      </c>
      <c r="T48" s="57">
        <f t="shared" si="0"/>
        <v>178887.94999999998</v>
      </c>
      <c r="U48" s="57">
        <f t="shared" si="0"/>
        <v>0</v>
      </c>
      <c r="V48" s="57">
        <f t="shared" si="0"/>
        <v>0</v>
      </c>
      <c r="W48" s="57">
        <f t="shared" si="0"/>
        <v>0</v>
      </c>
      <c r="X48" s="58">
        <f t="shared" si="0"/>
        <v>138.8304</v>
      </c>
    </row>
    <row r="50" spans="1:27" ht="18">
      <c r="D50" s="43" t="s">
        <v>80</v>
      </c>
      <c r="E50" s="88" t="str">
        <f>IF([1]Source!C12="1", [1]Source!F51, [1]Source!G51)</f>
        <v>Фундамент Фм-1 - 3 шт. (л.4)</v>
      </c>
      <c r="F50" s="95"/>
      <c r="G50" s="95"/>
      <c r="H50" s="95"/>
      <c r="I50" s="95"/>
      <c r="J50" s="95"/>
      <c r="K50" s="95"/>
      <c r="L50" s="95"/>
    </row>
    <row r="52" spans="1:27" ht="75">
      <c r="A52" s="44">
        <v>2</v>
      </c>
      <c r="B52" s="44" t="str">
        <f>[1]Source!E55</f>
        <v>4</v>
      </c>
      <c r="C52" s="45" t="str">
        <f>[1]Source!F55</f>
        <v>06-01-005-6</v>
      </c>
      <c r="D52" s="46" t="s">
        <v>84</v>
      </c>
      <c r="E52" s="47" t="str">
        <f>[1]Source!H55</f>
        <v>100 м3</v>
      </c>
      <c r="F52" s="17">
        <f>ROUND([1]Source!I55,6)</f>
        <v>0.49469999999999997</v>
      </c>
      <c r="G52" s="14">
        <f>IF( [1]Source!AK55 &lt;&gt;0, [1]Source!AK55, [1]Source!AL55 + [1]Source!AM55 + [1]Source!AO55)</f>
        <v>7825.9500000000007</v>
      </c>
      <c r="H52" s="17"/>
      <c r="I52" s="17"/>
      <c r="J52" s="48" t="str">
        <f>IF( [1]Source!BO55 &lt;&gt;"", [1]Source!BO55, "" )</f>
        <v/>
      </c>
      <c r="K52" s="17"/>
      <c r="L52" s="17"/>
      <c r="M52" s="17"/>
      <c r="AA52">
        <v>2</v>
      </c>
    </row>
    <row r="53" spans="1:27" ht="15">
      <c r="A53" s="17"/>
      <c r="B53" s="17"/>
      <c r="C53" s="17"/>
      <c r="D53" s="17" t="s">
        <v>27</v>
      </c>
      <c r="E53" s="17"/>
      <c r="F53" s="17"/>
      <c r="G53" s="14">
        <f>[1]Source!AO55</f>
        <v>2030.25</v>
      </c>
      <c r="H53" s="48" t="str">
        <f>[1]Source!DG55</f>
        <v/>
      </c>
      <c r="I53" s="14">
        <f>([1]Source!CT55/IF([1]Source!BA55&lt;&gt; 0, [1]Source!BA55,1) * [1]Source!I55)</f>
        <v>1004.3646749999999</v>
      </c>
      <c r="J53" s="17"/>
      <c r="K53" s="17">
        <f>[1]Source!BA55</f>
        <v>11.465999999999999</v>
      </c>
      <c r="L53" s="14">
        <f>[1]Source!S55</f>
        <v>11516.05</v>
      </c>
      <c r="M53" s="17"/>
    </row>
    <row r="54" spans="1:27" ht="15">
      <c r="A54" s="17"/>
      <c r="B54" s="17"/>
      <c r="C54" s="17"/>
      <c r="D54" s="17" t="s">
        <v>28</v>
      </c>
      <c r="E54" s="17"/>
      <c r="F54" s="17"/>
      <c r="G54" s="14">
        <f>[1]Source!AM55</f>
        <v>2262.69</v>
      </c>
      <c r="H54" s="48" t="str">
        <f>[1]Source!DE55</f>
        <v/>
      </c>
      <c r="I54" s="14">
        <f>([1]Source!CR55/IF([1]Source!BB55&lt;&gt; 0, [1]Source!BB55,1) * [1]Source!I55)</f>
        <v>1119.3527429999999</v>
      </c>
      <c r="J54" s="17"/>
      <c r="K54" s="17">
        <f>[1]Source!BB55</f>
        <v>5.8449999999999998</v>
      </c>
      <c r="L54" s="14">
        <f>[1]Source!Q55</f>
        <v>6542.62</v>
      </c>
      <c r="M54" s="17"/>
    </row>
    <row r="55" spans="1:27" ht="15">
      <c r="A55" s="17"/>
      <c r="B55" s="17"/>
      <c r="C55" s="17"/>
      <c r="D55" s="17" t="s">
        <v>29</v>
      </c>
      <c r="E55" s="17"/>
      <c r="F55" s="17"/>
      <c r="G55" s="14">
        <f>[1]Source!AN55</f>
        <v>220.81</v>
      </c>
      <c r="H55" s="48" t="str">
        <f>[1]Source!DF55</f>
        <v/>
      </c>
      <c r="I55" s="49">
        <f>([1]Source!CS55/IF([1]Source!BS55&lt;&gt; 0, [1]Source!BS55,1) * [1]Source!I55)</f>
        <v>109.234707</v>
      </c>
      <c r="J55" s="17"/>
      <c r="K55" s="17">
        <f>[1]Source!BS55</f>
        <v>11.465999999999999</v>
      </c>
      <c r="L55" s="49">
        <f>[1]Source!R55</f>
        <v>1252.49</v>
      </c>
      <c r="M55" s="17"/>
    </row>
    <row r="56" spans="1:27" ht="15">
      <c r="A56" s="17"/>
      <c r="B56" s="17"/>
      <c r="C56" s="17"/>
      <c r="D56" s="17" t="s">
        <v>30</v>
      </c>
      <c r="E56" s="17"/>
      <c r="F56" s="17"/>
      <c r="G56" s="14">
        <f>[1]Source!AL55</f>
        <v>3533.01</v>
      </c>
      <c r="H56" s="48" t="str">
        <f>[1]Source!DD55</f>
        <v/>
      </c>
      <c r="I56" s="14">
        <f>([1]Source!CQ55/IF([1]Source!BC55&lt;&gt; 0, [1]Source!BC55,1) * [1]Source!I55)</f>
        <v>1747.780047</v>
      </c>
      <c r="J56" s="17"/>
      <c r="K56" s="17">
        <f>[1]Source!BC55</f>
        <v>4.2619999999999996</v>
      </c>
      <c r="L56" s="14">
        <f>[1]Source!P55</f>
        <v>7449.04</v>
      </c>
      <c r="M56" s="17"/>
    </row>
    <row r="57" spans="1:27" ht="15">
      <c r="A57" s="17"/>
      <c r="B57" s="17"/>
      <c r="C57" s="17"/>
      <c r="D57" s="17" t="s">
        <v>31</v>
      </c>
      <c r="E57" s="20" t="s">
        <v>34</v>
      </c>
      <c r="F57" s="17"/>
      <c r="G57" s="14">
        <f>[1]Source!BZ55</f>
        <v>105</v>
      </c>
      <c r="H57" s="17"/>
      <c r="I57" s="14">
        <f>Y57 + Y60 + Y61 + Y62 + Y63 + Y64</f>
        <v>1169.28</v>
      </c>
      <c r="J57" s="17"/>
      <c r="K57" s="14">
        <f>[1]Source!AT55</f>
        <v>105</v>
      </c>
      <c r="L57" s="14">
        <f>[1]Source!X55 + [1]Source!X56 + [1]Source!X57 + [1]Source!X58 + [1]Source!X59 + [1]Source!X60</f>
        <v>13406.97</v>
      </c>
      <c r="M57" s="17"/>
      <c r="Y57">
        <f>ROUND((G57/100)*((([1]Source!CT55/IF([1]Source!BA55 &lt;&gt; 0, [1]Source!BA55,1) * [1]Source!I55)) + (([1]Source!CS55/IF([1]Source!BS55 &lt;&gt; 0, [1]Source!BS55, 1) * [1]Source!I55))),2)</f>
        <v>1169.28</v>
      </c>
    </row>
    <row r="58" spans="1:27" ht="15">
      <c r="A58" s="17"/>
      <c r="B58" s="17"/>
      <c r="C58" s="17"/>
      <c r="D58" s="17" t="s">
        <v>32</v>
      </c>
      <c r="E58" s="20" t="s">
        <v>34</v>
      </c>
      <c r="F58" s="17"/>
      <c r="G58" s="14">
        <f>[1]Source!CA55</f>
        <v>65</v>
      </c>
      <c r="H58" s="17"/>
      <c r="I58" s="14">
        <f>Z58 + Z60 + Z61 + Z62 + Z63 + Z64</f>
        <v>723.84</v>
      </c>
      <c r="J58" s="17"/>
      <c r="K58" s="14">
        <f>[1]Source!AU55</f>
        <v>65</v>
      </c>
      <c r="L58" s="14">
        <f>[1]Source!Y55 + [1]Source!Y56 + [1]Source!Y57 + [1]Source!Y58 + [1]Source!Y59 + [1]Source!Y60</f>
        <v>8299.5499999999993</v>
      </c>
      <c r="M58" s="17"/>
      <c r="Z58">
        <f>ROUND((G58/100)*((([1]Source!CT55/IF([1]Source!BA55 &lt;&gt; 0, [1]Source!BA55,1) * [1]Source!I55)) + (([1]Source!CS55/IF([1]Source!BS55 &lt;&gt; 0, [1]Source!BS55, 1) * [1]Source!I55))),2)</f>
        <v>723.84</v>
      </c>
    </row>
    <row r="59" spans="1:27" ht="15">
      <c r="A59" s="17"/>
      <c r="B59" s="17"/>
      <c r="C59" s="17"/>
      <c r="D59" s="17" t="s">
        <v>33</v>
      </c>
      <c r="E59" s="20" t="s">
        <v>35</v>
      </c>
      <c r="F59" s="17">
        <f>[1]Source!AQ55</f>
        <v>278.88</v>
      </c>
      <c r="G59" s="17"/>
      <c r="H59" s="48" t="str">
        <f>[1]Source!DI55</f>
        <v/>
      </c>
      <c r="I59" s="17"/>
      <c r="J59" s="17"/>
      <c r="K59" s="17"/>
      <c r="L59" s="17"/>
      <c r="M59" s="14">
        <f>[1]Source!U55</f>
        <v>137.96193599999998</v>
      </c>
    </row>
    <row r="60" spans="1:27" ht="60">
      <c r="A60" s="45"/>
      <c r="B60" s="45"/>
      <c r="C60" s="45" t="str">
        <f>[1]Source!F56</f>
        <v>401-0069</v>
      </c>
      <c r="D60" s="46" t="s">
        <v>85</v>
      </c>
      <c r="E60" s="47" t="str">
        <f>[1]Source!H56</f>
        <v>м3</v>
      </c>
      <c r="F60" s="17">
        <f>ROUND([1]Source!I56,6)</f>
        <v>50.212049999999998</v>
      </c>
      <c r="G60" s="14">
        <f>IF([1]Source!AL56=0,[1]Source!AK56,[1]Source!AL56)</f>
        <v>732.07</v>
      </c>
      <c r="H60" s="48" t="str">
        <f>[1]Source!DD56</f>
        <v/>
      </c>
      <c r="I60" s="61">
        <f>([1]Source!CR56/IF([1]Source!BB56&lt;&gt; 0, [1]Source!BB56,1) * [1]Source!I56) + ([1]Source!CQ56/IF([1]Source!BC56&lt;&gt; 0, [1]Source!BC56,1) * [1]Source!I56) + ([1]Source!CT56/IF([1]Source!BA56&lt;&gt; 0, [1]Source!BA56,1) * [1]Source!I56)</f>
        <v>36758.735443500002</v>
      </c>
      <c r="J60" s="48" t="str">
        <f>IF( [1]Source!BO56 &lt;&gt;"", [1]Source!BO56, "" )</f>
        <v/>
      </c>
      <c r="K60" s="17">
        <f>[1]Source!BC56</f>
        <v>4.2619999999999996</v>
      </c>
      <c r="L60" s="14">
        <f>[1]Source!O56</f>
        <v>156665.73000000001</v>
      </c>
      <c r="M60" s="17"/>
      <c r="O60">
        <f>([1]Source!CT56/IF([1]Source!BA56&lt;&gt; 0, [1]Source!BA56,1) * [1]Source!I56)</f>
        <v>0</v>
      </c>
      <c r="P60">
        <f>IF( [1]Source!BI56 = 1, (([1]Source!CR56/IF([1]Source!BB56&lt;&gt; 0, [1]Source!BB56,1) * [1]Source!I56) + ([1]Source!CQ56/IF([1]Source!BC56&lt;&gt; 0, [1]Source!BC56,1) * [1]Source!I56) + ([1]Source!CT56/IF([1]Source!BA56&lt;&gt; 0, [1]Source!BA56,1) * [1]Source!I56)), 0 )</f>
        <v>36758.735443500002</v>
      </c>
      <c r="Q60">
        <f>IF( [1]Source!BI56 = 2, (([1]Source!CR56/IF([1]Source!BB56&lt;&gt; 0, [1]Source!BB56,1) * [1]Source!I56) + ([1]Source!CQ56/IF([1]Source!BC56&lt;&gt; 0, [1]Source!BC56,1) * [1]Source!I56) + ([1]Source!CT56/IF([1]Source!BA56&lt;&gt; 0, [1]Source!BA56,1) * [1]Source!I56)), 0 )</f>
        <v>0</v>
      </c>
      <c r="R60">
        <f>IF( [1]Source!BI56 = 3, (([1]Source!CR56/IF([1]Source!BB56&lt;&gt; 0, [1]Source!BB56,1) * [1]Source!I56) + ([1]Source!CQ56/IF([1]Source!BC56&lt;&gt; 0, [1]Source!BC56,1) * [1]Source!I56) + ([1]Source!CT56/IF([1]Source!BA56&lt;&gt; 0, [1]Source!BA56,1) * [1]Source!I56)), 0 )</f>
        <v>0</v>
      </c>
      <c r="S60">
        <f>IF( [1]Source!BI56 = 4, (([1]Source!CR56/IF([1]Source!BB56&lt;&gt; 0, [1]Source!BB56,1) * [1]Source!I56) + ([1]Source!CQ56/IF([1]Source!BC56&lt;&gt; 0, [1]Source!BC56,1) * [1]Source!I56) + ([1]Source!CT56/IF([1]Source!BA56&lt;&gt; 0, [1]Source!BA56,1) * [1]Source!I56)), 0 )</f>
        <v>0</v>
      </c>
      <c r="T60">
        <f>IF( [1]Source!BI56 = 1, [1]Source!O56 + [1]Source!X56 + [1]Source!Y56, 0 )</f>
        <v>156665.73000000001</v>
      </c>
      <c r="U60">
        <f>IF( [1]Source!BI56 = 2, [1]Source!O56 + [1]Source!X56 + [1]Source!Y56, 0 )</f>
        <v>0</v>
      </c>
      <c r="V60">
        <f>IF( [1]Source!BI56 = 3, [1]Source!O56 + [1]Source!X56 + [1]Source!Y56, 0 )</f>
        <v>0</v>
      </c>
      <c r="W60">
        <f>IF( [1]Source!BI56 = 4, [1]Source!O56 + [1]Source!X56 + [1]Source!Y56, 0 )</f>
        <v>0</v>
      </c>
      <c r="X60">
        <f>([1]Source!CS56/IF([1]Source!BS56&lt;&gt; 0, [1]Source!BS56,1) * [1]Source!I56)</f>
        <v>0</v>
      </c>
      <c r="Y60">
        <f>ROUND(([1]Source!BZ56/100)*(([1]Source!CT56/IF([1]Source!BA56&lt;&gt; 0, [1]Source!BA56,1) * [1]Source!I56) + (([1]Source!CS56/IF([1]Source!BS56&lt;&gt; 0, [1]Source!BS56,1) * [1]Source!I56) )),2)</f>
        <v>0</v>
      </c>
      <c r="Z60">
        <f>ROUND(([1]Source!CA56/100)*(([1]Source!CT56/IF([1]Source!BA56&lt;&gt; 0, [1]Source!BA56,1) * [1]Source!I56) + (([1]Source!CS56/IF([1]Source!BS56&lt;&gt; 0, [1]Source!BS56,1) * [1]Source!I56) )),2)</f>
        <v>0</v>
      </c>
    </row>
    <row r="61" spans="1:27" ht="90">
      <c r="A61" s="45"/>
      <c r="B61" s="45"/>
      <c r="C61" s="45" t="str">
        <f>[1]Source!F57</f>
        <v>ТССЦ-2001 ТЕХ.ЧАСТЬ-IV. Таб.1.2</v>
      </c>
      <c r="D61" s="46" t="s">
        <v>86</v>
      </c>
      <c r="E61" s="47" t="str">
        <f>[1]Source!H57</f>
        <v>м3</v>
      </c>
      <c r="F61" s="17">
        <f>ROUND([1]Source!I57,6)</f>
        <v>50.212049999999998</v>
      </c>
      <c r="G61" s="14">
        <f>[1]Source!AC57</f>
        <v>16.27</v>
      </c>
      <c r="H61" s="17"/>
      <c r="I61" s="61">
        <f>([1]Source!CR57/IF([1]Source!BB57&lt;&gt; 0, [1]Source!BB57,1) * [1]Source!I57) + ([1]Source!CQ57/IF([1]Source!BC57&lt;&gt; 0, [1]Source!BC57,1) * [1]Source!I57) + ([1]Source!CT57/IF([1]Source!BA57&lt;&gt; 0, [1]Source!BA57,1) * [1]Source!I57)</f>
        <v>816.95005349999997</v>
      </c>
      <c r="J61" s="48" t="str">
        <f>IF( [1]Source!BO57 &lt;&gt;"", [1]Source!BO57, "" )</f>
        <v/>
      </c>
      <c r="K61" s="17">
        <f>[1]Source!BC57</f>
        <v>4.2619999999999996</v>
      </c>
      <c r="L61" s="14">
        <f>[1]Source!O57</f>
        <v>3481.84</v>
      </c>
      <c r="M61" s="17"/>
      <c r="O61">
        <f>([1]Source!CT57/IF([1]Source!BA57&lt;&gt; 0, [1]Source!BA57,1) * [1]Source!I57)</f>
        <v>0</v>
      </c>
      <c r="P61">
        <f>IF( [1]Source!BI57 = 1, (([1]Source!CR57/IF([1]Source!BB57&lt;&gt; 0, [1]Source!BB57,1) * [1]Source!I57) + ([1]Source!CQ57/IF([1]Source!BC57&lt;&gt; 0, [1]Source!BC57,1) * [1]Source!I57) + ([1]Source!CT57/IF([1]Source!BA57&lt;&gt; 0, [1]Source!BA57,1) * [1]Source!I57)), 0 )</f>
        <v>816.95005349999997</v>
      </c>
      <c r="Q61">
        <f>IF( [1]Source!BI57 = 2, (([1]Source!CR57/IF([1]Source!BB57&lt;&gt; 0, [1]Source!BB57,1) * [1]Source!I57) + ([1]Source!CQ57/IF([1]Source!BC57&lt;&gt; 0, [1]Source!BC57,1) * [1]Source!I57) + ([1]Source!CT57/IF([1]Source!BA57&lt;&gt; 0, [1]Source!BA57,1) * [1]Source!I57)), 0 )</f>
        <v>0</v>
      </c>
      <c r="R61">
        <f>IF( [1]Source!BI57 = 3, (([1]Source!CR57/IF([1]Source!BB57&lt;&gt; 0, [1]Source!BB57,1) * [1]Source!I57) + ([1]Source!CQ57/IF([1]Source!BC57&lt;&gt; 0, [1]Source!BC57,1) * [1]Source!I57) + ([1]Source!CT57/IF([1]Source!BA57&lt;&gt; 0, [1]Source!BA57,1) * [1]Source!I57)), 0 )</f>
        <v>0</v>
      </c>
      <c r="S61">
        <f>IF( [1]Source!BI57 = 4, (([1]Source!CR57/IF([1]Source!BB57&lt;&gt; 0, [1]Source!BB57,1) * [1]Source!I57) + ([1]Source!CQ57/IF([1]Source!BC57&lt;&gt; 0, [1]Source!BC57,1) * [1]Source!I57) + ([1]Source!CT57/IF([1]Source!BA57&lt;&gt; 0, [1]Source!BA57,1) * [1]Source!I57)), 0 )</f>
        <v>0</v>
      </c>
      <c r="T61">
        <f>IF( [1]Source!BI57 = 1, [1]Source!O57 + [1]Source!X57 + [1]Source!Y57, 0 )</f>
        <v>3481.84</v>
      </c>
      <c r="U61">
        <f>IF( [1]Source!BI57 = 2, [1]Source!O57 + [1]Source!X57 + [1]Source!Y57, 0 )</f>
        <v>0</v>
      </c>
      <c r="V61">
        <f>IF( [1]Source!BI57 = 3, [1]Source!O57 + [1]Source!X57 + [1]Source!Y57, 0 )</f>
        <v>0</v>
      </c>
      <c r="W61">
        <f>IF( [1]Source!BI57 = 4, [1]Source!O57 + [1]Source!X57 + [1]Source!Y57, 0 )</f>
        <v>0</v>
      </c>
      <c r="X61">
        <f>([1]Source!CS57/IF([1]Source!BS57&lt;&gt; 0, [1]Source!BS57,1) * [1]Source!I57)</f>
        <v>0</v>
      </c>
      <c r="Y61">
        <f>ROUND(([1]Source!BZ57/100)*(([1]Source!CT57/IF([1]Source!BA57&lt;&gt; 0, [1]Source!BA57,1) * [1]Source!I57) + (([1]Source!CS57/IF([1]Source!BS57&lt;&gt; 0, [1]Source!BS57,1) * [1]Source!I57) )),2)</f>
        <v>0</v>
      </c>
      <c r="Z61">
        <f>ROUND(([1]Source!CA57/100)*(([1]Source!CT57/IF([1]Source!BA57&lt;&gt; 0, [1]Source!BA57,1) * [1]Source!I57) + (([1]Source!CS57/IF([1]Source!BS57&lt;&gt; 0, [1]Source!BS57,1) * [1]Source!I57) )),2)</f>
        <v>0</v>
      </c>
    </row>
    <row r="62" spans="1:27" ht="75">
      <c r="A62" s="45"/>
      <c r="B62" s="45"/>
      <c r="C62" s="45" t="str">
        <f>[1]Source!F58</f>
        <v>204-0021</v>
      </c>
      <c r="D62" s="46" t="s">
        <v>87</v>
      </c>
      <c r="E62" s="47" t="str">
        <f>[1]Source!H58</f>
        <v>т</v>
      </c>
      <c r="F62" s="17">
        <f>ROUND([1]Source!I58,6)</f>
        <v>0.2979</v>
      </c>
      <c r="G62" s="14">
        <f>IF([1]Source!AL58=0,[1]Source!AK58,[1]Source!AL58)</f>
        <v>6850.47</v>
      </c>
      <c r="H62" s="48" t="str">
        <f>[1]Source!DD58</f>
        <v/>
      </c>
      <c r="I62" s="61">
        <f>([1]Source!CR58/IF([1]Source!BB58&lt;&gt; 0, [1]Source!BB58,1) * [1]Source!I58) + ([1]Source!CQ58/IF([1]Source!BC58&lt;&gt; 0, [1]Source!BC58,1) * [1]Source!I58) + ([1]Source!CT58/IF([1]Source!BA58&lt;&gt; 0, [1]Source!BA58,1) * [1]Source!I58)</f>
        <v>2040.755013</v>
      </c>
      <c r="J62" s="48" t="str">
        <f>IF( [1]Source!BO58 &lt;&gt;"", [1]Source!BO58, "" )</f>
        <v/>
      </c>
      <c r="K62" s="17">
        <f>[1]Source!BC58</f>
        <v>4.2619999999999996</v>
      </c>
      <c r="L62" s="14">
        <f>[1]Source!O58</f>
        <v>8697.7000000000007</v>
      </c>
      <c r="M62" s="17"/>
      <c r="O62">
        <f>([1]Source!CT58/IF([1]Source!BA58&lt;&gt; 0, [1]Source!BA58,1) * [1]Source!I58)</f>
        <v>0</v>
      </c>
      <c r="P62">
        <f>IF( [1]Source!BI58 = 1, (([1]Source!CR58/IF([1]Source!BB58&lt;&gt; 0, [1]Source!BB58,1) * [1]Source!I58) + ([1]Source!CQ58/IF([1]Source!BC58&lt;&gt; 0, [1]Source!BC58,1) * [1]Source!I58) + ([1]Source!CT58/IF([1]Source!BA58&lt;&gt; 0, [1]Source!BA58,1) * [1]Source!I58)), 0 )</f>
        <v>2040.755013</v>
      </c>
      <c r="Q62">
        <f>IF( [1]Source!BI58 = 2, (([1]Source!CR58/IF([1]Source!BB58&lt;&gt; 0, [1]Source!BB58,1) * [1]Source!I58) + ([1]Source!CQ58/IF([1]Source!BC58&lt;&gt; 0, [1]Source!BC58,1) * [1]Source!I58) + ([1]Source!CT58/IF([1]Source!BA58&lt;&gt; 0, [1]Source!BA58,1) * [1]Source!I58)), 0 )</f>
        <v>0</v>
      </c>
      <c r="R62">
        <f>IF( [1]Source!BI58 = 3, (([1]Source!CR58/IF([1]Source!BB58&lt;&gt; 0, [1]Source!BB58,1) * [1]Source!I58) + ([1]Source!CQ58/IF([1]Source!BC58&lt;&gt; 0, [1]Source!BC58,1) * [1]Source!I58) + ([1]Source!CT58/IF([1]Source!BA58&lt;&gt; 0, [1]Source!BA58,1) * [1]Source!I58)), 0 )</f>
        <v>0</v>
      </c>
      <c r="S62">
        <f>IF( [1]Source!BI58 = 4, (([1]Source!CR58/IF([1]Source!BB58&lt;&gt; 0, [1]Source!BB58,1) * [1]Source!I58) + ([1]Source!CQ58/IF([1]Source!BC58&lt;&gt; 0, [1]Source!BC58,1) * [1]Source!I58) + ([1]Source!CT58/IF([1]Source!BA58&lt;&gt; 0, [1]Source!BA58,1) * [1]Source!I58)), 0 )</f>
        <v>0</v>
      </c>
      <c r="T62">
        <f>IF( [1]Source!BI58 = 1, [1]Source!O58 + [1]Source!X58 + [1]Source!Y58, 0 )</f>
        <v>8697.7000000000007</v>
      </c>
      <c r="U62">
        <f>IF( [1]Source!BI58 = 2, [1]Source!O58 + [1]Source!X58 + [1]Source!Y58, 0 )</f>
        <v>0</v>
      </c>
      <c r="V62">
        <f>IF( [1]Source!BI58 = 3, [1]Source!O58 + [1]Source!X58 + [1]Source!Y58, 0 )</f>
        <v>0</v>
      </c>
      <c r="W62">
        <f>IF( [1]Source!BI58 = 4, [1]Source!O58 + [1]Source!X58 + [1]Source!Y58, 0 )</f>
        <v>0</v>
      </c>
      <c r="X62">
        <f>([1]Source!CS58/IF([1]Source!BS58&lt;&gt; 0, [1]Source!BS58,1) * [1]Source!I58)</f>
        <v>0</v>
      </c>
      <c r="Y62">
        <f>ROUND(([1]Source!BZ58/100)*(([1]Source!CT58/IF([1]Source!BA58&lt;&gt; 0, [1]Source!BA58,1) * [1]Source!I58) + (([1]Source!CS58/IF([1]Source!BS58&lt;&gt; 0, [1]Source!BS58,1) * [1]Source!I58) )),2)</f>
        <v>0</v>
      </c>
      <c r="Z62">
        <f>ROUND(([1]Source!CA58/100)*(([1]Source!CT58/IF([1]Source!BA58&lt;&gt; 0, [1]Source!BA58,1) * [1]Source!I58) + (([1]Source!CS58/IF([1]Source!BS58&lt;&gt; 0, [1]Source!BS58,1) * [1]Source!I58) )),2)</f>
        <v>0</v>
      </c>
    </row>
    <row r="63" spans="1:27" ht="75">
      <c r="A63" s="45"/>
      <c r="B63" s="45"/>
      <c r="C63" s="45" t="str">
        <f>[1]Source!F59</f>
        <v>204-0022</v>
      </c>
      <c r="D63" s="46" t="s">
        <v>88</v>
      </c>
      <c r="E63" s="47" t="str">
        <f>[1]Source!H59</f>
        <v>т</v>
      </c>
      <c r="F63" s="17">
        <f>ROUND([1]Source!I59,6)</f>
        <v>0.73980000000000001</v>
      </c>
      <c r="G63" s="14">
        <f>IF([1]Source!AL59=0,[1]Source!AK59,[1]Source!AL59)</f>
        <v>6420</v>
      </c>
      <c r="H63" s="48" t="str">
        <f>[1]Source!DD59</f>
        <v/>
      </c>
      <c r="I63" s="61">
        <f>([1]Source!CR59/IF([1]Source!BB59&lt;&gt; 0, [1]Source!BB59,1) * [1]Source!I59) + ([1]Source!CQ59/IF([1]Source!BC59&lt;&gt; 0, [1]Source!BC59,1) * [1]Source!I59) + ([1]Source!CT59/IF([1]Source!BA59&lt;&gt; 0, [1]Source!BA59,1) * [1]Source!I59)</f>
        <v>4749.5160000000005</v>
      </c>
      <c r="J63" s="48" t="str">
        <f>IF( [1]Source!BO59 &lt;&gt;"", [1]Source!BO59, "" )</f>
        <v/>
      </c>
      <c r="K63" s="17">
        <f>[1]Source!BC59</f>
        <v>4.2619999999999996</v>
      </c>
      <c r="L63" s="14">
        <f>[1]Source!O59</f>
        <v>20242.439999999999</v>
      </c>
      <c r="M63" s="17"/>
      <c r="O63">
        <f>([1]Source!CT59/IF([1]Source!BA59&lt;&gt; 0, [1]Source!BA59,1) * [1]Source!I59)</f>
        <v>0</v>
      </c>
      <c r="P63">
        <f>IF( [1]Source!BI59 = 1, (([1]Source!CR59/IF([1]Source!BB59&lt;&gt; 0, [1]Source!BB59,1) * [1]Source!I59) + ([1]Source!CQ59/IF([1]Source!BC59&lt;&gt; 0, [1]Source!BC59,1) * [1]Source!I59) + ([1]Source!CT59/IF([1]Source!BA59&lt;&gt; 0, [1]Source!BA59,1) * [1]Source!I59)), 0 )</f>
        <v>4749.5160000000005</v>
      </c>
      <c r="Q63">
        <f>IF( [1]Source!BI59 = 2, (([1]Source!CR59/IF([1]Source!BB59&lt;&gt; 0, [1]Source!BB59,1) * [1]Source!I59) + ([1]Source!CQ59/IF([1]Source!BC59&lt;&gt; 0, [1]Source!BC59,1) * [1]Source!I59) + ([1]Source!CT59/IF([1]Source!BA59&lt;&gt; 0, [1]Source!BA59,1) * [1]Source!I59)), 0 )</f>
        <v>0</v>
      </c>
      <c r="R63">
        <f>IF( [1]Source!BI59 = 3, (([1]Source!CR59/IF([1]Source!BB59&lt;&gt; 0, [1]Source!BB59,1) * [1]Source!I59) + ([1]Source!CQ59/IF([1]Source!BC59&lt;&gt; 0, [1]Source!BC59,1) * [1]Source!I59) + ([1]Source!CT59/IF([1]Source!BA59&lt;&gt; 0, [1]Source!BA59,1) * [1]Source!I59)), 0 )</f>
        <v>0</v>
      </c>
      <c r="S63">
        <f>IF( [1]Source!BI59 = 4, (([1]Source!CR59/IF([1]Source!BB59&lt;&gt; 0, [1]Source!BB59,1) * [1]Source!I59) + ([1]Source!CQ59/IF([1]Source!BC59&lt;&gt; 0, [1]Source!BC59,1) * [1]Source!I59) + ([1]Source!CT59/IF([1]Source!BA59&lt;&gt; 0, [1]Source!BA59,1) * [1]Source!I59)), 0 )</f>
        <v>0</v>
      </c>
      <c r="T63">
        <f>IF( [1]Source!BI59 = 1, [1]Source!O59 + [1]Source!X59 + [1]Source!Y59, 0 )</f>
        <v>20242.439999999999</v>
      </c>
      <c r="U63">
        <f>IF( [1]Source!BI59 = 2, [1]Source!O59 + [1]Source!X59 + [1]Source!Y59, 0 )</f>
        <v>0</v>
      </c>
      <c r="V63">
        <f>IF( [1]Source!BI59 = 3, [1]Source!O59 + [1]Source!X59 + [1]Source!Y59, 0 )</f>
        <v>0</v>
      </c>
      <c r="W63">
        <f>IF( [1]Source!BI59 = 4, [1]Source!O59 + [1]Source!X59 + [1]Source!Y59, 0 )</f>
        <v>0</v>
      </c>
      <c r="X63">
        <f>([1]Source!CS59/IF([1]Source!BS59&lt;&gt; 0, [1]Source!BS59,1) * [1]Source!I59)</f>
        <v>0</v>
      </c>
      <c r="Y63">
        <f>ROUND(([1]Source!BZ59/100)*(([1]Source!CT59/IF([1]Source!BA59&lt;&gt; 0, [1]Source!BA59,1) * [1]Source!I59) + (([1]Source!CS59/IF([1]Source!BS59&lt;&gt; 0, [1]Source!BS59,1) * [1]Source!I59) )),2)</f>
        <v>0</v>
      </c>
      <c r="Z63">
        <f>ROUND(([1]Source!CA59/100)*(([1]Source!CT59/IF([1]Source!BA59&lt;&gt; 0, [1]Source!BA59,1) * [1]Source!I59) + (([1]Source!CS59/IF([1]Source!BS59&lt;&gt; 0, [1]Source!BS59,1) * [1]Source!I59) )),2)</f>
        <v>0</v>
      </c>
    </row>
    <row r="64" spans="1:27" ht="75">
      <c r="A64" s="50"/>
      <c r="B64" s="50"/>
      <c r="C64" s="50" t="str">
        <f>[1]Source!F60</f>
        <v>204-0024</v>
      </c>
      <c r="D64" s="51" t="s">
        <v>89</v>
      </c>
      <c r="E64" s="52" t="str">
        <f>[1]Source!H60</f>
        <v>т</v>
      </c>
      <c r="F64" s="53">
        <f>ROUND([1]Source!I60,6)</f>
        <v>0.65790000000000004</v>
      </c>
      <c r="G64" s="54">
        <f>IF([1]Source!AL60=0,[1]Source!AK60,[1]Source!AL60)</f>
        <v>6290</v>
      </c>
      <c r="H64" s="55" t="str">
        <f>[1]Source!DD60</f>
        <v/>
      </c>
      <c r="I64" s="56">
        <f>([1]Source!CR60/IF([1]Source!BB60&lt;&gt; 0, [1]Source!BB60,1) * [1]Source!I60) + ([1]Source!CQ60/IF([1]Source!BC60&lt;&gt; 0, [1]Source!BC60,1) * [1]Source!I60) + ([1]Source!CT60/IF([1]Source!BA60&lt;&gt; 0, [1]Source!BA60,1) * [1]Source!I60)</f>
        <v>4138.1909999999998</v>
      </c>
      <c r="J64" s="55" t="str">
        <f>IF( [1]Source!BO60 &lt;&gt;"", [1]Source!BO60, "" )</f>
        <v/>
      </c>
      <c r="K64" s="53">
        <f>[1]Source!BC60</f>
        <v>4.2619999999999996</v>
      </c>
      <c r="L64" s="54">
        <f>[1]Source!O60</f>
        <v>17636.97</v>
      </c>
      <c r="M64" s="53"/>
      <c r="O64">
        <f>([1]Source!CT60/IF([1]Source!BA60&lt;&gt; 0, [1]Source!BA60,1) * [1]Source!I60)</f>
        <v>0</v>
      </c>
      <c r="P64">
        <f>IF( [1]Source!BI60 = 1, (([1]Source!CR60/IF([1]Source!BB60&lt;&gt; 0, [1]Source!BB60,1) * [1]Source!I60) + ([1]Source!CQ60/IF([1]Source!BC60&lt;&gt; 0, [1]Source!BC60,1) * [1]Source!I60) + ([1]Source!CT60/IF([1]Source!BA60&lt;&gt; 0, [1]Source!BA60,1) * [1]Source!I60)), 0 )</f>
        <v>4138.1909999999998</v>
      </c>
      <c r="Q64">
        <f>IF( [1]Source!BI60 = 2, (([1]Source!CR60/IF([1]Source!BB60&lt;&gt; 0, [1]Source!BB60,1) * [1]Source!I60) + ([1]Source!CQ60/IF([1]Source!BC60&lt;&gt; 0, [1]Source!BC60,1) * [1]Source!I60) + ([1]Source!CT60/IF([1]Source!BA60&lt;&gt; 0, [1]Source!BA60,1) * [1]Source!I60)), 0 )</f>
        <v>0</v>
      </c>
      <c r="R64">
        <f>IF( [1]Source!BI60 = 3, (([1]Source!CR60/IF([1]Source!BB60&lt;&gt; 0, [1]Source!BB60,1) * [1]Source!I60) + ([1]Source!CQ60/IF([1]Source!BC60&lt;&gt; 0, [1]Source!BC60,1) * [1]Source!I60) + ([1]Source!CT60/IF([1]Source!BA60&lt;&gt; 0, [1]Source!BA60,1) * [1]Source!I60)), 0 )</f>
        <v>0</v>
      </c>
      <c r="S64">
        <f>IF( [1]Source!BI60 = 4, (([1]Source!CR60/IF([1]Source!BB60&lt;&gt; 0, [1]Source!BB60,1) * [1]Source!I60) + ([1]Source!CQ60/IF([1]Source!BC60&lt;&gt; 0, [1]Source!BC60,1) * [1]Source!I60) + ([1]Source!CT60/IF([1]Source!BA60&lt;&gt; 0, [1]Source!BA60,1) * [1]Source!I60)), 0 )</f>
        <v>0</v>
      </c>
      <c r="T64">
        <f>IF( [1]Source!BI60 = 1, [1]Source!O60 + [1]Source!X60 + [1]Source!Y60, 0 )</f>
        <v>17636.97</v>
      </c>
      <c r="U64">
        <f>IF( [1]Source!BI60 = 2, [1]Source!O60 + [1]Source!X60 + [1]Source!Y60, 0 )</f>
        <v>0</v>
      </c>
      <c r="V64">
        <f>IF( [1]Source!BI60 = 3, [1]Source!O60 + [1]Source!X60 + [1]Source!Y60, 0 )</f>
        <v>0</v>
      </c>
      <c r="W64">
        <f>IF( [1]Source!BI60 = 4, [1]Source!O60 + [1]Source!X60 + [1]Source!Y60, 0 )</f>
        <v>0</v>
      </c>
      <c r="X64">
        <f>([1]Source!CS60/IF([1]Source!BS60&lt;&gt; 0, [1]Source!BS60,1) * [1]Source!I60)</f>
        <v>0</v>
      </c>
      <c r="Y64">
        <f>ROUND(([1]Source!BZ60/100)*(([1]Source!CT60/IF([1]Source!BA60&lt;&gt; 0, [1]Source!BA60,1) * [1]Source!I60) + (([1]Source!CS60/IF([1]Source!BS60&lt;&gt; 0, [1]Source!BS60,1) * [1]Source!I60) )),2)</f>
        <v>0</v>
      </c>
      <c r="Z64">
        <f>ROUND(([1]Source!CA60/100)*(([1]Source!CT60/IF([1]Source!BA60&lt;&gt; 0, [1]Source!BA60,1) * [1]Source!I60) + (([1]Source!CS60/IF([1]Source!BS60&lt;&gt; 0, [1]Source!BS60,1) * [1]Source!I60) )),2)</f>
        <v>0</v>
      </c>
    </row>
    <row r="65" spans="1:27" ht="15.75">
      <c r="A65" s="17"/>
      <c r="B65" s="17"/>
      <c r="C65" s="17"/>
      <c r="D65" s="17"/>
      <c r="E65" s="17"/>
      <c r="F65" s="17"/>
      <c r="G65" s="17"/>
      <c r="H65" s="17"/>
      <c r="I65" s="57">
        <f>([1]Source!CT55/IF([1]Source!BA55 &lt;&gt;0, [1]Source!BA55, 1) * [1]Source!I55) + ([1]Source!CR55 / IF([1]Source!BB55 &lt;&gt;0, [1]Source!BB55, 1) * [1]Source!I55 ) + I56 + I57 + I58 + I60 + I61 + I62 + I63 + I64</f>
        <v>54268.764975000006</v>
      </c>
      <c r="J65" s="58"/>
      <c r="K65" s="58"/>
      <c r="L65" s="57">
        <f>[1]Source!S55+[1]Source!Q55+L56 + L57 + L58 + L60 + L61 + L62 + L63 + L64</f>
        <v>253938.91000000003</v>
      </c>
      <c r="M65" s="57">
        <f>[1]Source!U55</f>
        <v>137.96193599999998</v>
      </c>
      <c r="N65" s="59">
        <f>I65</f>
        <v>54268.764975000006</v>
      </c>
      <c r="O65">
        <f>([1]Source!CT55/IF([1]Source!BA55&lt;&gt; 0, [1]Source!BA55,1) * [1]Source!I55)</f>
        <v>1004.3646749999999</v>
      </c>
      <c r="P65">
        <f>IF( [1]Source!BI55 = 1, (( ( ([1]Source!CT55/IF([1]Source!BA55 &lt;&gt;0,[1]Source!BA55, 1) * [1]Source!I55) + ([1]Source!CR55/IF([1]Source!BB55 &lt;&gt;0,[1]Source!BB55, 1)* [1]Source!I55) + ([1]Source!CQ55/IF([1]Source!BC55 &lt;&gt;0,[1]Source!BC55, 1) * [1]Source!I55) ) + (([1]Source!BZ55/100)*( ([1]Source!CT55/IF([1]Source!BA55 &lt;&gt;0,[1]Source!BA55, 1)* [1]Source!I55) + ([1]Source!CS55/IF([1]Source!BS55 &lt;&gt;0,[1]Source!BS55, 1) * [1]Source!I55 ))) + (([1]Source!CA55/100)*( ([1]Source!CT55/IF([1]Source!BA55 &lt;&gt;0,[1]Source!BA55, 1)* [1]Source!I55) + ([1]Source!CS55/IF([1]Source!BS55 &lt;&gt;0,[1]Source!BS55, 1) * [1]Source!I55 ))))), 0 )</f>
        <v>5764.6164143999995</v>
      </c>
      <c r="Q65">
        <f>IF( [1]Source!BI55 = 2, (( ( ([1]Source!CT55/IF([1]Source!BA55 &lt;&gt;0,[1]Source!BA55, 1) * [1]Source!I55) + ([1]Source!CR55/IF([1]Source!BB55 &lt;&gt;0,[1]Source!BB55, 1)* [1]Source!I55) + ([1]Source!CQ55/IF([1]Source!BC55 &lt;&gt;0,[1]Source!BC55, 1) * [1]Source!I55) ) + (([1]Source!BZ55/100)*( ([1]Source!CT55/IF([1]Source!BA55 &lt;&gt;0,[1]Source!BA55, 1)* [1]Source!I55) + ([1]Source!CS55/IF([1]Source!BS55 &lt;&gt;0,[1]Source!BS55, 1) * [1]Source!I55 ))) + (([1]Source!CA55/100)*( ([1]Source!CT55/IF([1]Source!BA55 &lt;&gt;0,[1]Source!BA55, 1)* [1]Source!I55) + ([1]Source!CS55/IF([1]Source!BS55 &lt;&gt;0,[1]Source!BS55, 1) * [1]Source!I55 ))))), 0 )</f>
        <v>0</v>
      </c>
      <c r="R65">
        <f>IF( [1]Source!BI55 = 3, (( ( ([1]Source!CT55/IF([1]Source!BA55 &lt;&gt;0,[1]Source!BA55, 1) * [1]Source!I55) + ([1]Source!CR55/IF([1]Source!BB55 &lt;&gt;0,[1]Source!BB55, 1)* [1]Source!I55) + ([1]Source!CQ55/IF([1]Source!BC55 &lt;&gt;0,[1]Source!BC55, 1) * [1]Source!I55) ) + (([1]Source!BZ55/100)*( ([1]Source!CT55/IF([1]Source!BA55 &lt;&gt;0,[1]Source!BA55, 1)* [1]Source!I55) + ([1]Source!CS55/IF([1]Source!BS55 &lt;&gt;0,[1]Source!BS55, 1) * [1]Source!I55 ))) + (([1]Source!CA55/100)*( ([1]Source!CT55/IF([1]Source!BA55 &lt;&gt;0,[1]Source!BA55, 1)* [1]Source!I55) + ([1]Source!CS55/IF([1]Source!BS55 &lt;&gt;0,[1]Source!BS55, 1) * [1]Source!I55 ))))), 0 )</f>
        <v>0</v>
      </c>
      <c r="S65">
        <f>IF( [1]Source!BI55 = 4, (( ( ([1]Source!CT55/IF([1]Source!BA55 &lt;&gt;0,[1]Source!BA55, 1) * [1]Source!I55) + ([1]Source!CR55/IF([1]Source!BB55 &lt;&gt;0,[1]Source!BB55, 1)* [1]Source!I55) + ([1]Source!CQ55/IF([1]Source!BC55 &lt;&gt;0,[1]Source!BC55, 1) * [1]Source!I55) ) + (([1]Source!BZ55/100)*( ([1]Source!CT55/IF([1]Source!BA55 &lt;&gt;0,[1]Source!BA55, 1)* [1]Source!I55) + ([1]Source!CS55/IF([1]Source!BS55 &lt;&gt;0,[1]Source!BS55, 1) * [1]Source!I55 ))) + (([1]Source!CA55/100)*( ([1]Source!CT55/IF([1]Source!BA55 &lt;&gt;0,[1]Source!BA55, 1)* [1]Source!I55) + ([1]Source!CS55/IF([1]Source!BS55 &lt;&gt;0,[1]Source!BS55, 1) * [1]Source!I55 ))))), 0 )</f>
        <v>0</v>
      </c>
      <c r="T65">
        <f>IF( [1]Source!BI55 = 1, [1]Source!O55 + [1]Source!X55 + [1]Source!Y55, 0 )</f>
        <v>47214.229999999996</v>
      </c>
      <c r="U65">
        <f>IF( [1]Source!BI55 = 2, [1]Source!O55 + [1]Source!X55 + [1]Source!Y55, 0 )</f>
        <v>0</v>
      </c>
      <c r="V65">
        <f>IF( [1]Source!BI55 = 3, [1]Source!O55 + [1]Source!X55 + [1]Source!Y55, 0 )</f>
        <v>0</v>
      </c>
      <c r="W65">
        <f>IF( [1]Source!BI55 = 4, [1]Source!O55 + [1]Source!X55 + [1]Source!Y55, 0 )</f>
        <v>0</v>
      </c>
      <c r="X65">
        <f>([1]Source!CS55/IF([1]Source!BS55&lt;&gt; 0, [1]Source!BS55,1) * [1]Source!I55)</f>
        <v>109.234707</v>
      </c>
    </row>
    <row r="66" spans="1:27" ht="45">
      <c r="A66" s="44">
        <v>3</v>
      </c>
      <c r="B66" s="44" t="str">
        <f>[1]Source!E63</f>
        <v>6</v>
      </c>
      <c r="C66" s="45" t="str">
        <f>[1]Source!F63</f>
        <v>06-01-015-9</v>
      </c>
      <c r="D66" s="46" t="s">
        <v>90</v>
      </c>
      <c r="E66" s="47" t="str">
        <f>[1]Source!H63</f>
        <v>т</v>
      </c>
      <c r="F66" s="17">
        <f>ROUND([1]Source!I63,6)</f>
        <v>0.76</v>
      </c>
      <c r="G66" s="14">
        <f>IF( [1]Source!AK63 &lt;&gt;0, [1]Source!AK63, [1]Source!AL63 + [1]Source!AM63 + [1]Source!AO63)</f>
        <v>212.10999999999999</v>
      </c>
      <c r="H66" s="17"/>
      <c r="I66" s="17"/>
      <c r="J66" s="48" t="str">
        <f>IF( [1]Source!BO63 &lt;&gt;"", [1]Source!BO63, "" )</f>
        <v/>
      </c>
      <c r="K66" s="17"/>
      <c r="L66" s="17"/>
      <c r="M66" s="17"/>
      <c r="AA66">
        <v>3</v>
      </c>
    </row>
    <row r="67" spans="1:27" ht="15">
      <c r="A67" s="17"/>
      <c r="B67" s="17"/>
      <c r="C67" s="17"/>
      <c r="D67" s="17" t="s">
        <v>27</v>
      </c>
      <c r="E67" s="17"/>
      <c r="F67" s="17"/>
      <c r="G67" s="14">
        <f>[1]Source!AO63</f>
        <v>177.45</v>
      </c>
      <c r="H67" s="48" t="str">
        <f>[1]Source!DG63</f>
        <v/>
      </c>
      <c r="I67" s="14">
        <f>([1]Source!CT63/IF([1]Source!BA63&lt;&gt; 0, [1]Source!BA63,1) * [1]Source!I63)</f>
        <v>134.86199999999999</v>
      </c>
      <c r="J67" s="17"/>
      <c r="K67" s="17">
        <f>[1]Source!BA63</f>
        <v>11.465999999999999</v>
      </c>
      <c r="L67" s="14">
        <f>[1]Source!S63</f>
        <v>1546.33</v>
      </c>
      <c r="M67" s="17"/>
    </row>
    <row r="68" spans="1:27" ht="15">
      <c r="A68" s="17"/>
      <c r="B68" s="17"/>
      <c r="C68" s="17"/>
      <c r="D68" s="17" t="s">
        <v>28</v>
      </c>
      <c r="E68" s="17"/>
      <c r="F68" s="17"/>
      <c r="G68" s="14">
        <f>[1]Source!AM63</f>
        <v>34.659999999999997</v>
      </c>
      <c r="H68" s="48" t="str">
        <f>[1]Source!DE63</f>
        <v/>
      </c>
      <c r="I68" s="14">
        <f>([1]Source!CR63/IF([1]Source!BB63&lt;&gt; 0, [1]Source!BB63,1) * [1]Source!I63)</f>
        <v>26.341599999999996</v>
      </c>
      <c r="J68" s="17"/>
      <c r="K68" s="17">
        <f>[1]Source!BB63</f>
        <v>5.8449999999999998</v>
      </c>
      <c r="L68" s="14">
        <f>[1]Source!Q63</f>
        <v>153.97</v>
      </c>
      <c r="M68" s="17"/>
    </row>
    <row r="69" spans="1:27" ht="15">
      <c r="A69" s="17"/>
      <c r="B69" s="17"/>
      <c r="C69" s="17"/>
      <c r="D69" s="17" t="s">
        <v>29</v>
      </c>
      <c r="E69" s="17"/>
      <c r="F69" s="17"/>
      <c r="G69" s="14">
        <f>[1]Source!AN63</f>
        <v>1.87</v>
      </c>
      <c r="H69" s="48" t="str">
        <f>[1]Source!DF63</f>
        <v/>
      </c>
      <c r="I69" s="49">
        <f>([1]Source!CS63/IF([1]Source!BS63&lt;&gt; 0, [1]Source!BS63,1) * [1]Source!I63)</f>
        <v>1.4212</v>
      </c>
      <c r="J69" s="17"/>
      <c r="K69" s="17">
        <f>[1]Source!BS63</f>
        <v>11.465999999999999</v>
      </c>
      <c r="L69" s="49">
        <f>[1]Source!R63</f>
        <v>16.3</v>
      </c>
      <c r="M69" s="17"/>
    </row>
    <row r="70" spans="1:27" ht="15">
      <c r="A70" s="17"/>
      <c r="B70" s="17"/>
      <c r="C70" s="17"/>
      <c r="D70" s="17" t="s">
        <v>31</v>
      </c>
      <c r="E70" s="20" t="s">
        <v>34</v>
      </c>
      <c r="F70" s="17"/>
      <c r="G70" s="14">
        <f>[1]Source!BZ63</f>
        <v>105</v>
      </c>
      <c r="H70" s="17"/>
      <c r="I70" s="14">
        <f>Y70 + Y73</f>
        <v>143.1</v>
      </c>
      <c r="J70" s="17"/>
      <c r="K70" s="14">
        <f>[1]Source!AT63</f>
        <v>105</v>
      </c>
      <c r="L70" s="14">
        <f>[1]Source!X63 + [1]Source!X64</f>
        <v>1640.76</v>
      </c>
      <c r="M70" s="17"/>
      <c r="Y70">
        <f>ROUND((G70/100)*((([1]Source!CT63/IF([1]Source!BA63 &lt;&gt; 0, [1]Source!BA63,1) * [1]Source!I63)) + (([1]Source!CS63/IF([1]Source!BS63 &lt;&gt; 0, [1]Source!BS63, 1) * [1]Source!I63))),2)</f>
        <v>143.1</v>
      </c>
    </row>
    <row r="71" spans="1:27" ht="15">
      <c r="A71" s="17"/>
      <c r="B71" s="17"/>
      <c r="C71" s="17"/>
      <c r="D71" s="17" t="s">
        <v>32</v>
      </c>
      <c r="E71" s="20" t="s">
        <v>34</v>
      </c>
      <c r="F71" s="17"/>
      <c r="G71" s="14">
        <f>[1]Source!CA63</f>
        <v>65</v>
      </c>
      <c r="H71" s="17"/>
      <c r="I71" s="14">
        <f>Z71 + Z73</f>
        <v>88.58</v>
      </c>
      <c r="J71" s="17"/>
      <c r="K71" s="14">
        <f>[1]Source!AU63</f>
        <v>65</v>
      </c>
      <c r="L71" s="14">
        <f>[1]Source!Y63 + [1]Source!Y64</f>
        <v>1015.71</v>
      </c>
      <c r="M71" s="17"/>
      <c r="Z71">
        <f>ROUND((G71/100)*((([1]Source!CT63/IF([1]Source!BA63 &lt;&gt; 0, [1]Source!BA63,1) * [1]Source!I63)) + (([1]Source!CS63/IF([1]Source!BS63 &lt;&gt; 0, [1]Source!BS63, 1) * [1]Source!I63))),2)</f>
        <v>88.58</v>
      </c>
    </row>
    <row r="72" spans="1:27" ht="15">
      <c r="A72" s="17"/>
      <c r="B72" s="17"/>
      <c r="C72" s="17"/>
      <c r="D72" s="17" t="s">
        <v>33</v>
      </c>
      <c r="E72" s="20" t="s">
        <v>35</v>
      </c>
      <c r="F72" s="17">
        <f>[1]Source!AQ63</f>
        <v>21.8</v>
      </c>
      <c r="G72" s="17"/>
      <c r="H72" s="48" t="str">
        <f>[1]Source!DI63</f>
        <v/>
      </c>
      <c r="I72" s="17"/>
      <c r="J72" s="17"/>
      <c r="K72" s="17"/>
      <c r="L72" s="17"/>
      <c r="M72" s="14">
        <f>[1]Source!U63</f>
        <v>16.568000000000001</v>
      </c>
    </row>
    <row r="73" spans="1:27" ht="135">
      <c r="A73" s="50"/>
      <c r="B73" s="50"/>
      <c r="C73" s="50" t="str">
        <f>[1]Source!F64</f>
        <v>204-0064</v>
      </c>
      <c r="D73" s="51" t="s">
        <v>91</v>
      </c>
      <c r="E73" s="52" t="str">
        <f>[1]Source!H64</f>
        <v>т</v>
      </c>
      <c r="F73" s="53">
        <f>ROUND([1]Source!I64,6)</f>
        <v>0.76</v>
      </c>
      <c r="G73" s="54">
        <f>IF([1]Source!AL64=0,[1]Source!AK64,[1]Source!AL64)</f>
        <v>7403.5</v>
      </c>
      <c r="H73" s="55" t="str">
        <f>[1]Source!DD64</f>
        <v/>
      </c>
      <c r="I73" s="56">
        <f>([1]Source!CR64/IF([1]Source!BB64&lt;&gt; 0, [1]Source!BB64,1) * [1]Source!I64) + ([1]Source!CQ64/IF([1]Source!BC64&lt;&gt; 0, [1]Source!BC64,1) * [1]Source!I64) + ([1]Source!CT64/IF([1]Source!BA64&lt;&gt; 0, [1]Source!BA64,1) * [1]Source!I64)</f>
        <v>5626.66</v>
      </c>
      <c r="J73" s="55" t="str">
        <f>IF( [1]Source!BO64 &lt;&gt;"", [1]Source!BO64, "" )</f>
        <v/>
      </c>
      <c r="K73" s="53">
        <f>[1]Source!BC64</f>
        <v>4.2619999999999996</v>
      </c>
      <c r="L73" s="54">
        <f>[1]Source!O64</f>
        <v>23980.82</v>
      </c>
      <c r="M73" s="53"/>
      <c r="O73">
        <f>([1]Source!CT64/IF([1]Source!BA64&lt;&gt; 0, [1]Source!BA64,1) * [1]Source!I64)</f>
        <v>0</v>
      </c>
      <c r="P73">
        <f>IF( [1]Source!BI64 = 1, (([1]Source!CR64/IF([1]Source!BB64&lt;&gt; 0, [1]Source!BB64,1) * [1]Source!I64) + ([1]Source!CQ64/IF([1]Source!BC64&lt;&gt; 0, [1]Source!BC64,1) * [1]Source!I64) + ([1]Source!CT64/IF([1]Source!BA64&lt;&gt; 0, [1]Source!BA64,1) * [1]Source!I64)), 0 )</f>
        <v>5626.66</v>
      </c>
      <c r="Q73">
        <f>IF( [1]Source!BI64 = 2, (([1]Source!CR64/IF([1]Source!BB64&lt;&gt; 0, [1]Source!BB64,1) * [1]Source!I64) + ([1]Source!CQ64/IF([1]Source!BC64&lt;&gt; 0, [1]Source!BC64,1) * [1]Source!I64) + ([1]Source!CT64/IF([1]Source!BA64&lt;&gt; 0, [1]Source!BA64,1) * [1]Source!I64)), 0 )</f>
        <v>0</v>
      </c>
      <c r="R73">
        <f>IF( [1]Source!BI64 = 3, (([1]Source!CR64/IF([1]Source!BB64&lt;&gt; 0, [1]Source!BB64,1) * [1]Source!I64) + ([1]Source!CQ64/IF([1]Source!BC64&lt;&gt; 0, [1]Source!BC64,1) * [1]Source!I64) + ([1]Source!CT64/IF([1]Source!BA64&lt;&gt; 0, [1]Source!BA64,1) * [1]Source!I64)), 0 )</f>
        <v>0</v>
      </c>
      <c r="S73">
        <f>IF( [1]Source!BI64 = 4, (([1]Source!CR64/IF([1]Source!BB64&lt;&gt; 0, [1]Source!BB64,1) * [1]Source!I64) + ([1]Source!CQ64/IF([1]Source!BC64&lt;&gt; 0, [1]Source!BC64,1) * [1]Source!I64) + ([1]Source!CT64/IF([1]Source!BA64&lt;&gt; 0, [1]Source!BA64,1) * [1]Source!I64)), 0 )</f>
        <v>0</v>
      </c>
      <c r="T73">
        <f>IF( [1]Source!BI64 = 1, [1]Source!O64 + [1]Source!X64 + [1]Source!Y64, 0 )</f>
        <v>23980.82</v>
      </c>
      <c r="U73">
        <f>IF( [1]Source!BI64 = 2, [1]Source!O64 + [1]Source!X64 + [1]Source!Y64, 0 )</f>
        <v>0</v>
      </c>
      <c r="V73">
        <f>IF( [1]Source!BI64 = 3, [1]Source!O64 + [1]Source!X64 + [1]Source!Y64, 0 )</f>
        <v>0</v>
      </c>
      <c r="W73">
        <f>IF( [1]Source!BI64 = 4, [1]Source!O64 + [1]Source!X64 + [1]Source!Y64, 0 )</f>
        <v>0</v>
      </c>
      <c r="X73">
        <f>([1]Source!CS64/IF([1]Source!BS64&lt;&gt; 0, [1]Source!BS64,1) * [1]Source!I64)</f>
        <v>0</v>
      </c>
      <c r="Y73">
        <f>ROUND(([1]Source!BZ64/100)*(([1]Source!CT64/IF([1]Source!BA64&lt;&gt; 0, [1]Source!BA64,1) * [1]Source!I64) + (([1]Source!CS64/IF([1]Source!BS64&lt;&gt; 0, [1]Source!BS64,1) * [1]Source!I64) )),2)</f>
        <v>0</v>
      </c>
      <c r="Z73">
        <f>ROUND(([1]Source!CA64/100)*(([1]Source!CT64/IF([1]Source!BA64&lt;&gt; 0, [1]Source!BA64,1) * [1]Source!I64) + (([1]Source!CS64/IF([1]Source!BS64&lt;&gt; 0, [1]Source!BS64,1) * [1]Source!I64) )),2)</f>
        <v>0</v>
      </c>
    </row>
    <row r="74" spans="1:27" ht="15.75">
      <c r="A74" s="17"/>
      <c r="B74" s="17"/>
      <c r="C74" s="17"/>
      <c r="D74" s="17"/>
      <c r="E74" s="17"/>
      <c r="F74" s="17"/>
      <c r="G74" s="17"/>
      <c r="H74" s="17"/>
      <c r="I74" s="57">
        <f>([1]Source!CT63/IF([1]Source!BA63 &lt;&gt;0, [1]Source!BA63, 1) * [1]Source!I63) + ([1]Source!CR63 / IF([1]Source!BB63 &lt;&gt;0, [1]Source!BB63, 1) * [1]Source!I63 ) + I70 + I71 + I73</f>
        <v>6019.5436</v>
      </c>
      <c r="J74" s="58"/>
      <c r="K74" s="58"/>
      <c r="L74" s="57">
        <f>[1]Source!S63+[1]Source!Q63+L70 + L71 + L73</f>
        <v>28337.59</v>
      </c>
      <c r="M74" s="57">
        <f>[1]Source!U63</f>
        <v>16.568000000000001</v>
      </c>
      <c r="N74" s="59">
        <f>I74</f>
        <v>6019.5436</v>
      </c>
      <c r="O74">
        <f>([1]Source!CT63/IF([1]Source!BA63&lt;&gt; 0, [1]Source!BA63,1) * [1]Source!I63)</f>
        <v>134.86199999999999</v>
      </c>
      <c r="P74">
        <f>IF( [1]Source!BI63 = 1, (( ( ([1]Source!CT63/IF([1]Source!BA63 &lt;&gt;0,[1]Source!BA63, 1) * [1]Source!I63) + ([1]Source!CR63/IF([1]Source!BB63 &lt;&gt;0,[1]Source!BB63, 1)* [1]Source!I63) + ([1]Source!CQ63/IF([1]Source!BC63 &lt;&gt;0,[1]Source!BC63, 1) * [1]Source!I63) ) + (([1]Source!BZ63/100)*( ([1]Source!CT63/IF([1]Source!BA63 &lt;&gt;0,[1]Source!BA63, 1)* [1]Source!I63) + ([1]Source!CS63/IF([1]Source!BS63 &lt;&gt;0,[1]Source!BS63, 1) * [1]Source!I63 ))) + (([1]Source!CA63/100)*( ([1]Source!CT63/IF([1]Source!BA63 &lt;&gt;0,[1]Source!BA63, 1)* [1]Source!I63) + ([1]Source!CS63/IF([1]Source!BS63 &lt;&gt;0,[1]Source!BS63, 1) * [1]Source!I63 ))))), 0 )</f>
        <v>392.88504</v>
      </c>
      <c r="Q74">
        <f>IF( [1]Source!BI63 = 2, (( ( ([1]Source!CT63/IF([1]Source!BA63 &lt;&gt;0,[1]Source!BA63, 1) * [1]Source!I63) + ([1]Source!CR63/IF([1]Source!BB63 &lt;&gt;0,[1]Source!BB63, 1)* [1]Source!I63) + ([1]Source!CQ63/IF([1]Source!BC63 &lt;&gt;0,[1]Source!BC63, 1) * [1]Source!I63) ) + (([1]Source!BZ63/100)*( ([1]Source!CT63/IF([1]Source!BA63 &lt;&gt;0,[1]Source!BA63, 1)* [1]Source!I63) + ([1]Source!CS63/IF([1]Source!BS63 &lt;&gt;0,[1]Source!BS63, 1) * [1]Source!I63 ))) + (([1]Source!CA63/100)*( ([1]Source!CT63/IF([1]Source!BA63 &lt;&gt;0,[1]Source!BA63, 1)* [1]Source!I63) + ([1]Source!CS63/IF([1]Source!BS63 &lt;&gt;0,[1]Source!BS63, 1) * [1]Source!I63 ))))), 0 )</f>
        <v>0</v>
      </c>
      <c r="R74">
        <f>IF( [1]Source!BI63 = 3, (( ( ([1]Source!CT63/IF([1]Source!BA63 &lt;&gt;0,[1]Source!BA63, 1) * [1]Source!I63) + ([1]Source!CR63/IF([1]Source!BB63 &lt;&gt;0,[1]Source!BB63, 1)* [1]Source!I63) + ([1]Source!CQ63/IF([1]Source!BC63 &lt;&gt;0,[1]Source!BC63, 1) * [1]Source!I63) ) + (([1]Source!BZ63/100)*( ([1]Source!CT63/IF([1]Source!BA63 &lt;&gt;0,[1]Source!BA63, 1)* [1]Source!I63) + ([1]Source!CS63/IF([1]Source!BS63 &lt;&gt;0,[1]Source!BS63, 1) * [1]Source!I63 ))) + (([1]Source!CA63/100)*( ([1]Source!CT63/IF([1]Source!BA63 &lt;&gt;0,[1]Source!BA63, 1)* [1]Source!I63) + ([1]Source!CS63/IF([1]Source!BS63 &lt;&gt;0,[1]Source!BS63, 1) * [1]Source!I63 ))))), 0 )</f>
        <v>0</v>
      </c>
      <c r="S74">
        <f>IF( [1]Source!BI63 = 4, (( ( ([1]Source!CT63/IF([1]Source!BA63 &lt;&gt;0,[1]Source!BA63, 1) * [1]Source!I63) + ([1]Source!CR63/IF([1]Source!BB63 &lt;&gt;0,[1]Source!BB63, 1)* [1]Source!I63) + ([1]Source!CQ63/IF([1]Source!BC63 &lt;&gt;0,[1]Source!BC63, 1) * [1]Source!I63) ) + (([1]Source!BZ63/100)*( ([1]Source!CT63/IF([1]Source!BA63 &lt;&gt;0,[1]Source!BA63, 1)* [1]Source!I63) + ([1]Source!CS63/IF([1]Source!BS63 &lt;&gt;0,[1]Source!BS63, 1) * [1]Source!I63 ))) + (([1]Source!CA63/100)*( ([1]Source!CT63/IF([1]Source!BA63 &lt;&gt;0,[1]Source!BA63, 1)* [1]Source!I63) + ([1]Source!CS63/IF([1]Source!BS63 &lt;&gt;0,[1]Source!BS63, 1) * [1]Source!I63 ))))), 0 )</f>
        <v>0</v>
      </c>
      <c r="T74">
        <f>IF( [1]Source!BI63 = 1, [1]Source!O63 + [1]Source!X63 + [1]Source!Y63, 0 )</f>
        <v>4356.7700000000004</v>
      </c>
      <c r="U74">
        <f>IF( [1]Source!BI63 = 2, [1]Source!O63 + [1]Source!X63 + [1]Source!Y63, 0 )</f>
        <v>0</v>
      </c>
      <c r="V74">
        <f>IF( [1]Source!BI63 = 3, [1]Source!O63 + [1]Source!X63 + [1]Source!Y63, 0 )</f>
        <v>0</v>
      </c>
      <c r="W74">
        <f>IF( [1]Source!BI63 = 4, [1]Source!O63 + [1]Source!X63 + [1]Source!Y63, 0 )</f>
        <v>0</v>
      </c>
      <c r="X74">
        <f>([1]Source!CS63/IF([1]Source!BS63&lt;&gt; 0, [1]Source!BS63,1) * [1]Source!I63)</f>
        <v>1.4212</v>
      </c>
    </row>
    <row r="75" spans="1:27" ht="60">
      <c r="A75" s="44">
        <v>4</v>
      </c>
      <c r="B75" s="44" t="str">
        <f>[1]Source!E65</f>
        <v>7</v>
      </c>
      <c r="C75" s="45" t="str">
        <f>[1]Source!F65</f>
        <v>06-01-015-9</v>
      </c>
      <c r="D75" s="46" t="s">
        <v>92</v>
      </c>
      <c r="E75" s="47" t="str">
        <f>[1]Source!H65</f>
        <v>т</v>
      </c>
      <c r="F75" s="17">
        <f>ROUND([1]Source!I65,6)</f>
        <v>6.2E-2</v>
      </c>
      <c r="G75" s="14">
        <f>IF( [1]Source!AK65 &lt;&gt;0, [1]Source!AK65, [1]Source!AL65 + [1]Source!AM65 + [1]Source!AO65)</f>
        <v>212.10999999999999</v>
      </c>
      <c r="H75" s="17"/>
      <c r="I75" s="17"/>
      <c r="J75" s="48" t="str">
        <f>IF( [1]Source!BO65 &lt;&gt;"", [1]Source!BO65, "" )</f>
        <v/>
      </c>
      <c r="K75" s="17"/>
      <c r="L75" s="17"/>
      <c r="M75" s="17"/>
      <c r="AA75">
        <v>4</v>
      </c>
    </row>
    <row r="76" spans="1:27" ht="15">
      <c r="A76" s="17"/>
      <c r="B76" s="17"/>
      <c r="C76" s="17"/>
      <c r="D76" s="17" t="s">
        <v>27</v>
      </c>
      <c r="E76" s="17"/>
      <c r="F76" s="17"/>
      <c r="G76" s="14">
        <f>[1]Source!AO65</f>
        <v>177.45</v>
      </c>
      <c r="H76" s="48" t="str">
        <f>[1]Source!DG65</f>
        <v/>
      </c>
      <c r="I76" s="14">
        <f>([1]Source!CT65/IF([1]Source!BA65&lt;&gt; 0, [1]Source!BA65,1) * [1]Source!I65)</f>
        <v>11.001899999999999</v>
      </c>
      <c r="J76" s="17"/>
      <c r="K76" s="17">
        <f>[1]Source!BA65</f>
        <v>11.465999999999999</v>
      </c>
      <c r="L76" s="14">
        <f>[1]Source!S65</f>
        <v>126.15</v>
      </c>
      <c r="M76" s="17"/>
    </row>
    <row r="77" spans="1:27" ht="15">
      <c r="A77" s="17"/>
      <c r="B77" s="17"/>
      <c r="C77" s="17"/>
      <c r="D77" s="17" t="s">
        <v>28</v>
      </c>
      <c r="E77" s="17"/>
      <c r="F77" s="17"/>
      <c r="G77" s="14">
        <f>[1]Source!AM65</f>
        <v>34.659999999999997</v>
      </c>
      <c r="H77" s="48" t="str">
        <f>[1]Source!DE65</f>
        <v/>
      </c>
      <c r="I77" s="14">
        <f>([1]Source!CR65/IF([1]Source!BB65&lt;&gt; 0, [1]Source!BB65,1) * [1]Source!I65)</f>
        <v>2.1489199999999999</v>
      </c>
      <c r="J77" s="17"/>
      <c r="K77" s="17">
        <f>[1]Source!BB65</f>
        <v>5.8449999999999998</v>
      </c>
      <c r="L77" s="14">
        <f>[1]Source!Q65</f>
        <v>12.56</v>
      </c>
      <c r="M77" s="17"/>
    </row>
    <row r="78" spans="1:27" ht="15">
      <c r="A78" s="17"/>
      <c r="B78" s="17"/>
      <c r="C78" s="17"/>
      <c r="D78" s="17" t="s">
        <v>29</v>
      </c>
      <c r="E78" s="17"/>
      <c r="F78" s="17"/>
      <c r="G78" s="14">
        <f>[1]Source!AN65</f>
        <v>1.87</v>
      </c>
      <c r="H78" s="48" t="str">
        <f>[1]Source!DF65</f>
        <v/>
      </c>
      <c r="I78" s="49">
        <f>([1]Source!CS65/IF([1]Source!BS65&lt;&gt; 0, [1]Source!BS65,1) * [1]Source!I65)</f>
        <v>0.11594</v>
      </c>
      <c r="J78" s="17"/>
      <c r="K78" s="17">
        <f>[1]Source!BS65</f>
        <v>11.465999999999999</v>
      </c>
      <c r="L78" s="49">
        <f>[1]Source!R65</f>
        <v>1.33</v>
      </c>
      <c r="M78" s="17"/>
    </row>
    <row r="79" spans="1:27" ht="15">
      <c r="A79" s="17"/>
      <c r="B79" s="17"/>
      <c r="C79" s="17"/>
      <c r="D79" s="17" t="s">
        <v>31</v>
      </c>
      <c r="E79" s="20" t="s">
        <v>34</v>
      </c>
      <c r="F79" s="17"/>
      <c r="G79" s="14">
        <f>[1]Source!BZ65</f>
        <v>105</v>
      </c>
      <c r="H79" s="17"/>
      <c r="I79" s="14">
        <f>Y79 + Y82</f>
        <v>11.67</v>
      </c>
      <c r="J79" s="17"/>
      <c r="K79" s="14">
        <f>[1]Source!AT65</f>
        <v>105</v>
      </c>
      <c r="L79" s="14">
        <f>[1]Source!X65 + [1]Source!X66</f>
        <v>133.85</v>
      </c>
      <c r="M79" s="17"/>
      <c r="Y79">
        <f>ROUND((G79/100)*((([1]Source!CT65/IF([1]Source!BA65 &lt;&gt; 0, [1]Source!BA65,1) * [1]Source!I65)) + (([1]Source!CS65/IF([1]Source!BS65 &lt;&gt; 0, [1]Source!BS65, 1) * [1]Source!I65))),2)</f>
        <v>11.67</v>
      </c>
    </row>
    <row r="80" spans="1:27" ht="15">
      <c r="A80" s="17"/>
      <c r="B80" s="17"/>
      <c r="C80" s="17"/>
      <c r="D80" s="17" t="s">
        <v>32</v>
      </c>
      <c r="E80" s="20" t="s">
        <v>34</v>
      </c>
      <c r="F80" s="17"/>
      <c r="G80" s="14">
        <f>[1]Source!CA65</f>
        <v>65</v>
      </c>
      <c r="H80" s="17"/>
      <c r="I80" s="14">
        <f>Z80 + Z82</f>
        <v>7.23</v>
      </c>
      <c r="J80" s="17"/>
      <c r="K80" s="14">
        <f>[1]Source!AU65</f>
        <v>65</v>
      </c>
      <c r="L80" s="14">
        <f>[1]Source!Y65 + [1]Source!Y66</f>
        <v>82.86</v>
      </c>
      <c r="M80" s="17"/>
      <c r="Z80">
        <f>ROUND((G80/100)*((([1]Source!CT65/IF([1]Source!BA65 &lt;&gt; 0, [1]Source!BA65,1) * [1]Source!I65)) + (([1]Source!CS65/IF([1]Source!BS65 &lt;&gt; 0, [1]Source!BS65, 1) * [1]Source!I65))),2)</f>
        <v>7.23</v>
      </c>
    </row>
    <row r="81" spans="1:27" ht="15">
      <c r="A81" s="17"/>
      <c r="B81" s="17"/>
      <c r="C81" s="17"/>
      <c r="D81" s="17" t="s">
        <v>33</v>
      </c>
      <c r="E81" s="20" t="s">
        <v>35</v>
      </c>
      <c r="F81" s="17">
        <f>[1]Source!AQ65</f>
        <v>21.8</v>
      </c>
      <c r="G81" s="17"/>
      <c r="H81" s="48" t="str">
        <f>[1]Source!DI65</f>
        <v/>
      </c>
      <c r="I81" s="17"/>
      <c r="J81" s="17"/>
      <c r="K81" s="17"/>
      <c r="L81" s="17"/>
      <c r="M81" s="14">
        <f>[1]Source!U65</f>
        <v>1.3516000000000001</v>
      </c>
    </row>
    <row r="82" spans="1:27" ht="135">
      <c r="A82" s="50"/>
      <c r="B82" s="50"/>
      <c r="C82" s="50" t="str">
        <f>[1]Source!F66</f>
        <v>103-0195</v>
      </c>
      <c r="D82" s="51" t="s">
        <v>93</v>
      </c>
      <c r="E82" s="52" t="str">
        <f>[1]Source!H66</f>
        <v>м</v>
      </c>
      <c r="F82" s="53">
        <f>ROUND([1]Source!I66,6)</f>
        <v>2.095494</v>
      </c>
      <c r="G82" s="54">
        <f>IF([1]Source!AL66=0,[1]Source!AK66,[1]Source!AL66)</f>
        <v>194.82</v>
      </c>
      <c r="H82" s="55" t="str">
        <f>[1]Source!DD66</f>
        <v/>
      </c>
      <c r="I82" s="56">
        <f>([1]Source!CR66/IF([1]Source!BB66&lt;&gt; 0, [1]Source!BB66,1) * [1]Source!I66) + ([1]Source!CQ66/IF([1]Source!BC66&lt;&gt; 0, [1]Source!BC66,1) * [1]Source!I66) + ([1]Source!CT66/IF([1]Source!BA66&lt;&gt; 0, [1]Source!BA66,1) * [1]Source!I66)</f>
        <v>408.24414107999996</v>
      </c>
      <c r="J82" s="55" t="str">
        <f>IF( [1]Source!BO66 &lt;&gt;"", [1]Source!BO66, "" )</f>
        <v/>
      </c>
      <c r="K82" s="53">
        <f>[1]Source!BC66</f>
        <v>4.2619999999999996</v>
      </c>
      <c r="L82" s="54">
        <f>[1]Source!O66</f>
        <v>1739.94</v>
      </c>
      <c r="M82" s="53"/>
      <c r="O82">
        <f>([1]Source!CT66/IF([1]Source!BA66&lt;&gt; 0, [1]Source!BA66,1) * [1]Source!I66)</f>
        <v>0</v>
      </c>
      <c r="P82">
        <f>IF( [1]Source!BI66 = 1, (([1]Source!CR66/IF([1]Source!BB66&lt;&gt; 0, [1]Source!BB66,1) * [1]Source!I66) + ([1]Source!CQ66/IF([1]Source!BC66&lt;&gt; 0, [1]Source!BC66,1) * [1]Source!I66) + ([1]Source!CT66/IF([1]Source!BA66&lt;&gt; 0, [1]Source!BA66,1) * [1]Source!I66)), 0 )</f>
        <v>408.24414107999996</v>
      </c>
      <c r="Q82">
        <f>IF( [1]Source!BI66 = 2, (([1]Source!CR66/IF([1]Source!BB66&lt;&gt; 0, [1]Source!BB66,1) * [1]Source!I66) + ([1]Source!CQ66/IF([1]Source!BC66&lt;&gt; 0, [1]Source!BC66,1) * [1]Source!I66) + ([1]Source!CT66/IF([1]Source!BA66&lt;&gt; 0, [1]Source!BA66,1) * [1]Source!I66)), 0 )</f>
        <v>0</v>
      </c>
      <c r="R82">
        <f>IF( [1]Source!BI66 = 3, (([1]Source!CR66/IF([1]Source!BB66&lt;&gt; 0, [1]Source!BB66,1) * [1]Source!I66) + ([1]Source!CQ66/IF([1]Source!BC66&lt;&gt; 0, [1]Source!BC66,1) * [1]Source!I66) + ([1]Source!CT66/IF([1]Source!BA66&lt;&gt; 0, [1]Source!BA66,1) * [1]Source!I66)), 0 )</f>
        <v>0</v>
      </c>
      <c r="S82">
        <f>IF( [1]Source!BI66 = 4, (([1]Source!CR66/IF([1]Source!BB66&lt;&gt; 0, [1]Source!BB66,1) * [1]Source!I66) + ([1]Source!CQ66/IF([1]Source!BC66&lt;&gt; 0, [1]Source!BC66,1) * [1]Source!I66) + ([1]Source!CT66/IF([1]Source!BA66&lt;&gt; 0, [1]Source!BA66,1) * [1]Source!I66)), 0 )</f>
        <v>0</v>
      </c>
      <c r="T82">
        <f>IF( [1]Source!BI66 = 1, [1]Source!O66 + [1]Source!X66 + [1]Source!Y66, 0 )</f>
        <v>1739.94</v>
      </c>
      <c r="U82">
        <f>IF( [1]Source!BI66 = 2, [1]Source!O66 + [1]Source!X66 + [1]Source!Y66, 0 )</f>
        <v>0</v>
      </c>
      <c r="V82">
        <f>IF( [1]Source!BI66 = 3, [1]Source!O66 + [1]Source!X66 + [1]Source!Y66, 0 )</f>
        <v>0</v>
      </c>
      <c r="W82">
        <f>IF( [1]Source!BI66 = 4, [1]Source!O66 + [1]Source!X66 + [1]Source!Y66, 0 )</f>
        <v>0</v>
      </c>
      <c r="X82">
        <f>([1]Source!CS66/IF([1]Source!BS66&lt;&gt; 0, [1]Source!BS66,1) * [1]Source!I66)</f>
        <v>0</v>
      </c>
      <c r="Y82">
        <f>ROUND(([1]Source!BZ66/100)*(([1]Source!CT66/IF([1]Source!BA66&lt;&gt; 0, [1]Source!BA66,1) * [1]Source!I66) + (([1]Source!CS66/IF([1]Source!BS66&lt;&gt; 0, [1]Source!BS66,1) * [1]Source!I66) )),2)</f>
        <v>0</v>
      </c>
      <c r="Z82">
        <f>ROUND(([1]Source!CA66/100)*(([1]Source!CT66/IF([1]Source!BA66&lt;&gt; 0, [1]Source!BA66,1) * [1]Source!I66) + (([1]Source!CS66/IF([1]Source!BS66&lt;&gt; 0, [1]Source!BS66,1) * [1]Source!I66) )),2)</f>
        <v>0</v>
      </c>
    </row>
    <row r="83" spans="1:27" ht="15.75">
      <c r="A83" s="17"/>
      <c r="B83" s="17"/>
      <c r="C83" s="17"/>
      <c r="D83" s="17"/>
      <c r="E83" s="17"/>
      <c r="F83" s="17"/>
      <c r="G83" s="17"/>
      <c r="H83" s="17"/>
      <c r="I83" s="57">
        <f>([1]Source!CT65/IF([1]Source!BA65 &lt;&gt;0, [1]Source!BA65, 1) * [1]Source!I65) + ([1]Source!CR65 / IF([1]Source!BB65 &lt;&gt;0, [1]Source!BB65, 1) * [1]Source!I65 ) + I79 + I80 + I82</f>
        <v>440.29496107999995</v>
      </c>
      <c r="J83" s="58"/>
      <c r="K83" s="58"/>
      <c r="L83" s="57">
        <f>[1]Source!S65+[1]Source!Q65+L79 + L80 + L82</f>
        <v>2095.36</v>
      </c>
      <c r="M83" s="57">
        <f>[1]Source!U65</f>
        <v>1.3516000000000001</v>
      </c>
      <c r="N83" s="59">
        <f>I83</f>
        <v>440.29496107999995</v>
      </c>
      <c r="O83">
        <f>([1]Source!CT65/IF([1]Source!BA65&lt;&gt; 0, [1]Source!BA65,1) * [1]Source!I65)</f>
        <v>11.001899999999999</v>
      </c>
      <c r="P83">
        <f>IF( [1]Source!BI65 = 1, (( ( ([1]Source!CT65/IF([1]Source!BA65 &lt;&gt;0,[1]Source!BA65, 1) * [1]Source!I65) + ([1]Source!CR65/IF([1]Source!BB65 &lt;&gt;0,[1]Source!BB65, 1)* [1]Source!I65) + ([1]Source!CQ65/IF([1]Source!BC65 &lt;&gt;0,[1]Source!BC65, 1) * [1]Source!I65) ) + (([1]Source!BZ65/100)*( ([1]Source!CT65/IF([1]Source!BA65 &lt;&gt;0,[1]Source!BA65, 1)* [1]Source!I65) + ([1]Source!CS65/IF([1]Source!BS65 &lt;&gt;0,[1]Source!BS65, 1) * [1]Source!I65 ))) + (([1]Source!CA65/100)*( ([1]Source!CT65/IF([1]Source!BA65 &lt;&gt;0,[1]Source!BA65, 1)* [1]Source!I65) + ([1]Source!CS65/IF([1]Source!BS65 &lt;&gt;0,[1]Source!BS65, 1) * [1]Source!I65 ))))), 0 )</f>
        <v>32.051147999999998</v>
      </c>
      <c r="Q83">
        <f>IF( [1]Source!BI65 = 2, (( ( ([1]Source!CT65/IF([1]Source!BA65 &lt;&gt;0,[1]Source!BA65, 1) * [1]Source!I65) + ([1]Source!CR65/IF([1]Source!BB65 &lt;&gt;0,[1]Source!BB65, 1)* [1]Source!I65) + ([1]Source!CQ65/IF([1]Source!BC65 &lt;&gt;0,[1]Source!BC65, 1) * [1]Source!I65) ) + (([1]Source!BZ65/100)*( ([1]Source!CT65/IF([1]Source!BA65 &lt;&gt;0,[1]Source!BA65, 1)* [1]Source!I65) + ([1]Source!CS65/IF([1]Source!BS65 &lt;&gt;0,[1]Source!BS65, 1) * [1]Source!I65 ))) + (([1]Source!CA65/100)*( ([1]Source!CT65/IF([1]Source!BA65 &lt;&gt;0,[1]Source!BA65, 1)* [1]Source!I65) + ([1]Source!CS65/IF([1]Source!BS65 &lt;&gt;0,[1]Source!BS65, 1) * [1]Source!I65 ))))), 0 )</f>
        <v>0</v>
      </c>
      <c r="R83">
        <f>IF( [1]Source!BI65 = 3, (( ( ([1]Source!CT65/IF([1]Source!BA65 &lt;&gt;0,[1]Source!BA65, 1) * [1]Source!I65) + ([1]Source!CR65/IF([1]Source!BB65 &lt;&gt;0,[1]Source!BB65, 1)* [1]Source!I65) + ([1]Source!CQ65/IF([1]Source!BC65 &lt;&gt;0,[1]Source!BC65, 1) * [1]Source!I65) ) + (([1]Source!BZ65/100)*( ([1]Source!CT65/IF([1]Source!BA65 &lt;&gt;0,[1]Source!BA65, 1)* [1]Source!I65) + ([1]Source!CS65/IF([1]Source!BS65 &lt;&gt;0,[1]Source!BS65, 1) * [1]Source!I65 ))) + (([1]Source!CA65/100)*( ([1]Source!CT65/IF([1]Source!BA65 &lt;&gt;0,[1]Source!BA65, 1)* [1]Source!I65) + ([1]Source!CS65/IF([1]Source!BS65 &lt;&gt;0,[1]Source!BS65, 1) * [1]Source!I65 ))))), 0 )</f>
        <v>0</v>
      </c>
      <c r="S83">
        <f>IF( [1]Source!BI65 = 4, (( ( ([1]Source!CT65/IF([1]Source!BA65 &lt;&gt;0,[1]Source!BA65, 1) * [1]Source!I65) + ([1]Source!CR65/IF([1]Source!BB65 &lt;&gt;0,[1]Source!BB65, 1)* [1]Source!I65) + ([1]Source!CQ65/IF([1]Source!BC65 &lt;&gt;0,[1]Source!BC65, 1) * [1]Source!I65) ) + (([1]Source!BZ65/100)*( ([1]Source!CT65/IF([1]Source!BA65 &lt;&gt;0,[1]Source!BA65, 1)* [1]Source!I65) + ([1]Source!CS65/IF([1]Source!BS65 &lt;&gt;0,[1]Source!BS65, 1) * [1]Source!I65 ))) + (([1]Source!CA65/100)*( ([1]Source!CT65/IF([1]Source!BA65 &lt;&gt;0,[1]Source!BA65, 1)* [1]Source!I65) + ([1]Source!CS65/IF([1]Source!BS65 &lt;&gt;0,[1]Source!BS65, 1) * [1]Source!I65 ))))), 0 )</f>
        <v>0</v>
      </c>
      <c r="T83">
        <f>IF( [1]Source!BI65 = 1, [1]Source!O65 + [1]Source!X65 + [1]Source!Y65, 0 )</f>
        <v>355.42</v>
      </c>
      <c r="U83">
        <f>IF( [1]Source!BI65 = 2, [1]Source!O65 + [1]Source!X65 + [1]Source!Y65, 0 )</f>
        <v>0</v>
      </c>
      <c r="V83">
        <f>IF( [1]Source!BI65 = 3, [1]Source!O65 + [1]Source!X65 + [1]Source!Y65, 0 )</f>
        <v>0</v>
      </c>
      <c r="W83">
        <f>IF( [1]Source!BI65 = 4, [1]Source!O65 + [1]Source!X65 + [1]Source!Y65, 0 )</f>
        <v>0</v>
      </c>
      <c r="X83">
        <f>([1]Source!CS65/IF([1]Source!BS65&lt;&gt; 0, [1]Source!BS65,1) * [1]Source!I65)</f>
        <v>0.11594</v>
      </c>
    </row>
    <row r="84" spans="1:27" ht="60">
      <c r="A84" s="44">
        <v>5</v>
      </c>
      <c r="B84" s="44" t="str">
        <f>[1]Source!E67</f>
        <v>8</v>
      </c>
      <c r="C84" s="45" t="str">
        <f>[1]Source!F67</f>
        <v>08-01-003-1</v>
      </c>
      <c r="D84" s="46" t="s">
        <v>94</v>
      </c>
      <c r="E84" s="47" t="str">
        <f>[1]Source!H67</f>
        <v>100 м2</v>
      </c>
      <c r="F84" s="17">
        <f>ROUND([1]Source!I67,6)</f>
        <v>0.60799999999999998</v>
      </c>
      <c r="G84" s="14">
        <f>IF( [1]Source!AK67 &lt;&gt;0, [1]Source!AK67, [1]Source!AL67 + [1]Source!AM67 + [1]Source!AO67)</f>
        <v>1950.25</v>
      </c>
      <c r="H84" s="17"/>
      <c r="I84" s="17"/>
      <c r="J84" s="48" t="str">
        <f>IF( [1]Source!BO67 &lt;&gt;"", [1]Source!BO67, "" )</f>
        <v/>
      </c>
      <c r="K84" s="17"/>
      <c r="L84" s="17"/>
      <c r="M84" s="17"/>
      <c r="AA84">
        <v>5</v>
      </c>
    </row>
    <row r="85" spans="1:27" ht="15">
      <c r="A85" s="17"/>
      <c r="B85" s="17"/>
      <c r="C85" s="17"/>
      <c r="D85" s="17" t="s">
        <v>27</v>
      </c>
      <c r="E85" s="17"/>
      <c r="F85" s="17"/>
      <c r="G85" s="14">
        <f>[1]Source!AO67</f>
        <v>287.64999999999998</v>
      </c>
      <c r="H85" s="48" t="str">
        <f>[1]Source!DG67</f>
        <v/>
      </c>
      <c r="I85" s="14">
        <f>([1]Source!CT67/IF([1]Source!BA67&lt;&gt; 0, [1]Source!BA67,1) * [1]Source!I67)</f>
        <v>174.89119999999997</v>
      </c>
      <c r="J85" s="17"/>
      <c r="K85" s="17">
        <f>[1]Source!BA67</f>
        <v>11.465999999999999</v>
      </c>
      <c r="L85" s="14">
        <f>[1]Source!S67</f>
        <v>2005.3</v>
      </c>
      <c r="M85" s="17"/>
    </row>
    <row r="86" spans="1:27" ht="15">
      <c r="A86" s="17"/>
      <c r="B86" s="17"/>
      <c r="C86" s="17"/>
      <c r="D86" s="17" t="s">
        <v>28</v>
      </c>
      <c r="E86" s="17"/>
      <c r="F86" s="17"/>
      <c r="G86" s="14">
        <f>[1]Source!AM67</f>
        <v>33.6</v>
      </c>
      <c r="H86" s="48" t="str">
        <f>[1]Source!DE67</f>
        <v/>
      </c>
      <c r="I86" s="14">
        <f>([1]Source!CR67/IF([1]Source!BB67&lt;&gt; 0, [1]Source!BB67,1) * [1]Source!I67)</f>
        <v>20.428799999999999</v>
      </c>
      <c r="J86" s="17"/>
      <c r="K86" s="17">
        <f>[1]Source!BB67</f>
        <v>5.8449999999999998</v>
      </c>
      <c r="L86" s="14">
        <f>[1]Source!Q67</f>
        <v>119.41</v>
      </c>
      <c r="M86" s="17"/>
    </row>
    <row r="87" spans="1:27" ht="15">
      <c r="A87" s="17"/>
      <c r="B87" s="17"/>
      <c r="C87" s="17"/>
      <c r="D87" s="17" t="s">
        <v>30</v>
      </c>
      <c r="E87" s="17"/>
      <c r="F87" s="17"/>
      <c r="G87" s="14">
        <f>[1]Source!AL67</f>
        <v>1629</v>
      </c>
      <c r="H87" s="48" t="str">
        <f>[1]Source!DD67</f>
        <v/>
      </c>
      <c r="I87" s="14">
        <f>([1]Source!CQ67/IF([1]Source!BC67&lt;&gt; 0, [1]Source!BC67,1) * [1]Source!I67)</f>
        <v>990.43200000000002</v>
      </c>
      <c r="J87" s="17"/>
      <c r="K87" s="17">
        <f>[1]Source!BC67</f>
        <v>4.2619999999999996</v>
      </c>
      <c r="L87" s="14">
        <f>[1]Source!P67</f>
        <v>4221.22</v>
      </c>
      <c r="M87" s="17"/>
    </row>
    <row r="88" spans="1:27" ht="15">
      <c r="A88" s="17"/>
      <c r="B88" s="17"/>
      <c r="C88" s="17"/>
      <c r="D88" s="17" t="s">
        <v>31</v>
      </c>
      <c r="E88" s="20" t="s">
        <v>34</v>
      </c>
      <c r="F88" s="17"/>
      <c r="G88" s="14">
        <f>[1]Source!BZ67</f>
        <v>122</v>
      </c>
      <c r="H88" s="17"/>
      <c r="I88" s="14">
        <f>Y88 + Y91 + Y92 + Y93</f>
        <v>213.37</v>
      </c>
      <c r="J88" s="17"/>
      <c r="K88" s="14">
        <f>[1]Source!AT67</f>
        <v>122</v>
      </c>
      <c r="L88" s="14">
        <f>[1]Source!X67 + [1]Source!X68 + [1]Source!X69 + [1]Source!X70 + [1]Source!X71 + [1]Source!X72 + [1]Source!X73</f>
        <v>2446.4699999999998</v>
      </c>
      <c r="M88" s="17"/>
      <c r="Y88">
        <f>ROUND((G88/100)*((([1]Source!CT67/IF([1]Source!BA67 &lt;&gt; 0, [1]Source!BA67,1) * [1]Source!I67)) + (([1]Source!CS67/IF([1]Source!BS67 &lt;&gt; 0, [1]Source!BS67, 1) * [1]Source!I67))),2)</f>
        <v>213.37</v>
      </c>
    </row>
    <row r="89" spans="1:27" ht="15">
      <c r="A89" s="17"/>
      <c r="B89" s="17"/>
      <c r="C89" s="17"/>
      <c r="D89" s="17" t="s">
        <v>32</v>
      </c>
      <c r="E89" s="20" t="s">
        <v>34</v>
      </c>
      <c r="F89" s="17"/>
      <c r="G89" s="14">
        <f>[1]Source!CA67</f>
        <v>80</v>
      </c>
      <c r="H89" s="17"/>
      <c r="I89" s="14">
        <f>Z89 + Z91 + Z92 + Z93</f>
        <v>139.91</v>
      </c>
      <c r="J89" s="17"/>
      <c r="K89" s="14">
        <f>[1]Source!AU67</f>
        <v>80</v>
      </c>
      <c r="L89" s="14">
        <f>[1]Source!Y67 + [1]Source!Y68 + [1]Source!Y69 + [1]Source!Y70 + [1]Source!Y71 + [1]Source!Y72 + [1]Source!Y73</f>
        <v>1604.24</v>
      </c>
      <c r="M89" s="17"/>
      <c r="Z89">
        <f>ROUND((G89/100)*((([1]Source!CT67/IF([1]Source!BA67 &lt;&gt; 0, [1]Source!BA67,1) * [1]Source!I67)) + (([1]Source!CS67/IF([1]Source!BS67 &lt;&gt; 0, [1]Source!BS67, 1) * [1]Source!I67))),2)</f>
        <v>139.91</v>
      </c>
    </row>
    <row r="90" spans="1:27" ht="15">
      <c r="A90" s="17"/>
      <c r="B90" s="17"/>
      <c r="C90" s="17"/>
      <c r="D90" s="17" t="s">
        <v>33</v>
      </c>
      <c r="E90" s="20" t="s">
        <v>35</v>
      </c>
      <c r="F90" s="17">
        <f>[1]Source!AQ67</f>
        <v>38.200000000000003</v>
      </c>
      <c r="G90" s="17"/>
      <c r="H90" s="48" t="str">
        <f>[1]Source!DI67</f>
        <v/>
      </c>
      <c r="I90" s="17"/>
      <c r="J90" s="17"/>
      <c r="K90" s="17"/>
      <c r="L90" s="17"/>
      <c r="M90" s="14">
        <f>[1]Source!U67</f>
        <v>23.2256</v>
      </c>
    </row>
    <row r="91" spans="1:27" ht="45">
      <c r="A91" s="45"/>
      <c r="B91" s="45"/>
      <c r="C91" s="45" t="str">
        <f>[1]Source!F68</f>
        <v>113-0368</v>
      </c>
      <c r="D91" s="46" t="s">
        <v>95</v>
      </c>
      <c r="E91" s="47" t="str">
        <f>[1]Source!H68</f>
        <v>т</v>
      </c>
      <c r="F91" s="17">
        <f>ROUND([1]Source!I68,6)</f>
        <v>-3.04E-2</v>
      </c>
      <c r="G91" s="14">
        <f>IF([1]Source!AL68=0,[1]Source!AK68,[1]Source!AL68)</f>
        <v>7373.5</v>
      </c>
      <c r="H91" s="48" t="str">
        <f>[1]Source!DD68</f>
        <v/>
      </c>
      <c r="I91" s="61">
        <f>([1]Source!CR68/IF([1]Source!BB68&lt;&gt; 0, [1]Source!BB68,1) * [1]Source!I68) + ([1]Source!CQ68/IF([1]Source!BC68&lt;&gt; 0, [1]Source!BC68,1) * [1]Source!I68) + ([1]Source!CT68/IF([1]Source!BA68&lt;&gt; 0, [1]Source!BA68,1) * [1]Source!I68)</f>
        <v>-224.15440000000001</v>
      </c>
      <c r="J91" s="48" t="str">
        <f>IF( [1]Source!BO68 &lt;&gt;"", [1]Source!BO68, "" )</f>
        <v/>
      </c>
      <c r="K91" s="17">
        <f>[1]Source!BC68</f>
        <v>4.2619999999999996</v>
      </c>
      <c r="L91" s="14">
        <f>[1]Source!O68</f>
        <v>-955.35</v>
      </c>
      <c r="M91" s="17"/>
      <c r="O91">
        <f>([1]Source!CT68/IF([1]Source!BA68&lt;&gt; 0, [1]Source!BA68,1) * [1]Source!I68)</f>
        <v>0</v>
      </c>
      <c r="P91">
        <f>IF( [1]Source!BI68 = 1, (([1]Source!CR68/IF([1]Source!BB68&lt;&gt; 0, [1]Source!BB68,1) * [1]Source!I68) + ([1]Source!CQ68/IF([1]Source!BC68&lt;&gt; 0, [1]Source!BC68,1) * [1]Source!I68) + ([1]Source!CT68/IF([1]Source!BA68&lt;&gt; 0, [1]Source!BA68,1) * [1]Source!I68)), 0 )</f>
        <v>-224.15440000000001</v>
      </c>
      <c r="Q91">
        <f>IF( [1]Source!BI68 = 2, (([1]Source!CR68/IF([1]Source!BB68&lt;&gt; 0, [1]Source!BB68,1) * [1]Source!I68) + ([1]Source!CQ68/IF([1]Source!BC68&lt;&gt; 0, [1]Source!BC68,1) * [1]Source!I68) + ([1]Source!CT68/IF([1]Source!BA68&lt;&gt; 0, [1]Source!BA68,1) * [1]Source!I68)), 0 )</f>
        <v>0</v>
      </c>
      <c r="R91">
        <f>IF( [1]Source!BI68 = 3, (([1]Source!CR68/IF([1]Source!BB68&lt;&gt; 0, [1]Source!BB68,1) * [1]Source!I68) + ([1]Source!CQ68/IF([1]Source!BC68&lt;&gt; 0, [1]Source!BC68,1) * [1]Source!I68) + ([1]Source!CT68/IF([1]Source!BA68&lt;&gt; 0, [1]Source!BA68,1) * [1]Source!I68)), 0 )</f>
        <v>0</v>
      </c>
      <c r="S91">
        <f>IF( [1]Source!BI68 = 4, (([1]Source!CR68/IF([1]Source!BB68&lt;&gt; 0, [1]Source!BB68,1) * [1]Source!I68) + ([1]Source!CQ68/IF([1]Source!BC68&lt;&gt; 0, [1]Source!BC68,1) * [1]Source!I68) + ([1]Source!CT68/IF([1]Source!BA68&lt;&gt; 0, [1]Source!BA68,1) * [1]Source!I68)), 0 )</f>
        <v>0</v>
      </c>
      <c r="T91">
        <f>IF( [1]Source!BI68 = 1, [1]Source!O68 + [1]Source!X68 + [1]Source!Y68, 0 )</f>
        <v>-955.35</v>
      </c>
      <c r="U91">
        <f>IF( [1]Source!BI68 = 2, [1]Source!O68 + [1]Source!X68 + [1]Source!Y68, 0 )</f>
        <v>0</v>
      </c>
      <c r="V91">
        <f>IF( [1]Source!BI68 = 3, [1]Source!O68 + [1]Source!X68 + [1]Source!Y68, 0 )</f>
        <v>0</v>
      </c>
      <c r="W91">
        <f>IF( [1]Source!BI68 = 4, [1]Source!O68 + [1]Source!X68 + [1]Source!Y68, 0 )</f>
        <v>0</v>
      </c>
      <c r="X91">
        <f>([1]Source!CS68/IF([1]Source!BS68&lt;&gt; 0, [1]Source!BS68,1) * [1]Source!I68)</f>
        <v>0</v>
      </c>
      <c r="Y91">
        <f>ROUND(([1]Source!BZ68/100)*(([1]Source!CT68/IF([1]Source!BA68&lt;&gt; 0, [1]Source!BA68,1) * [1]Source!I68) + (([1]Source!CS68/IF([1]Source!BS68&lt;&gt; 0, [1]Source!BS68,1) * [1]Source!I68) )),2)</f>
        <v>0</v>
      </c>
      <c r="Z91">
        <f>ROUND(([1]Source!CA68/100)*(([1]Source!CT68/IF([1]Source!BA68&lt;&gt; 0, [1]Source!BA68,1) * [1]Source!I68) + (([1]Source!CS68/IF([1]Source!BS68&lt;&gt; 0, [1]Source!BS68,1) * [1]Source!I68) )),2)</f>
        <v>0</v>
      </c>
    </row>
    <row r="92" spans="1:27" ht="60">
      <c r="A92" s="45"/>
      <c r="B92" s="45"/>
      <c r="C92" s="45" t="str">
        <f>[1]Source!F69</f>
        <v>402-0001</v>
      </c>
      <c r="D92" s="46" t="s">
        <v>96</v>
      </c>
      <c r="E92" s="47" t="str">
        <f>[1]Source!H69</f>
        <v>м3</v>
      </c>
      <c r="F92" s="17">
        <f>ROUND([1]Source!I69,6)</f>
        <v>-1.8848</v>
      </c>
      <c r="G92" s="14">
        <f>IF([1]Source!AL69=0,[1]Source!AK69,[1]Source!AL69)</f>
        <v>405.9</v>
      </c>
      <c r="H92" s="48"/>
      <c r="I92" s="61">
        <f>([1]Source!CR69/IF([1]Source!BB69&lt;&gt; 0, [1]Source!BB69,1) * [1]Source!I69) + ([1]Source!CQ69/IF([1]Source!BC69&lt;&gt; 0, [1]Source!BC69,1) * [1]Source!I69) + ([1]Source!CT69/IF([1]Source!BA69&lt;&gt; 0, [1]Source!BA69,1) * [1]Source!I69)</f>
        <v>-765.04031999999995</v>
      </c>
      <c r="J92" s="48" t="str">
        <f>IF( [1]Source!BO69 &lt;&gt;"", [1]Source!BO69, "" )</f>
        <v/>
      </c>
      <c r="K92" s="17">
        <f>[1]Source!BC69</f>
        <v>4.2619999999999996</v>
      </c>
      <c r="L92" s="14">
        <f>[1]Source!O69</f>
        <v>-3260.6</v>
      </c>
      <c r="M92" s="17"/>
      <c r="O92">
        <f>([1]Source!CT69/IF([1]Source!BA69&lt;&gt; 0, [1]Source!BA69,1) * [1]Source!I69)</f>
        <v>0</v>
      </c>
      <c r="P92">
        <f>IF( [1]Source!BI69 = 1, (([1]Source!CR69/IF([1]Source!BB69&lt;&gt; 0, [1]Source!BB69,1) * [1]Source!I69) + ([1]Source!CQ69/IF([1]Source!BC69&lt;&gt; 0, [1]Source!BC69,1) * [1]Source!I69) + ([1]Source!CT69/IF([1]Source!BA69&lt;&gt; 0, [1]Source!BA69,1) * [1]Source!I69)), 0 )</f>
        <v>-765.04031999999995</v>
      </c>
      <c r="Q92">
        <f>IF( [1]Source!BI69 = 2, (([1]Source!CR69/IF([1]Source!BB69&lt;&gt; 0, [1]Source!BB69,1) * [1]Source!I69) + ([1]Source!CQ69/IF([1]Source!BC69&lt;&gt; 0, [1]Source!BC69,1) * [1]Source!I69) + ([1]Source!CT69/IF([1]Source!BA69&lt;&gt; 0, [1]Source!BA69,1) * [1]Source!I69)), 0 )</f>
        <v>0</v>
      </c>
      <c r="R92">
        <f>IF( [1]Source!BI69 = 3, (([1]Source!CR69/IF([1]Source!BB69&lt;&gt; 0, [1]Source!BB69,1) * [1]Source!I69) + ([1]Source!CQ69/IF([1]Source!BC69&lt;&gt; 0, [1]Source!BC69,1) * [1]Source!I69) + ([1]Source!CT69/IF([1]Source!BA69&lt;&gt; 0, [1]Source!BA69,1) * [1]Source!I69)), 0 )</f>
        <v>0</v>
      </c>
      <c r="S92">
        <f>IF( [1]Source!BI69 = 4, (([1]Source!CR69/IF([1]Source!BB69&lt;&gt; 0, [1]Source!BB69,1) * [1]Source!I69) + ([1]Source!CQ69/IF([1]Source!BC69&lt;&gt; 0, [1]Source!BC69,1) * [1]Source!I69) + ([1]Source!CT69/IF([1]Source!BA69&lt;&gt; 0, [1]Source!BA69,1) * [1]Source!I69)), 0 )</f>
        <v>0</v>
      </c>
      <c r="T92">
        <f>IF( [1]Source!BI69 = 1, [1]Source!O69 + [1]Source!X69 + [1]Source!Y69, 0 )</f>
        <v>-3260.6</v>
      </c>
      <c r="U92">
        <f>IF( [1]Source!BI69 = 2, [1]Source!O69 + [1]Source!X69 + [1]Source!Y69, 0 )</f>
        <v>0</v>
      </c>
      <c r="V92">
        <f>IF( [1]Source!BI69 = 3, [1]Source!O69 + [1]Source!X69 + [1]Source!Y69, 0 )</f>
        <v>0</v>
      </c>
      <c r="W92">
        <f>IF( [1]Source!BI69 = 4, [1]Source!O69 + [1]Source!X69 + [1]Source!Y69, 0 )</f>
        <v>0</v>
      </c>
      <c r="X92">
        <f>([1]Source!CS69/IF([1]Source!BS69&lt;&gt; 0, [1]Source!BS69,1) * [1]Source!I69)</f>
        <v>0</v>
      </c>
      <c r="Y92">
        <f>ROUND(([1]Source!BZ69/100)*(([1]Source!CT69/IF([1]Source!BA69&lt;&gt; 0, [1]Source!BA69,1) * [1]Source!I69) + (([1]Source!CS69/IF([1]Source!BS69&lt;&gt; 0, [1]Source!BS69,1) * [1]Source!I69) )),2)</f>
        <v>0</v>
      </c>
      <c r="Z92">
        <f>ROUND(([1]Source!CA69/100)*(([1]Source!CT69/IF([1]Source!BA69&lt;&gt; 0, [1]Source!BA69,1) * [1]Source!I69) + (([1]Source!CS69/IF([1]Source!BS69&lt;&gt; 0, [1]Source!BS69,1) * [1]Source!I69) )),2)</f>
        <v>0</v>
      </c>
    </row>
    <row r="93" spans="1:27" ht="60">
      <c r="A93" s="50"/>
      <c r="B93" s="50"/>
      <c r="C93" s="50" t="str">
        <f>[1]Source!F73</f>
        <v>Т/Н № 2940 от 18.08.2010</v>
      </c>
      <c r="D93" s="51" t="s">
        <v>97</v>
      </c>
      <c r="E93" s="52" t="str">
        <f>[1]Source!H73</f>
        <v>кг</v>
      </c>
      <c r="F93" s="53">
        <f>ROUND([1]Source!I73,6)</f>
        <v>72.959999999999994</v>
      </c>
      <c r="G93" s="54">
        <f>[1]Source!AC73</f>
        <v>17.239999999999998</v>
      </c>
      <c r="H93" s="53"/>
      <c r="I93" s="56">
        <f>([1]Source!CR73/IF([1]Source!BB73&lt;&gt; 0, [1]Source!BB73,1) * [1]Source!I73) + ([1]Source!CQ73/IF([1]Source!BC73&lt;&gt; 0, [1]Source!BC73,1) * [1]Source!I73) + ([1]Source!CT73/IF([1]Source!BA73&lt;&gt; 0, [1]Source!BA73,1) * [1]Source!I73)</f>
        <v>1257.8303999999998</v>
      </c>
      <c r="J93" s="55" t="str">
        <f>IF( [1]Source!BO73 &lt;&gt;"", [1]Source!BO73, "" )</f>
        <v/>
      </c>
      <c r="K93" s="53">
        <f>[1]Source!BC73</f>
        <v>4.2619999999999996</v>
      </c>
      <c r="L93" s="54">
        <f>[1]Source!O73</f>
        <v>5360.87</v>
      </c>
      <c r="M93" s="53"/>
      <c r="O93">
        <f>([1]Source!CT73/IF([1]Source!BA73&lt;&gt; 0, [1]Source!BA73,1) * [1]Source!I73)</f>
        <v>0</v>
      </c>
      <c r="P93">
        <f>IF( [1]Source!BI73 = 1, (([1]Source!CR73/IF([1]Source!BB73&lt;&gt; 0, [1]Source!BB73,1) * [1]Source!I73) + ([1]Source!CQ73/IF([1]Source!BC73&lt;&gt; 0, [1]Source!BC73,1) * [1]Source!I73) + ([1]Source!CT73/IF([1]Source!BA73&lt;&gt; 0, [1]Source!BA73,1) * [1]Source!I73)), 0 )</f>
        <v>1257.8303999999998</v>
      </c>
      <c r="Q93">
        <f>IF( [1]Source!BI73 = 2, (([1]Source!CR73/IF([1]Source!BB73&lt;&gt; 0, [1]Source!BB73,1) * [1]Source!I73) + ([1]Source!CQ73/IF([1]Source!BC73&lt;&gt; 0, [1]Source!BC73,1) * [1]Source!I73) + ([1]Source!CT73/IF([1]Source!BA73&lt;&gt; 0, [1]Source!BA73,1) * [1]Source!I73)), 0 )</f>
        <v>0</v>
      </c>
      <c r="R93">
        <f>IF( [1]Source!BI73 = 3, (([1]Source!CR73/IF([1]Source!BB73&lt;&gt; 0, [1]Source!BB73,1) * [1]Source!I73) + ([1]Source!CQ73/IF([1]Source!BC73&lt;&gt; 0, [1]Source!BC73,1) * [1]Source!I73) + ([1]Source!CT73/IF([1]Source!BA73&lt;&gt; 0, [1]Source!BA73,1) * [1]Source!I73)), 0 )</f>
        <v>0</v>
      </c>
      <c r="S93">
        <f>IF( [1]Source!BI73 = 4, (([1]Source!CR73/IF([1]Source!BB73&lt;&gt; 0, [1]Source!BB73,1) * [1]Source!I73) + ([1]Source!CQ73/IF([1]Source!BC73&lt;&gt; 0, [1]Source!BC73,1) * [1]Source!I73) + ([1]Source!CT73/IF([1]Source!BA73&lt;&gt; 0, [1]Source!BA73,1) * [1]Source!I73)), 0 )</f>
        <v>0</v>
      </c>
      <c r="T93">
        <f>IF( [1]Source!BI73 = 1, [1]Source!O73 + [1]Source!X73 + [1]Source!Y73, 0 )</f>
        <v>5360.87</v>
      </c>
      <c r="U93">
        <f>IF( [1]Source!BI73 = 2, [1]Source!O73 + [1]Source!X73 + [1]Source!Y73, 0 )</f>
        <v>0</v>
      </c>
      <c r="V93">
        <f>IF( [1]Source!BI73 = 3, [1]Source!O73 + [1]Source!X73 + [1]Source!Y73, 0 )</f>
        <v>0</v>
      </c>
      <c r="W93">
        <f>IF( [1]Source!BI73 = 4, [1]Source!O73 + [1]Source!X73 + [1]Source!Y73, 0 )</f>
        <v>0</v>
      </c>
      <c r="X93">
        <f>([1]Source!CS73/IF([1]Source!BS73&lt;&gt; 0, [1]Source!BS73,1) * [1]Source!I73)</f>
        <v>0</v>
      </c>
      <c r="Y93">
        <f>ROUND(([1]Source!BZ73/100)*(([1]Source!CT73/IF([1]Source!BA73&lt;&gt; 0, [1]Source!BA73,1) * [1]Source!I73) + (([1]Source!CS73/IF([1]Source!BS73&lt;&gt; 0, [1]Source!BS73,1) * [1]Source!I73) )),2)</f>
        <v>0</v>
      </c>
      <c r="Z93">
        <f>ROUND(([1]Source!CA73/100)*(([1]Source!CT73/IF([1]Source!BA73&lt;&gt; 0, [1]Source!BA73,1) * [1]Source!I73) + (([1]Source!CS73/IF([1]Source!BS73&lt;&gt; 0, [1]Source!BS73,1) * [1]Source!I73) )),2)</f>
        <v>0</v>
      </c>
    </row>
    <row r="94" spans="1:27" ht="15.75">
      <c r="A94" s="17"/>
      <c r="B94" s="17"/>
      <c r="C94" s="17"/>
      <c r="D94" s="17"/>
      <c r="E94" s="17"/>
      <c r="F94" s="17"/>
      <c r="G94" s="17"/>
      <c r="H94" s="17"/>
      <c r="I94" s="57">
        <f>([1]Source!CT67/IF([1]Source!BA67 &lt;&gt;0, [1]Source!BA67, 1) * [1]Source!I67) + ([1]Source!CR67 / IF([1]Source!BB67 &lt;&gt;0, [1]Source!BB67, 1) * [1]Source!I67 ) + I87 + I88 + I89 + I91 + I92 + I93</f>
        <v>1807.6676799999996</v>
      </c>
      <c r="J94" s="58"/>
      <c r="K94" s="58"/>
      <c r="L94" s="57">
        <f>[1]Source!S67+[1]Source!Q67+L87 + L88 + L89 + L91 + L92 + L93</f>
        <v>11541.559999999998</v>
      </c>
      <c r="M94" s="57">
        <f>[1]Source!U67</f>
        <v>23.2256</v>
      </c>
      <c r="N94" s="59">
        <f>I94</f>
        <v>1807.6676799999996</v>
      </c>
      <c r="O94">
        <f>([1]Source!CT67/IF([1]Source!BA67&lt;&gt; 0, [1]Source!BA67,1) * [1]Source!I67)</f>
        <v>174.89119999999997</v>
      </c>
      <c r="P94">
        <f>IF( [1]Source!BI67 = 1, (( ( ([1]Source!CT67/IF([1]Source!BA67 &lt;&gt;0,[1]Source!BA67, 1) * [1]Source!I67) + ([1]Source!CR67/IF([1]Source!BB67 &lt;&gt;0,[1]Source!BB67, 1)* [1]Source!I67) + ([1]Source!CQ67/IF([1]Source!BC67 &lt;&gt;0,[1]Source!BC67, 1) * [1]Source!I67) ) + (([1]Source!BZ67/100)*( ([1]Source!CT67/IF([1]Source!BA67 &lt;&gt;0,[1]Source!BA67, 1)* [1]Source!I67) + ([1]Source!CS67/IF([1]Source!BS67 &lt;&gt;0,[1]Source!BS67, 1) * [1]Source!I67 ))) + (([1]Source!CA67/100)*( ([1]Source!CT67/IF([1]Source!BA67 &lt;&gt;0,[1]Source!BA67, 1)* [1]Source!I67) + ([1]Source!CS67/IF([1]Source!BS67 &lt;&gt;0,[1]Source!BS67, 1) * [1]Source!I67 ))))), 0 )</f>
        <v>1539.0322239999998</v>
      </c>
      <c r="Q94">
        <f>IF( [1]Source!BI67 = 2, (( ( ([1]Source!CT67/IF([1]Source!BA67 &lt;&gt;0,[1]Source!BA67, 1) * [1]Source!I67) + ([1]Source!CR67/IF([1]Source!BB67 &lt;&gt;0,[1]Source!BB67, 1)* [1]Source!I67) + ([1]Source!CQ67/IF([1]Source!BC67 &lt;&gt;0,[1]Source!BC67, 1) * [1]Source!I67) ) + (([1]Source!BZ67/100)*( ([1]Source!CT67/IF([1]Source!BA67 &lt;&gt;0,[1]Source!BA67, 1)* [1]Source!I67) + ([1]Source!CS67/IF([1]Source!BS67 &lt;&gt;0,[1]Source!BS67, 1) * [1]Source!I67 ))) + (([1]Source!CA67/100)*( ([1]Source!CT67/IF([1]Source!BA67 &lt;&gt;0,[1]Source!BA67, 1)* [1]Source!I67) + ([1]Source!CS67/IF([1]Source!BS67 &lt;&gt;0,[1]Source!BS67, 1) * [1]Source!I67 ))))), 0 )</f>
        <v>0</v>
      </c>
      <c r="R94">
        <f>IF( [1]Source!BI67 = 3, (( ( ([1]Source!CT67/IF([1]Source!BA67 &lt;&gt;0,[1]Source!BA67, 1) * [1]Source!I67) + ([1]Source!CR67/IF([1]Source!BB67 &lt;&gt;0,[1]Source!BB67, 1)* [1]Source!I67) + ([1]Source!CQ67/IF([1]Source!BC67 &lt;&gt;0,[1]Source!BC67, 1) * [1]Source!I67) ) + (([1]Source!BZ67/100)*( ([1]Source!CT67/IF([1]Source!BA67 &lt;&gt;0,[1]Source!BA67, 1)* [1]Source!I67) + ([1]Source!CS67/IF([1]Source!BS67 &lt;&gt;0,[1]Source!BS67, 1) * [1]Source!I67 ))) + (([1]Source!CA67/100)*( ([1]Source!CT67/IF([1]Source!BA67 &lt;&gt;0,[1]Source!BA67, 1)* [1]Source!I67) + ([1]Source!CS67/IF([1]Source!BS67 &lt;&gt;0,[1]Source!BS67, 1) * [1]Source!I67 ))))), 0 )</f>
        <v>0</v>
      </c>
      <c r="S94">
        <f>IF( [1]Source!BI67 = 4, (( ( ([1]Source!CT67/IF([1]Source!BA67 &lt;&gt;0,[1]Source!BA67, 1) * [1]Source!I67) + ([1]Source!CR67/IF([1]Source!BB67 &lt;&gt;0,[1]Source!BB67, 1)* [1]Source!I67) + ([1]Source!CQ67/IF([1]Source!BC67 &lt;&gt;0,[1]Source!BC67, 1) * [1]Source!I67) ) + (([1]Source!BZ67/100)*( ([1]Source!CT67/IF([1]Source!BA67 &lt;&gt;0,[1]Source!BA67, 1)* [1]Source!I67) + ([1]Source!CS67/IF([1]Source!BS67 &lt;&gt;0,[1]Source!BS67, 1) * [1]Source!I67 ))) + (([1]Source!CA67/100)*( ([1]Source!CT67/IF([1]Source!BA67 &lt;&gt;0,[1]Source!BA67, 1)* [1]Source!I67) + ([1]Source!CS67/IF([1]Source!BS67 &lt;&gt;0,[1]Source!BS67, 1) * [1]Source!I67 ))))), 0 )</f>
        <v>0</v>
      </c>
      <c r="T94">
        <f>IF( [1]Source!BI67 = 1, [1]Source!O67 + [1]Source!X67 + [1]Source!Y67, 0 )</f>
        <v>10396.64</v>
      </c>
      <c r="U94">
        <f>IF( [1]Source!BI67 = 2, [1]Source!O67 + [1]Source!X67 + [1]Source!Y67, 0 )</f>
        <v>0</v>
      </c>
      <c r="V94">
        <f>IF( [1]Source!BI67 = 3, [1]Source!O67 + [1]Source!X67 + [1]Source!Y67, 0 )</f>
        <v>0</v>
      </c>
      <c r="W94">
        <f>IF( [1]Source!BI67 = 4, [1]Source!O67 + [1]Source!X67 + [1]Source!Y67, 0 )</f>
        <v>0</v>
      </c>
      <c r="X94">
        <f>([1]Source!CS67/IF([1]Source!BS67&lt;&gt; 0, [1]Source!BS67,1) * [1]Source!I67)</f>
        <v>0</v>
      </c>
    </row>
    <row r="95" spans="1:27" ht="60">
      <c r="A95" s="44">
        <v>6</v>
      </c>
      <c r="B95" s="44" t="str">
        <f>[1]Source!E74</f>
        <v>9</v>
      </c>
      <c r="C95" s="45" t="str">
        <f>[1]Source!F74</f>
        <v>08-01-003-4</v>
      </c>
      <c r="D95" s="46" t="s">
        <v>98</v>
      </c>
      <c r="E95" s="47" t="str">
        <f>[1]Source!H74</f>
        <v>100 м2</v>
      </c>
      <c r="F95" s="17">
        <f>ROUND([1]Source!I74,6)</f>
        <v>0.374</v>
      </c>
      <c r="G95" s="14">
        <f>IF( [1]Source!AK74 &lt;&gt;0, [1]Source!AK74, [1]Source!AL74 + [1]Source!AM74 + [1]Source!AO74)</f>
        <v>2378.67</v>
      </c>
      <c r="H95" s="17"/>
      <c r="I95" s="17"/>
      <c r="J95" s="48" t="str">
        <f>IF( [1]Source!BO74 &lt;&gt;"", [1]Source!BO74, "" )</f>
        <v/>
      </c>
      <c r="K95" s="17"/>
      <c r="L95" s="17"/>
      <c r="M95" s="17"/>
      <c r="AA95">
        <v>6</v>
      </c>
    </row>
    <row r="96" spans="1:27" ht="15">
      <c r="A96" s="17"/>
      <c r="B96" s="17"/>
      <c r="C96" s="17"/>
      <c r="D96" s="17" t="s">
        <v>27</v>
      </c>
      <c r="E96" s="17"/>
      <c r="F96" s="17"/>
      <c r="G96" s="14">
        <f>[1]Source!AO74</f>
        <v>734.38</v>
      </c>
      <c r="H96" s="48" t="str">
        <f>[1]Source!DG74</f>
        <v/>
      </c>
      <c r="I96" s="14">
        <f>([1]Source!CT74/IF([1]Source!BA74&lt;&gt; 0, [1]Source!BA74,1) * [1]Source!I74)</f>
        <v>274.65812</v>
      </c>
      <c r="J96" s="17"/>
      <c r="K96" s="17">
        <f>[1]Source!BA74</f>
        <v>11.465999999999999</v>
      </c>
      <c r="L96" s="14">
        <f>[1]Source!S74</f>
        <v>3149.23</v>
      </c>
      <c r="M96" s="17"/>
    </row>
    <row r="97" spans="1:27" ht="15">
      <c r="A97" s="17"/>
      <c r="B97" s="17"/>
      <c r="C97" s="17"/>
      <c r="D97" s="17" t="s">
        <v>28</v>
      </c>
      <c r="E97" s="17"/>
      <c r="F97" s="17"/>
      <c r="G97" s="14">
        <f>[1]Source!AM74</f>
        <v>33.6</v>
      </c>
      <c r="H97" s="48" t="str">
        <f>[1]Source!DE74</f>
        <v/>
      </c>
      <c r="I97" s="14">
        <f>([1]Source!CR74/IF([1]Source!BB74&lt;&gt; 0, [1]Source!BB74,1) * [1]Source!I74)</f>
        <v>12.5664</v>
      </c>
      <c r="J97" s="17"/>
      <c r="K97" s="17">
        <f>[1]Source!BB74</f>
        <v>5.8449999999999998</v>
      </c>
      <c r="L97" s="14">
        <f>[1]Source!Q74</f>
        <v>73.45</v>
      </c>
      <c r="M97" s="17"/>
    </row>
    <row r="98" spans="1:27" ht="15">
      <c r="A98" s="17"/>
      <c r="B98" s="17"/>
      <c r="C98" s="17"/>
      <c r="D98" s="17" t="s">
        <v>30</v>
      </c>
      <c r="E98" s="17"/>
      <c r="F98" s="17"/>
      <c r="G98" s="14">
        <f>[1]Source!AC74</f>
        <v>1610.69</v>
      </c>
      <c r="H98" s="17"/>
      <c r="I98" s="14">
        <f>([1]Source!CQ74/IF([1]Source!BC74&lt;&gt; 0, [1]Source!BC74,1) * [1]Source!I74)</f>
        <v>602.39805999999999</v>
      </c>
      <c r="J98" s="17"/>
      <c r="K98" s="17">
        <f>[1]Source!BC74</f>
        <v>4.2619999999999996</v>
      </c>
      <c r="L98" s="14">
        <f>[1]Source!P74</f>
        <v>2567.42</v>
      </c>
      <c r="M98" s="17"/>
    </row>
    <row r="99" spans="1:27" ht="15">
      <c r="A99" s="17"/>
      <c r="B99" s="17"/>
      <c r="C99" s="17"/>
      <c r="D99" s="17" t="s">
        <v>31</v>
      </c>
      <c r="E99" s="20" t="s">
        <v>34</v>
      </c>
      <c r="F99" s="17"/>
      <c r="G99" s="14">
        <f>[1]Source!BZ74</f>
        <v>122</v>
      </c>
      <c r="H99" s="17"/>
      <c r="I99" s="14">
        <f>Y99 + Y102 + Y103 + Y104</f>
        <v>335.08</v>
      </c>
      <c r="J99" s="17"/>
      <c r="K99" s="14">
        <f>[1]Source!AT74</f>
        <v>122</v>
      </c>
      <c r="L99" s="14">
        <f>[1]Source!X74 + [1]Source!X75 + [1]Source!X76 + [1]Source!X77 + [1]Source!X78 + [1]Source!X79 + [1]Source!X80</f>
        <v>3842.06</v>
      </c>
      <c r="M99" s="17"/>
      <c r="Y99">
        <f>ROUND((G99/100)*((([1]Source!CT74/IF([1]Source!BA74 &lt;&gt; 0, [1]Source!BA74,1) * [1]Source!I74)) + (([1]Source!CS74/IF([1]Source!BS74 &lt;&gt; 0, [1]Source!BS74, 1) * [1]Source!I74))),2)</f>
        <v>335.08</v>
      </c>
    </row>
    <row r="100" spans="1:27" ht="15">
      <c r="A100" s="17"/>
      <c r="B100" s="17"/>
      <c r="C100" s="17"/>
      <c r="D100" s="17" t="s">
        <v>32</v>
      </c>
      <c r="E100" s="20" t="s">
        <v>34</v>
      </c>
      <c r="F100" s="17"/>
      <c r="G100" s="14">
        <f>[1]Source!CA74</f>
        <v>80</v>
      </c>
      <c r="H100" s="17"/>
      <c r="I100" s="14">
        <f>Z100 + Z102 + Z103 + Z104</f>
        <v>219.73</v>
      </c>
      <c r="J100" s="17"/>
      <c r="K100" s="14">
        <f>[1]Source!AU74</f>
        <v>80</v>
      </c>
      <c r="L100" s="14">
        <f>[1]Source!Y74 + [1]Source!Y75 + [1]Source!Y76 + [1]Source!Y77 + [1]Source!Y78 + [1]Source!Y79 + [1]Source!Y80</f>
        <v>2519.38</v>
      </c>
      <c r="M100" s="17"/>
      <c r="Z100">
        <f>ROUND((G100/100)*((([1]Source!CT74/IF([1]Source!BA74 &lt;&gt; 0, [1]Source!BA74,1) * [1]Source!I74)) + (([1]Source!CS74/IF([1]Source!BS74 &lt;&gt; 0, [1]Source!BS74, 1) * [1]Source!I74))),2)</f>
        <v>219.73</v>
      </c>
    </row>
    <row r="101" spans="1:27" ht="15">
      <c r="A101" s="17"/>
      <c r="B101" s="17"/>
      <c r="C101" s="17"/>
      <c r="D101" s="17" t="s">
        <v>33</v>
      </c>
      <c r="E101" s="20" t="s">
        <v>35</v>
      </c>
      <c r="F101" s="17">
        <f>[1]Source!AQ74</f>
        <v>88.8</v>
      </c>
      <c r="G101" s="17"/>
      <c r="H101" s="48" t="str">
        <f>[1]Source!DI74</f>
        <v/>
      </c>
      <c r="I101" s="17"/>
      <c r="J101" s="17"/>
      <c r="K101" s="17"/>
      <c r="L101" s="17"/>
      <c r="M101" s="14">
        <f>[1]Source!U74</f>
        <v>33.211199999999998</v>
      </c>
    </row>
    <row r="102" spans="1:27" ht="45">
      <c r="A102" s="45"/>
      <c r="B102" s="45"/>
      <c r="C102" s="45" t="str">
        <f>[1]Source!F75</f>
        <v>113-0368</v>
      </c>
      <c r="D102" s="46" t="s">
        <v>95</v>
      </c>
      <c r="E102" s="47" t="str">
        <f>[1]Source!H75</f>
        <v>т</v>
      </c>
      <c r="F102" s="17">
        <f>ROUND([1]Source!I75,6)</f>
        <v>-1.8700000000000001E-2</v>
      </c>
      <c r="G102" s="14">
        <f>[1]Source!AC75</f>
        <v>7373.5</v>
      </c>
      <c r="H102" s="17"/>
      <c r="I102" s="61">
        <f>([1]Source!CR75/IF([1]Source!BB75&lt;&gt; 0, [1]Source!BB75,1) * [1]Source!I75) + ([1]Source!CQ75/IF([1]Source!BC75&lt;&gt; 0, [1]Source!BC75,1) * [1]Source!I75) + ([1]Source!CT75/IF([1]Source!BA75&lt;&gt; 0, [1]Source!BA75,1) * [1]Source!I75)</f>
        <v>-137.88445000000002</v>
      </c>
      <c r="J102" s="48" t="str">
        <f>IF( [1]Source!BO75 &lt;&gt;"", [1]Source!BO75, "" )</f>
        <v/>
      </c>
      <c r="K102" s="17">
        <f>[1]Source!BC75</f>
        <v>4.2619999999999996</v>
      </c>
      <c r="L102" s="14">
        <f>[1]Source!O75</f>
        <v>-587.66</v>
      </c>
      <c r="M102" s="17"/>
      <c r="O102">
        <f>([1]Source!CT75/IF([1]Source!BA75&lt;&gt; 0, [1]Source!BA75,1) * [1]Source!I75)</f>
        <v>0</v>
      </c>
      <c r="P102">
        <f>IF( [1]Source!BI75 = 1, (([1]Source!CR75/IF([1]Source!BB75&lt;&gt; 0, [1]Source!BB75,1) * [1]Source!I75) + ([1]Source!CQ75/IF([1]Source!BC75&lt;&gt; 0, [1]Source!BC75,1) * [1]Source!I75) + ([1]Source!CT75/IF([1]Source!BA75&lt;&gt; 0, [1]Source!BA75,1) * [1]Source!I75)), 0 )</f>
        <v>-137.88445000000002</v>
      </c>
      <c r="Q102">
        <f>IF( [1]Source!BI75 = 2, (([1]Source!CR75/IF([1]Source!BB75&lt;&gt; 0, [1]Source!BB75,1) * [1]Source!I75) + ([1]Source!CQ75/IF([1]Source!BC75&lt;&gt; 0, [1]Source!BC75,1) * [1]Source!I75) + ([1]Source!CT75/IF([1]Source!BA75&lt;&gt; 0, [1]Source!BA75,1) * [1]Source!I75)), 0 )</f>
        <v>0</v>
      </c>
      <c r="R102">
        <f>IF( [1]Source!BI75 = 3, (([1]Source!CR75/IF([1]Source!BB75&lt;&gt; 0, [1]Source!BB75,1) * [1]Source!I75) + ([1]Source!CQ75/IF([1]Source!BC75&lt;&gt; 0, [1]Source!BC75,1) * [1]Source!I75) + ([1]Source!CT75/IF([1]Source!BA75&lt;&gt; 0, [1]Source!BA75,1) * [1]Source!I75)), 0 )</f>
        <v>0</v>
      </c>
      <c r="S102">
        <f>IF( [1]Source!BI75 = 4, (([1]Source!CR75/IF([1]Source!BB75&lt;&gt; 0, [1]Source!BB75,1) * [1]Source!I75) + ([1]Source!CQ75/IF([1]Source!BC75&lt;&gt; 0, [1]Source!BC75,1) * [1]Source!I75) + ([1]Source!CT75/IF([1]Source!BA75&lt;&gt; 0, [1]Source!BA75,1) * [1]Source!I75)), 0 )</f>
        <v>0</v>
      </c>
      <c r="T102">
        <f>IF( [1]Source!BI75 = 1, [1]Source!O75 + [1]Source!X75 + [1]Source!Y75, 0 )</f>
        <v>-587.66</v>
      </c>
      <c r="U102">
        <f>IF( [1]Source!BI75 = 2, [1]Source!O75 + [1]Source!X75 + [1]Source!Y75, 0 )</f>
        <v>0</v>
      </c>
      <c r="V102">
        <f>IF( [1]Source!BI75 = 3, [1]Source!O75 + [1]Source!X75 + [1]Source!Y75, 0 )</f>
        <v>0</v>
      </c>
      <c r="W102">
        <f>IF( [1]Source!BI75 = 4, [1]Source!O75 + [1]Source!X75 + [1]Source!Y75, 0 )</f>
        <v>0</v>
      </c>
      <c r="X102">
        <f>([1]Source!CS75/IF([1]Source!BS75&lt;&gt; 0, [1]Source!BS75,1) * [1]Source!I75)</f>
        <v>0</v>
      </c>
      <c r="Y102">
        <f>ROUND(([1]Source!BZ75/100)*(([1]Source!CT75/IF([1]Source!BA75&lt;&gt; 0, [1]Source!BA75,1) * [1]Source!I75) + (([1]Source!CS75/IF([1]Source!BS75&lt;&gt; 0, [1]Source!BS75,1) * [1]Source!I75) )),2)</f>
        <v>0</v>
      </c>
      <c r="Z102">
        <f>ROUND(([1]Source!CA75/100)*(([1]Source!CT75/IF([1]Source!BA75&lt;&gt; 0, [1]Source!BA75,1) * [1]Source!I75) + (([1]Source!CS75/IF([1]Source!BS75&lt;&gt; 0, [1]Source!BS75,1) * [1]Source!I75) )),2)</f>
        <v>0</v>
      </c>
    </row>
    <row r="103" spans="1:27" ht="60">
      <c r="A103" s="45"/>
      <c r="B103" s="45"/>
      <c r="C103" s="45" t="str">
        <f>[1]Source!F76</f>
        <v>402-0078</v>
      </c>
      <c r="D103" s="46" t="s">
        <v>99</v>
      </c>
      <c r="E103" s="47" t="str">
        <f>[1]Source!H76</f>
        <v>м3</v>
      </c>
      <c r="F103" s="17">
        <f>ROUND([1]Source!I76,6)</f>
        <v>-1.0471999999999999</v>
      </c>
      <c r="G103" s="14">
        <f>[1]Source!AC76</f>
        <v>442.85</v>
      </c>
      <c r="H103" s="17"/>
      <c r="I103" s="61">
        <f>([1]Source!CR76/IF([1]Source!BB76&lt;&gt; 0, [1]Source!BB76,1) * [1]Source!I76) + ([1]Source!CQ76/IF([1]Source!BC76&lt;&gt; 0, [1]Source!BC76,1) * [1]Source!I76) + ([1]Source!CT76/IF([1]Source!BA76&lt;&gt; 0, [1]Source!BA76,1) * [1]Source!I76)</f>
        <v>-463.75252</v>
      </c>
      <c r="J103" s="48" t="str">
        <f>IF( [1]Source!BO76 &lt;&gt;"", [1]Source!BO76, "" )</f>
        <v/>
      </c>
      <c r="K103" s="17">
        <f>[1]Source!BC76</f>
        <v>4.2619999999999996</v>
      </c>
      <c r="L103" s="14">
        <f>[1]Source!O76</f>
        <v>-1976.51</v>
      </c>
      <c r="M103" s="17"/>
      <c r="O103">
        <f>([1]Source!CT76/IF([1]Source!BA76&lt;&gt; 0, [1]Source!BA76,1) * [1]Source!I76)</f>
        <v>0</v>
      </c>
      <c r="P103">
        <f>IF( [1]Source!BI76 = 1, (([1]Source!CR76/IF([1]Source!BB76&lt;&gt; 0, [1]Source!BB76,1) * [1]Source!I76) + ([1]Source!CQ76/IF([1]Source!BC76&lt;&gt; 0, [1]Source!BC76,1) * [1]Source!I76) + ([1]Source!CT76/IF([1]Source!BA76&lt;&gt; 0, [1]Source!BA76,1) * [1]Source!I76)), 0 )</f>
        <v>-463.75252</v>
      </c>
      <c r="Q103">
        <f>IF( [1]Source!BI76 = 2, (([1]Source!CR76/IF([1]Source!BB76&lt;&gt; 0, [1]Source!BB76,1) * [1]Source!I76) + ([1]Source!CQ76/IF([1]Source!BC76&lt;&gt; 0, [1]Source!BC76,1) * [1]Source!I76) + ([1]Source!CT76/IF([1]Source!BA76&lt;&gt; 0, [1]Source!BA76,1) * [1]Source!I76)), 0 )</f>
        <v>0</v>
      </c>
      <c r="R103">
        <f>IF( [1]Source!BI76 = 3, (([1]Source!CR76/IF([1]Source!BB76&lt;&gt; 0, [1]Source!BB76,1) * [1]Source!I76) + ([1]Source!CQ76/IF([1]Source!BC76&lt;&gt; 0, [1]Source!BC76,1) * [1]Source!I76) + ([1]Source!CT76/IF([1]Source!BA76&lt;&gt; 0, [1]Source!BA76,1) * [1]Source!I76)), 0 )</f>
        <v>0</v>
      </c>
      <c r="S103">
        <f>IF( [1]Source!BI76 = 4, (([1]Source!CR76/IF([1]Source!BB76&lt;&gt; 0, [1]Source!BB76,1) * [1]Source!I76) + ([1]Source!CQ76/IF([1]Source!BC76&lt;&gt; 0, [1]Source!BC76,1) * [1]Source!I76) + ([1]Source!CT76/IF([1]Source!BA76&lt;&gt; 0, [1]Source!BA76,1) * [1]Source!I76)), 0 )</f>
        <v>0</v>
      </c>
      <c r="T103">
        <f>IF( [1]Source!BI76 = 1, [1]Source!O76 + [1]Source!X76 + [1]Source!Y76, 0 )</f>
        <v>-1976.51</v>
      </c>
      <c r="U103">
        <f>IF( [1]Source!BI76 = 2, [1]Source!O76 + [1]Source!X76 + [1]Source!Y76, 0 )</f>
        <v>0</v>
      </c>
      <c r="V103">
        <f>IF( [1]Source!BI76 = 3, [1]Source!O76 + [1]Source!X76 + [1]Source!Y76, 0 )</f>
        <v>0</v>
      </c>
      <c r="W103">
        <f>IF( [1]Source!BI76 = 4, [1]Source!O76 + [1]Source!X76 + [1]Source!Y76, 0 )</f>
        <v>0</v>
      </c>
      <c r="X103">
        <f>([1]Source!CS76/IF([1]Source!BS76&lt;&gt; 0, [1]Source!BS76,1) * [1]Source!I76)</f>
        <v>0</v>
      </c>
      <c r="Y103">
        <f>ROUND(([1]Source!BZ76/100)*(([1]Source!CT76/IF([1]Source!BA76&lt;&gt; 0, [1]Source!BA76,1) * [1]Source!I76) + (([1]Source!CS76/IF([1]Source!BS76&lt;&gt; 0, [1]Source!BS76,1) * [1]Source!I76) )),2)</f>
        <v>0</v>
      </c>
      <c r="Z103">
        <f>ROUND(([1]Source!CA76/100)*(([1]Source!CT76/IF([1]Source!BA76&lt;&gt; 0, [1]Source!BA76,1) * [1]Source!I76) + (([1]Source!CS76/IF([1]Source!BS76&lt;&gt; 0, [1]Source!BS76,1) * [1]Source!I76) )),2)</f>
        <v>0</v>
      </c>
    </row>
    <row r="104" spans="1:27" ht="60">
      <c r="A104" s="50"/>
      <c r="B104" s="50"/>
      <c r="C104" s="50" t="str">
        <f>[1]Source!F80</f>
        <v>Т/Н № 2940 от 18.08.2010</v>
      </c>
      <c r="D104" s="51" t="s">
        <v>97</v>
      </c>
      <c r="E104" s="52" t="str">
        <f>[1]Source!H80</f>
        <v>кг</v>
      </c>
      <c r="F104" s="53">
        <f>ROUND([1]Source!I80,6)</f>
        <v>44.88</v>
      </c>
      <c r="G104" s="54">
        <f>[1]Source!AC80</f>
        <v>17.239999999999998</v>
      </c>
      <c r="H104" s="53"/>
      <c r="I104" s="56">
        <f>([1]Source!CR80/IF([1]Source!BB80&lt;&gt; 0, [1]Source!BB80,1) * [1]Source!I80) + ([1]Source!CQ80/IF([1]Source!BC80&lt;&gt; 0, [1]Source!BC80,1) * [1]Source!I80) + ([1]Source!CT80/IF([1]Source!BA80&lt;&gt; 0, [1]Source!BA80,1) * [1]Source!I80)</f>
        <v>773.73119999999994</v>
      </c>
      <c r="J104" s="55" t="str">
        <f>IF( [1]Source!BO80 &lt;&gt;"", [1]Source!BO80, "" )</f>
        <v/>
      </c>
      <c r="K104" s="53">
        <f>[1]Source!BC80</f>
        <v>4.2619999999999996</v>
      </c>
      <c r="L104" s="54">
        <f>[1]Source!O80</f>
        <v>3297.64</v>
      </c>
      <c r="M104" s="53"/>
      <c r="O104">
        <f>([1]Source!CT80/IF([1]Source!BA80&lt;&gt; 0, [1]Source!BA80,1) * [1]Source!I80)</f>
        <v>0</v>
      </c>
      <c r="P104">
        <f>IF( [1]Source!BI80 = 1, (([1]Source!CR80/IF([1]Source!BB80&lt;&gt; 0, [1]Source!BB80,1) * [1]Source!I80) + ([1]Source!CQ80/IF([1]Source!BC80&lt;&gt; 0, [1]Source!BC80,1) * [1]Source!I80) + ([1]Source!CT80/IF([1]Source!BA80&lt;&gt; 0, [1]Source!BA80,1) * [1]Source!I80)), 0 )</f>
        <v>773.73119999999994</v>
      </c>
      <c r="Q104">
        <f>IF( [1]Source!BI80 = 2, (([1]Source!CR80/IF([1]Source!BB80&lt;&gt; 0, [1]Source!BB80,1) * [1]Source!I80) + ([1]Source!CQ80/IF([1]Source!BC80&lt;&gt; 0, [1]Source!BC80,1) * [1]Source!I80) + ([1]Source!CT80/IF([1]Source!BA80&lt;&gt; 0, [1]Source!BA80,1) * [1]Source!I80)), 0 )</f>
        <v>0</v>
      </c>
      <c r="R104">
        <f>IF( [1]Source!BI80 = 3, (([1]Source!CR80/IF([1]Source!BB80&lt;&gt; 0, [1]Source!BB80,1) * [1]Source!I80) + ([1]Source!CQ80/IF([1]Source!BC80&lt;&gt; 0, [1]Source!BC80,1) * [1]Source!I80) + ([1]Source!CT80/IF([1]Source!BA80&lt;&gt; 0, [1]Source!BA80,1) * [1]Source!I80)), 0 )</f>
        <v>0</v>
      </c>
      <c r="S104">
        <f>IF( [1]Source!BI80 = 4, (([1]Source!CR80/IF([1]Source!BB80&lt;&gt; 0, [1]Source!BB80,1) * [1]Source!I80) + ([1]Source!CQ80/IF([1]Source!BC80&lt;&gt; 0, [1]Source!BC80,1) * [1]Source!I80) + ([1]Source!CT80/IF([1]Source!BA80&lt;&gt; 0, [1]Source!BA80,1) * [1]Source!I80)), 0 )</f>
        <v>0</v>
      </c>
      <c r="T104">
        <f>IF( [1]Source!BI80 = 1, [1]Source!O80 + [1]Source!X80 + [1]Source!Y80, 0 )</f>
        <v>3297.64</v>
      </c>
      <c r="U104">
        <f>IF( [1]Source!BI80 = 2, [1]Source!O80 + [1]Source!X80 + [1]Source!Y80, 0 )</f>
        <v>0</v>
      </c>
      <c r="V104">
        <f>IF( [1]Source!BI80 = 3, [1]Source!O80 + [1]Source!X80 + [1]Source!Y80, 0 )</f>
        <v>0</v>
      </c>
      <c r="W104">
        <f>IF( [1]Source!BI80 = 4, [1]Source!O80 + [1]Source!X80 + [1]Source!Y80, 0 )</f>
        <v>0</v>
      </c>
      <c r="X104">
        <f>([1]Source!CS80/IF([1]Source!BS80&lt;&gt; 0, [1]Source!BS80,1) * [1]Source!I80)</f>
        <v>0</v>
      </c>
      <c r="Y104">
        <f>ROUND(([1]Source!BZ80/100)*(([1]Source!CT80/IF([1]Source!BA80&lt;&gt; 0, [1]Source!BA80,1) * [1]Source!I80) + (([1]Source!CS80/IF([1]Source!BS80&lt;&gt; 0, [1]Source!BS80,1) * [1]Source!I80) )),2)</f>
        <v>0</v>
      </c>
      <c r="Z104">
        <f>ROUND(([1]Source!CA80/100)*(([1]Source!CT80/IF([1]Source!BA80&lt;&gt; 0, [1]Source!BA80,1) * [1]Source!I80) + (([1]Source!CS80/IF([1]Source!BS80&lt;&gt; 0, [1]Source!BS80,1) * [1]Source!I80) )),2)</f>
        <v>0</v>
      </c>
    </row>
    <row r="105" spans="1:27" ht="15.75">
      <c r="A105" s="17"/>
      <c r="B105" s="17"/>
      <c r="C105" s="17"/>
      <c r="D105" s="17"/>
      <c r="E105" s="17"/>
      <c r="F105" s="17"/>
      <c r="G105" s="17"/>
      <c r="H105" s="17"/>
      <c r="I105" s="57">
        <f>([1]Source!CT74/IF([1]Source!BA74 &lt;&gt;0, [1]Source!BA74, 1) * [1]Source!I74) + ([1]Source!CR74 / IF([1]Source!BB74 &lt;&gt;0, [1]Source!BB74, 1) * [1]Source!I74 ) + I98 + I99 + I100 + I102 + I103 + I104</f>
        <v>1616.5268099999998</v>
      </c>
      <c r="J105" s="58"/>
      <c r="K105" s="58"/>
      <c r="L105" s="57">
        <f>[1]Source!S74+[1]Source!Q74+L98 + L99 + L100 + L102 + L103 + L104</f>
        <v>12885.01</v>
      </c>
      <c r="M105" s="57">
        <f>[1]Source!U74</f>
        <v>33.211199999999998</v>
      </c>
      <c r="N105" s="59">
        <f>I105</f>
        <v>1616.5268099999998</v>
      </c>
      <c r="O105">
        <f>([1]Source!CT74/IF([1]Source!BA74&lt;&gt; 0, [1]Source!BA74,1) * [1]Source!I74)</f>
        <v>274.65812</v>
      </c>
      <c r="P105">
        <f>IF( [1]Source!BI74 = 1, (( ( ([1]Source!CT74/IF([1]Source!BA74 &lt;&gt;0,[1]Source!BA74, 1) * [1]Source!I74) + ([1]Source!CR74/IF([1]Source!BB74 &lt;&gt;0,[1]Source!BB74, 1)* [1]Source!I74) + ([1]Source!CQ74/IF([1]Source!BC74 &lt;&gt;0,[1]Source!BC74, 1) * [1]Source!I74) ) + (([1]Source!BZ74/100)*( ([1]Source!CT74/IF([1]Source!BA74 &lt;&gt;0,[1]Source!BA74, 1)* [1]Source!I74) + ([1]Source!CS74/IF([1]Source!BS74 &lt;&gt;0,[1]Source!BS74, 1) * [1]Source!I74 ))) + (([1]Source!CA74/100)*( ([1]Source!CT74/IF([1]Source!BA74 &lt;&gt;0,[1]Source!BA74, 1)* [1]Source!I74) + ([1]Source!CS74/IF([1]Source!BS74 &lt;&gt;0,[1]Source!BS74, 1) * [1]Source!I74 ))))), 0 )</f>
        <v>1444.4319823999999</v>
      </c>
      <c r="Q105">
        <f>IF( [1]Source!BI74 = 2, (( ( ([1]Source!CT74/IF([1]Source!BA74 &lt;&gt;0,[1]Source!BA74, 1) * [1]Source!I74) + ([1]Source!CR74/IF([1]Source!BB74 &lt;&gt;0,[1]Source!BB74, 1)* [1]Source!I74) + ([1]Source!CQ74/IF([1]Source!BC74 &lt;&gt;0,[1]Source!BC74, 1) * [1]Source!I74) ) + (([1]Source!BZ74/100)*( ([1]Source!CT74/IF([1]Source!BA74 &lt;&gt;0,[1]Source!BA74, 1)* [1]Source!I74) + ([1]Source!CS74/IF([1]Source!BS74 &lt;&gt;0,[1]Source!BS74, 1) * [1]Source!I74 ))) + (([1]Source!CA74/100)*( ([1]Source!CT74/IF([1]Source!BA74 &lt;&gt;0,[1]Source!BA74, 1)* [1]Source!I74) + ([1]Source!CS74/IF([1]Source!BS74 &lt;&gt;0,[1]Source!BS74, 1) * [1]Source!I74 ))))), 0 )</f>
        <v>0</v>
      </c>
      <c r="R105">
        <f>IF( [1]Source!BI74 = 3, (( ( ([1]Source!CT74/IF([1]Source!BA74 &lt;&gt;0,[1]Source!BA74, 1) * [1]Source!I74) + ([1]Source!CR74/IF([1]Source!BB74 &lt;&gt;0,[1]Source!BB74, 1)* [1]Source!I74) + ([1]Source!CQ74/IF([1]Source!BC74 &lt;&gt;0,[1]Source!BC74, 1) * [1]Source!I74) ) + (([1]Source!BZ74/100)*( ([1]Source!CT74/IF([1]Source!BA74 &lt;&gt;0,[1]Source!BA74, 1)* [1]Source!I74) + ([1]Source!CS74/IF([1]Source!BS74 &lt;&gt;0,[1]Source!BS74, 1) * [1]Source!I74 ))) + (([1]Source!CA74/100)*( ([1]Source!CT74/IF([1]Source!BA74 &lt;&gt;0,[1]Source!BA74, 1)* [1]Source!I74) + ([1]Source!CS74/IF([1]Source!BS74 &lt;&gt;0,[1]Source!BS74, 1) * [1]Source!I74 ))))), 0 )</f>
        <v>0</v>
      </c>
      <c r="S105">
        <f>IF( [1]Source!BI74 = 4, (( ( ([1]Source!CT74/IF([1]Source!BA74 &lt;&gt;0,[1]Source!BA74, 1) * [1]Source!I74) + ([1]Source!CR74/IF([1]Source!BB74 &lt;&gt;0,[1]Source!BB74, 1)* [1]Source!I74) + ([1]Source!CQ74/IF([1]Source!BC74 &lt;&gt;0,[1]Source!BC74, 1) * [1]Source!I74) ) + (([1]Source!BZ74/100)*( ([1]Source!CT74/IF([1]Source!BA74 &lt;&gt;0,[1]Source!BA74, 1)* [1]Source!I74) + ([1]Source!CS74/IF([1]Source!BS74 &lt;&gt;0,[1]Source!BS74, 1) * [1]Source!I74 ))) + (([1]Source!CA74/100)*( ([1]Source!CT74/IF([1]Source!BA74 &lt;&gt;0,[1]Source!BA74, 1)* [1]Source!I74) + ([1]Source!CS74/IF([1]Source!BS74 &lt;&gt;0,[1]Source!BS74, 1) * [1]Source!I74 ))))), 0 )</f>
        <v>0</v>
      </c>
      <c r="T105">
        <f>IF( [1]Source!BI74 = 1, [1]Source!O74 + [1]Source!X74 + [1]Source!Y74, 0 )</f>
        <v>12151.54</v>
      </c>
      <c r="U105">
        <f>IF( [1]Source!BI74 = 2, [1]Source!O74 + [1]Source!X74 + [1]Source!Y74, 0 )</f>
        <v>0</v>
      </c>
      <c r="V105">
        <f>IF( [1]Source!BI74 = 3, [1]Source!O74 + [1]Source!X74 + [1]Source!Y74, 0 )</f>
        <v>0</v>
      </c>
      <c r="W105">
        <f>IF( [1]Source!BI74 = 4, [1]Source!O74 + [1]Source!X74 + [1]Source!Y74, 0 )</f>
        <v>0</v>
      </c>
      <c r="X105">
        <f>([1]Source!CS74/IF([1]Source!BS74&lt;&gt; 0, [1]Source!BS74,1) * [1]Source!I74)</f>
        <v>0</v>
      </c>
    </row>
    <row r="107" spans="1:27" s="58" customFormat="1" ht="15.75">
      <c r="D107" s="58" t="s">
        <v>83</v>
      </c>
      <c r="H107" s="96">
        <f>SUM(N52:N106)</f>
        <v>64152.798026080003</v>
      </c>
      <c r="I107" s="96"/>
      <c r="K107" s="96">
        <f>ROUND([1]Source!AB53+[1]Source!AK53+[1]Source!AL53+[1]Source!AE53*0/100,2)</f>
        <v>308798.43</v>
      </c>
      <c r="L107" s="96"/>
      <c r="M107" s="57">
        <f>[1]Source!AH53</f>
        <v>212.32</v>
      </c>
      <c r="O107" s="57">
        <f t="shared" ref="O107:X107" si="1">SUM(O52:O106)</f>
        <v>1599.7778949999999</v>
      </c>
      <c r="P107" s="57">
        <f t="shared" si="1"/>
        <v>64152.798369880009</v>
      </c>
      <c r="Q107" s="57">
        <f t="shared" si="1"/>
        <v>0</v>
      </c>
      <c r="R107" s="57">
        <f t="shared" si="1"/>
        <v>0</v>
      </c>
      <c r="S107" s="57">
        <f t="shared" si="1"/>
        <v>0</v>
      </c>
      <c r="T107" s="57">
        <f t="shared" si="1"/>
        <v>308798.43000000011</v>
      </c>
      <c r="U107" s="57">
        <f t="shared" si="1"/>
        <v>0</v>
      </c>
      <c r="V107" s="57">
        <f t="shared" si="1"/>
        <v>0</v>
      </c>
      <c r="W107" s="57">
        <f t="shared" si="1"/>
        <v>0</v>
      </c>
      <c r="X107" s="58">
        <f t="shared" si="1"/>
        <v>110.77184699999999</v>
      </c>
    </row>
    <row r="109" spans="1:27" ht="18">
      <c r="D109" s="43" t="s">
        <v>80</v>
      </c>
      <c r="E109" s="88" t="str">
        <f>IF([1]Source!C12="1", [1]Source!F98, [1]Source!G98)</f>
        <v>Фундамент Фм-2 - 3 шт. (л.5)</v>
      </c>
      <c r="F109" s="95"/>
      <c r="G109" s="95"/>
      <c r="H109" s="95"/>
      <c r="I109" s="95"/>
      <c r="J109" s="95"/>
      <c r="K109" s="95"/>
      <c r="L109" s="95"/>
    </row>
    <row r="111" spans="1:27" ht="75">
      <c r="A111" s="44">
        <v>7</v>
      </c>
      <c r="B111" s="44" t="str">
        <f>[1]Source!E102</f>
        <v>10</v>
      </c>
      <c r="C111" s="45" t="str">
        <f>[1]Source!F102</f>
        <v>06-01-005-6</v>
      </c>
      <c r="D111" s="46" t="s">
        <v>84</v>
      </c>
      <c r="E111" s="47" t="str">
        <f>[1]Source!H102</f>
        <v>100 м3</v>
      </c>
      <c r="F111" s="17">
        <f>ROUND([1]Source!I102,6)</f>
        <v>0.218</v>
      </c>
      <c r="G111" s="14">
        <f>IF( [1]Source!AK102 &lt;&gt;0, [1]Source!AK102, [1]Source!AL102 + [1]Source!AM102 + [1]Source!AO102)</f>
        <v>7825.9500000000007</v>
      </c>
      <c r="H111" s="17"/>
      <c r="I111" s="17"/>
      <c r="J111" s="48" t="str">
        <f>IF( [1]Source!BO102 &lt;&gt;"", [1]Source!BO102, "" )</f>
        <v/>
      </c>
      <c r="K111" s="17"/>
      <c r="L111" s="17"/>
      <c r="M111" s="17"/>
      <c r="AA111">
        <v>7</v>
      </c>
    </row>
    <row r="112" spans="1:27" ht="15">
      <c r="A112" s="17"/>
      <c r="B112" s="17"/>
      <c r="C112" s="17"/>
      <c r="D112" s="17" t="s">
        <v>27</v>
      </c>
      <c r="E112" s="17"/>
      <c r="F112" s="17"/>
      <c r="G112" s="14">
        <f>[1]Source!AO102</f>
        <v>2030.25</v>
      </c>
      <c r="H112" s="48" t="str">
        <f>[1]Source!DG102</f>
        <v/>
      </c>
      <c r="I112" s="14">
        <f>([1]Source!CT102/IF([1]Source!BA102&lt;&gt; 0, [1]Source!BA102,1) * [1]Source!I102)</f>
        <v>442.59449999999998</v>
      </c>
      <c r="J112" s="17"/>
      <c r="K112" s="17">
        <f>[1]Source!BA102</f>
        <v>11.465999999999999</v>
      </c>
      <c r="L112" s="14">
        <f>[1]Source!S102</f>
        <v>5074.79</v>
      </c>
      <c r="M112" s="17"/>
    </row>
    <row r="113" spans="1:27" ht="15">
      <c r="A113" s="17"/>
      <c r="B113" s="17"/>
      <c r="C113" s="17"/>
      <c r="D113" s="17" t="s">
        <v>28</v>
      </c>
      <c r="E113" s="17"/>
      <c r="F113" s="17"/>
      <c r="G113" s="14">
        <f>[1]Source!AM102</f>
        <v>2262.69</v>
      </c>
      <c r="H113" s="48" t="str">
        <f>[1]Source!DE102</f>
        <v/>
      </c>
      <c r="I113" s="14">
        <f>([1]Source!CR102/IF([1]Source!BB102&lt;&gt; 0, [1]Source!BB102,1) * [1]Source!I102)</f>
        <v>493.26641999999998</v>
      </c>
      <c r="J113" s="17"/>
      <c r="K113" s="17">
        <f>[1]Source!BB102</f>
        <v>5.8449999999999998</v>
      </c>
      <c r="L113" s="14">
        <f>[1]Source!Q102</f>
        <v>2883.14</v>
      </c>
      <c r="M113" s="17"/>
    </row>
    <row r="114" spans="1:27" ht="15">
      <c r="A114" s="17"/>
      <c r="B114" s="17"/>
      <c r="C114" s="17"/>
      <c r="D114" s="17" t="s">
        <v>29</v>
      </c>
      <c r="E114" s="17"/>
      <c r="F114" s="17"/>
      <c r="G114" s="14">
        <f>[1]Source!AN102</f>
        <v>220.81</v>
      </c>
      <c r="H114" s="48" t="str">
        <f>[1]Source!DF102</f>
        <v/>
      </c>
      <c r="I114" s="49">
        <f>([1]Source!CS102/IF([1]Source!BS102&lt;&gt; 0, [1]Source!BS102,1) * [1]Source!I102)</f>
        <v>48.136580000000002</v>
      </c>
      <c r="J114" s="17"/>
      <c r="K114" s="17">
        <f>[1]Source!BS102</f>
        <v>11.465999999999999</v>
      </c>
      <c r="L114" s="49">
        <f>[1]Source!R102</f>
        <v>551.92999999999995</v>
      </c>
      <c r="M114" s="17"/>
    </row>
    <row r="115" spans="1:27" ht="15">
      <c r="A115" s="17"/>
      <c r="B115" s="17"/>
      <c r="C115" s="17"/>
      <c r="D115" s="17" t="s">
        <v>30</v>
      </c>
      <c r="E115" s="17"/>
      <c r="F115" s="17"/>
      <c r="G115" s="14">
        <f>[1]Source!AL102</f>
        <v>3533.01</v>
      </c>
      <c r="H115" s="48" t="str">
        <f>[1]Source!DD102</f>
        <v/>
      </c>
      <c r="I115" s="14">
        <f>([1]Source!CQ102/IF([1]Source!BC102&lt;&gt; 0, [1]Source!BC102,1) * [1]Source!I102)</f>
        <v>770.19618000000003</v>
      </c>
      <c r="J115" s="17"/>
      <c r="K115" s="17">
        <f>[1]Source!BC102</f>
        <v>4.2619999999999996</v>
      </c>
      <c r="L115" s="14">
        <f>[1]Source!P102</f>
        <v>3282.58</v>
      </c>
      <c r="M115" s="17"/>
    </row>
    <row r="116" spans="1:27" ht="15">
      <c r="A116" s="17"/>
      <c r="B116" s="17"/>
      <c r="C116" s="17"/>
      <c r="D116" s="17" t="s">
        <v>31</v>
      </c>
      <c r="E116" s="20" t="s">
        <v>34</v>
      </c>
      <c r="F116" s="17"/>
      <c r="G116" s="14">
        <f>[1]Source!BZ102</f>
        <v>105</v>
      </c>
      <c r="H116" s="17"/>
      <c r="I116" s="14">
        <f>Y116 + Y119 + Y120 + Y121 + Y122</f>
        <v>515.27</v>
      </c>
      <c r="J116" s="17"/>
      <c r="K116" s="14">
        <f>[1]Source!AT102</f>
        <v>105</v>
      </c>
      <c r="L116" s="14">
        <f>[1]Source!X102 + [1]Source!X103 + [1]Source!X104 + [1]Source!X105 + [1]Source!X106</f>
        <v>5908.06</v>
      </c>
      <c r="M116" s="17"/>
      <c r="Y116">
        <f>ROUND((G116/100)*((([1]Source!CT102/IF([1]Source!BA102 &lt;&gt; 0, [1]Source!BA102,1) * [1]Source!I102)) + (([1]Source!CS102/IF([1]Source!BS102 &lt;&gt; 0, [1]Source!BS102, 1) * [1]Source!I102))),2)</f>
        <v>515.27</v>
      </c>
    </row>
    <row r="117" spans="1:27" ht="15">
      <c r="A117" s="17"/>
      <c r="B117" s="17"/>
      <c r="C117" s="17"/>
      <c r="D117" s="17" t="s">
        <v>32</v>
      </c>
      <c r="E117" s="20" t="s">
        <v>34</v>
      </c>
      <c r="F117" s="17"/>
      <c r="G117" s="14">
        <f>[1]Source!CA102</f>
        <v>65</v>
      </c>
      <c r="H117" s="17"/>
      <c r="I117" s="14">
        <f>Z117 + Z119 + Z120 + Z121 + Z122</f>
        <v>318.98</v>
      </c>
      <c r="J117" s="17"/>
      <c r="K117" s="14">
        <f>[1]Source!AU102</f>
        <v>65</v>
      </c>
      <c r="L117" s="14">
        <f>[1]Source!Y102 + [1]Source!Y103 + [1]Source!Y104 + [1]Source!Y105 + [1]Source!Y106</f>
        <v>3657.37</v>
      </c>
      <c r="M117" s="17"/>
      <c r="Z117">
        <f>ROUND((G117/100)*((([1]Source!CT102/IF([1]Source!BA102 &lt;&gt; 0, [1]Source!BA102,1) * [1]Source!I102)) + (([1]Source!CS102/IF([1]Source!BS102 &lt;&gt; 0, [1]Source!BS102, 1) * [1]Source!I102))),2)</f>
        <v>318.98</v>
      </c>
    </row>
    <row r="118" spans="1:27" ht="15">
      <c r="A118" s="17"/>
      <c r="B118" s="17"/>
      <c r="C118" s="17"/>
      <c r="D118" s="17" t="s">
        <v>33</v>
      </c>
      <c r="E118" s="20" t="s">
        <v>35</v>
      </c>
      <c r="F118" s="17">
        <f>[1]Source!AQ102</f>
        <v>278.88</v>
      </c>
      <c r="G118" s="17"/>
      <c r="H118" s="48" t="str">
        <f>[1]Source!DI102</f>
        <v/>
      </c>
      <c r="I118" s="17"/>
      <c r="J118" s="17"/>
      <c r="K118" s="17"/>
      <c r="L118" s="17"/>
      <c r="M118" s="14">
        <f>[1]Source!U102</f>
        <v>60.795839999999998</v>
      </c>
    </row>
    <row r="119" spans="1:27" ht="60">
      <c r="A119" s="45"/>
      <c r="B119" s="45"/>
      <c r="C119" s="45" t="str">
        <f>[1]Source!F103</f>
        <v>401-0069</v>
      </c>
      <c r="D119" s="46" t="s">
        <v>85</v>
      </c>
      <c r="E119" s="47" t="str">
        <f>[1]Source!H103</f>
        <v>м3</v>
      </c>
      <c r="F119" s="17">
        <f>ROUND([1]Source!I103,6)</f>
        <v>22.126999999999999</v>
      </c>
      <c r="G119" s="14">
        <f>IF([1]Source!AL103=0,[1]Source!AK103,[1]Source!AL103)</f>
        <v>732.07</v>
      </c>
      <c r="H119" s="48">
        <f>[1]Source!DD103</f>
        <v>0</v>
      </c>
      <c r="I119" s="61">
        <f>([1]Source!CR103/IF([1]Source!BB103&lt;&gt; 0, [1]Source!BB103,1) * [1]Source!I103) + ([1]Source!CQ103/IF([1]Source!BC103&lt;&gt; 0, [1]Source!BC103,1) * [1]Source!I103) + ([1]Source!CT103/IF([1]Source!BA103&lt;&gt; 0, [1]Source!BA103,1) * [1]Source!I103)</f>
        <v>16198.51289</v>
      </c>
      <c r="J119" s="48" t="str">
        <f>IF( [1]Source!BO103 &lt;&gt;"", [1]Source!BO103, "" )</f>
        <v/>
      </c>
      <c r="K119" s="17">
        <f>[1]Source!BC103</f>
        <v>4.2619999999999996</v>
      </c>
      <c r="L119" s="14">
        <f>[1]Source!O103</f>
        <v>69038.06</v>
      </c>
      <c r="M119" s="17"/>
      <c r="O119">
        <f>([1]Source!CT103/IF([1]Source!BA103&lt;&gt; 0, [1]Source!BA103,1) * [1]Source!I103)</f>
        <v>0</v>
      </c>
      <c r="P119">
        <f>IF( [1]Source!BI103 = 1, (([1]Source!CR103/IF([1]Source!BB103&lt;&gt; 0, [1]Source!BB103,1) * [1]Source!I103) + ([1]Source!CQ103/IF([1]Source!BC103&lt;&gt; 0, [1]Source!BC103,1) * [1]Source!I103) + ([1]Source!CT103/IF([1]Source!BA103&lt;&gt; 0, [1]Source!BA103,1) * [1]Source!I103)), 0 )</f>
        <v>16198.51289</v>
      </c>
      <c r="Q119">
        <f>IF( [1]Source!BI103 = 2, (([1]Source!CR103/IF([1]Source!BB103&lt;&gt; 0, [1]Source!BB103,1) * [1]Source!I103) + ([1]Source!CQ103/IF([1]Source!BC103&lt;&gt; 0, [1]Source!BC103,1) * [1]Source!I103) + ([1]Source!CT103/IF([1]Source!BA103&lt;&gt; 0, [1]Source!BA103,1) * [1]Source!I103)), 0 )</f>
        <v>0</v>
      </c>
      <c r="R119">
        <f>IF( [1]Source!BI103 = 3, (([1]Source!CR103/IF([1]Source!BB103&lt;&gt; 0, [1]Source!BB103,1) * [1]Source!I103) + ([1]Source!CQ103/IF([1]Source!BC103&lt;&gt; 0, [1]Source!BC103,1) * [1]Source!I103) + ([1]Source!CT103/IF([1]Source!BA103&lt;&gt; 0, [1]Source!BA103,1) * [1]Source!I103)), 0 )</f>
        <v>0</v>
      </c>
      <c r="S119">
        <f>IF( [1]Source!BI103 = 4, (([1]Source!CR103/IF([1]Source!BB103&lt;&gt; 0, [1]Source!BB103,1) * [1]Source!I103) + ([1]Source!CQ103/IF([1]Source!BC103&lt;&gt; 0, [1]Source!BC103,1) * [1]Source!I103) + ([1]Source!CT103/IF([1]Source!BA103&lt;&gt; 0, [1]Source!BA103,1) * [1]Source!I103)), 0 )</f>
        <v>0</v>
      </c>
      <c r="T119">
        <f>IF( [1]Source!BI103 = 1, [1]Source!O103 + [1]Source!X103 + [1]Source!Y103, 0 )</f>
        <v>69038.06</v>
      </c>
      <c r="U119">
        <f>IF( [1]Source!BI103 = 2, [1]Source!O103 + [1]Source!X103 + [1]Source!Y103, 0 )</f>
        <v>0</v>
      </c>
      <c r="V119">
        <f>IF( [1]Source!BI103 = 3, [1]Source!O103 + [1]Source!X103 + [1]Source!Y103, 0 )</f>
        <v>0</v>
      </c>
      <c r="W119">
        <f>IF( [1]Source!BI103 = 4, [1]Source!O103 + [1]Source!X103 + [1]Source!Y103, 0 )</f>
        <v>0</v>
      </c>
      <c r="X119">
        <f>([1]Source!CS103/IF([1]Source!BS103&lt;&gt; 0, [1]Source!BS103,1) * [1]Source!I103)</f>
        <v>0</v>
      </c>
      <c r="Y119">
        <f>ROUND(([1]Source!BZ103/100)*(([1]Source!CT103/IF([1]Source!BA103&lt;&gt; 0, [1]Source!BA103,1) * [1]Source!I103) + (([1]Source!CS103/IF([1]Source!BS103&lt;&gt; 0, [1]Source!BS103,1) * [1]Source!I103) )),2)</f>
        <v>0</v>
      </c>
      <c r="Z119">
        <f>ROUND(([1]Source!CA103/100)*(([1]Source!CT103/IF([1]Source!BA103&lt;&gt; 0, [1]Source!BA103,1) * [1]Source!I103) + (([1]Source!CS103/IF([1]Source!BS103&lt;&gt; 0, [1]Source!BS103,1) * [1]Source!I103) )),2)</f>
        <v>0</v>
      </c>
    </row>
    <row r="120" spans="1:27" ht="90">
      <c r="A120" s="45"/>
      <c r="B120" s="45"/>
      <c r="C120" s="45" t="str">
        <f>[1]Source!F104</f>
        <v>ТССЦ-2001 ТЕХ.ЧАСТЬ-IV. Таб.1.2</v>
      </c>
      <c r="D120" s="46" t="s">
        <v>86</v>
      </c>
      <c r="E120" s="47" t="str">
        <f>[1]Source!H104</f>
        <v>м3</v>
      </c>
      <c r="F120" s="17">
        <f>ROUND([1]Source!I104,6)</f>
        <v>22.126999999999999</v>
      </c>
      <c r="G120" s="14">
        <f>[1]Source!AC104</f>
        <v>16.27</v>
      </c>
      <c r="H120" s="17"/>
      <c r="I120" s="61">
        <f>([1]Source!CR104/IF([1]Source!BB104&lt;&gt; 0, [1]Source!BB104,1) * [1]Source!I104) + ([1]Source!CQ104/IF([1]Source!BC104&lt;&gt; 0, [1]Source!BC104,1) * [1]Source!I104) + ([1]Source!CT104/IF([1]Source!BA104&lt;&gt; 0, [1]Source!BA104,1) * [1]Source!I104)</f>
        <v>360.00628999999998</v>
      </c>
      <c r="J120" s="48" t="str">
        <f>IF( [1]Source!BO104 &lt;&gt;"", [1]Source!BO104, "" )</f>
        <v/>
      </c>
      <c r="K120" s="17">
        <f>[1]Source!BC104</f>
        <v>4.2619999999999996</v>
      </c>
      <c r="L120" s="14">
        <f>[1]Source!O104</f>
        <v>1534.35</v>
      </c>
      <c r="M120" s="17"/>
      <c r="O120">
        <f>([1]Source!CT104/IF([1]Source!BA104&lt;&gt; 0, [1]Source!BA104,1) * [1]Source!I104)</f>
        <v>0</v>
      </c>
      <c r="P120">
        <f>IF( [1]Source!BI104 = 1, (([1]Source!CR104/IF([1]Source!BB104&lt;&gt; 0, [1]Source!BB104,1) * [1]Source!I104) + ([1]Source!CQ104/IF([1]Source!BC104&lt;&gt; 0, [1]Source!BC104,1) * [1]Source!I104) + ([1]Source!CT104/IF([1]Source!BA104&lt;&gt; 0, [1]Source!BA104,1) * [1]Source!I104)), 0 )</f>
        <v>360.00628999999998</v>
      </c>
      <c r="Q120">
        <f>IF( [1]Source!BI104 = 2, (([1]Source!CR104/IF([1]Source!BB104&lt;&gt; 0, [1]Source!BB104,1) * [1]Source!I104) + ([1]Source!CQ104/IF([1]Source!BC104&lt;&gt; 0, [1]Source!BC104,1) * [1]Source!I104) + ([1]Source!CT104/IF([1]Source!BA104&lt;&gt; 0, [1]Source!BA104,1) * [1]Source!I104)), 0 )</f>
        <v>0</v>
      </c>
      <c r="R120">
        <f>IF( [1]Source!BI104 = 3, (([1]Source!CR104/IF([1]Source!BB104&lt;&gt; 0, [1]Source!BB104,1) * [1]Source!I104) + ([1]Source!CQ104/IF([1]Source!BC104&lt;&gt; 0, [1]Source!BC104,1) * [1]Source!I104) + ([1]Source!CT104/IF([1]Source!BA104&lt;&gt; 0, [1]Source!BA104,1) * [1]Source!I104)), 0 )</f>
        <v>0</v>
      </c>
      <c r="S120">
        <f>IF( [1]Source!BI104 = 4, (([1]Source!CR104/IF([1]Source!BB104&lt;&gt; 0, [1]Source!BB104,1) * [1]Source!I104) + ([1]Source!CQ104/IF([1]Source!BC104&lt;&gt; 0, [1]Source!BC104,1) * [1]Source!I104) + ([1]Source!CT104/IF([1]Source!BA104&lt;&gt; 0, [1]Source!BA104,1) * [1]Source!I104)), 0 )</f>
        <v>0</v>
      </c>
      <c r="T120">
        <f>IF( [1]Source!BI104 = 1, [1]Source!O104 + [1]Source!X104 + [1]Source!Y104, 0 )</f>
        <v>1534.35</v>
      </c>
      <c r="U120">
        <f>IF( [1]Source!BI104 = 2, [1]Source!O104 + [1]Source!X104 + [1]Source!Y104, 0 )</f>
        <v>0</v>
      </c>
      <c r="V120">
        <f>IF( [1]Source!BI104 = 3, [1]Source!O104 + [1]Source!X104 + [1]Source!Y104, 0 )</f>
        <v>0</v>
      </c>
      <c r="W120">
        <f>IF( [1]Source!BI104 = 4, [1]Source!O104 + [1]Source!X104 + [1]Source!Y104, 0 )</f>
        <v>0</v>
      </c>
      <c r="X120">
        <f>([1]Source!CS104/IF([1]Source!BS104&lt;&gt; 0, [1]Source!BS104,1) * [1]Source!I104)</f>
        <v>0</v>
      </c>
      <c r="Y120">
        <f>ROUND(([1]Source!BZ104/100)*(([1]Source!CT104/IF([1]Source!BA104&lt;&gt; 0, [1]Source!BA104,1) * [1]Source!I104) + (([1]Source!CS104/IF([1]Source!BS104&lt;&gt; 0, [1]Source!BS104,1) * [1]Source!I104) )),2)</f>
        <v>0</v>
      </c>
      <c r="Z120">
        <f>ROUND(([1]Source!CA104/100)*(([1]Source!CT104/IF([1]Source!BA104&lt;&gt; 0, [1]Source!BA104,1) * [1]Source!I104) + (([1]Source!CS104/IF([1]Source!BS104&lt;&gt; 0, [1]Source!BS104,1) * [1]Source!I104) )),2)</f>
        <v>0</v>
      </c>
    </row>
    <row r="121" spans="1:27" ht="75">
      <c r="A121" s="45"/>
      <c r="B121" s="45"/>
      <c r="C121" s="45" t="str">
        <f>[1]Source!F105</f>
        <v>204-0021</v>
      </c>
      <c r="D121" s="46" t="s">
        <v>87</v>
      </c>
      <c r="E121" s="47" t="str">
        <f>[1]Source!H105</f>
        <v>т</v>
      </c>
      <c r="F121" s="17">
        <f>ROUND([1]Source!I105,6)</f>
        <v>0.30170000000000002</v>
      </c>
      <c r="G121" s="14">
        <f>IF([1]Source!AL105=0,[1]Source!AK105,[1]Source!AL105)</f>
        <v>6850.47</v>
      </c>
      <c r="H121" s="48" t="str">
        <f>[1]Source!DD105</f>
        <v/>
      </c>
      <c r="I121" s="61">
        <f>([1]Source!CR105/IF([1]Source!BB105&lt;&gt; 0, [1]Source!BB105,1) * [1]Source!I105) + ([1]Source!CQ105/IF([1]Source!BC105&lt;&gt; 0, [1]Source!BC105,1) * [1]Source!I105) + ([1]Source!CT105/IF([1]Source!BA105&lt;&gt; 0, [1]Source!BA105,1) * [1]Source!I105)</f>
        <v>2066.7867990000004</v>
      </c>
      <c r="J121" s="48" t="str">
        <f>IF( [1]Source!BO105 &lt;&gt;"", [1]Source!BO105, "" )</f>
        <v/>
      </c>
      <c r="K121" s="17">
        <f>[1]Source!BC105</f>
        <v>4.2619999999999996</v>
      </c>
      <c r="L121" s="14">
        <f>[1]Source!O105</f>
        <v>8808.65</v>
      </c>
      <c r="M121" s="17"/>
      <c r="O121">
        <f>([1]Source!CT105/IF([1]Source!BA105&lt;&gt; 0, [1]Source!BA105,1) * [1]Source!I105)</f>
        <v>0</v>
      </c>
      <c r="P121">
        <f>IF( [1]Source!BI105 = 1, (([1]Source!CR105/IF([1]Source!BB105&lt;&gt; 0, [1]Source!BB105,1) * [1]Source!I105) + ([1]Source!CQ105/IF([1]Source!BC105&lt;&gt; 0, [1]Source!BC105,1) * [1]Source!I105) + ([1]Source!CT105/IF([1]Source!BA105&lt;&gt; 0, [1]Source!BA105,1) * [1]Source!I105)), 0 )</f>
        <v>2066.7867990000004</v>
      </c>
      <c r="Q121">
        <f>IF( [1]Source!BI105 = 2, (([1]Source!CR105/IF([1]Source!BB105&lt;&gt; 0, [1]Source!BB105,1) * [1]Source!I105) + ([1]Source!CQ105/IF([1]Source!BC105&lt;&gt; 0, [1]Source!BC105,1) * [1]Source!I105) + ([1]Source!CT105/IF([1]Source!BA105&lt;&gt; 0, [1]Source!BA105,1) * [1]Source!I105)), 0 )</f>
        <v>0</v>
      </c>
      <c r="R121">
        <f>IF( [1]Source!BI105 = 3, (([1]Source!CR105/IF([1]Source!BB105&lt;&gt; 0, [1]Source!BB105,1) * [1]Source!I105) + ([1]Source!CQ105/IF([1]Source!BC105&lt;&gt; 0, [1]Source!BC105,1) * [1]Source!I105) + ([1]Source!CT105/IF([1]Source!BA105&lt;&gt; 0, [1]Source!BA105,1) * [1]Source!I105)), 0 )</f>
        <v>0</v>
      </c>
      <c r="S121">
        <f>IF( [1]Source!BI105 = 4, (([1]Source!CR105/IF([1]Source!BB105&lt;&gt; 0, [1]Source!BB105,1) * [1]Source!I105) + ([1]Source!CQ105/IF([1]Source!BC105&lt;&gt; 0, [1]Source!BC105,1) * [1]Source!I105) + ([1]Source!CT105/IF([1]Source!BA105&lt;&gt; 0, [1]Source!BA105,1) * [1]Source!I105)), 0 )</f>
        <v>0</v>
      </c>
      <c r="T121">
        <f>IF( [1]Source!BI105 = 1, [1]Source!O105 + [1]Source!X105 + [1]Source!Y105, 0 )</f>
        <v>8808.65</v>
      </c>
      <c r="U121">
        <f>IF( [1]Source!BI105 = 2, [1]Source!O105 + [1]Source!X105 + [1]Source!Y105, 0 )</f>
        <v>0</v>
      </c>
      <c r="V121">
        <f>IF( [1]Source!BI105 = 3, [1]Source!O105 + [1]Source!X105 + [1]Source!Y105, 0 )</f>
        <v>0</v>
      </c>
      <c r="W121">
        <f>IF( [1]Source!BI105 = 4, [1]Source!O105 + [1]Source!X105 + [1]Source!Y105, 0 )</f>
        <v>0</v>
      </c>
      <c r="X121">
        <f>([1]Source!CS105/IF([1]Source!BS105&lt;&gt; 0, [1]Source!BS105,1) * [1]Source!I105)</f>
        <v>0</v>
      </c>
      <c r="Y121">
        <f>ROUND(([1]Source!BZ105/100)*(([1]Source!CT105/IF([1]Source!BA105&lt;&gt; 0, [1]Source!BA105,1) * [1]Source!I105) + (([1]Source!CS105/IF([1]Source!BS105&lt;&gt; 0, [1]Source!BS105,1) * [1]Source!I105) )),2)</f>
        <v>0</v>
      </c>
      <c r="Z121">
        <f>ROUND(([1]Source!CA105/100)*(([1]Source!CT105/IF([1]Source!BA105&lt;&gt; 0, [1]Source!BA105,1) * [1]Source!I105) + (([1]Source!CS105/IF([1]Source!BS105&lt;&gt; 0, [1]Source!BS105,1) * [1]Source!I105) )),2)</f>
        <v>0</v>
      </c>
    </row>
    <row r="122" spans="1:27" ht="75">
      <c r="A122" s="50"/>
      <c r="B122" s="50"/>
      <c r="C122" s="50" t="str">
        <f>[1]Source!F106</f>
        <v>204-0024</v>
      </c>
      <c r="D122" s="51" t="s">
        <v>89</v>
      </c>
      <c r="E122" s="52" t="str">
        <f>[1]Source!H106</f>
        <v>т</v>
      </c>
      <c r="F122" s="53">
        <f>ROUND([1]Source!I106,6)</f>
        <v>2.1440999999999999</v>
      </c>
      <c r="G122" s="54">
        <f>IF([1]Source!AL106=0,[1]Source!AK106,[1]Source!AL106)</f>
        <v>6290</v>
      </c>
      <c r="H122" s="55" t="str">
        <f>[1]Source!DD106</f>
        <v/>
      </c>
      <c r="I122" s="56">
        <f>([1]Source!CR106/IF([1]Source!BB106&lt;&gt; 0, [1]Source!BB106,1) * [1]Source!I106) + ([1]Source!CQ106/IF([1]Source!BC106&lt;&gt; 0, [1]Source!BC106,1) * [1]Source!I106) + ([1]Source!CT106/IF([1]Source!BA106&lt;&gt; 0, [1]Source!BA106,1) * [1]Source!I106)</f>
        <v>13486.388999999999</v>
      </c>
      <c r="J122" s="55" t="str">
        <f>IF( [1]Source!BO106 &lt;&gt;"", [1]Source!BO106, "" )</f>
        <v/>
      </c>
      <c r="K122" s="53">
        <f>[1]Source!BC106</f>
        <v>4.2619999999999996</v>
      </c>
      <c r="L122" s="54">
        <f>[1]Source!O106</f>
        <v>57478.99</v>
      </c>
      <c r="M122" s="53"/>
      <c r="O122">
        <f>([1]Source!CT106/IF([1]Source!BA106&lt;&gt; 0, [1]Source!BA106,1) * [1]Source!I106)</f>
        <v>0</v>
      </c>
      <c r="P122">
        <f>IF( [1]Source!BI106 = 1, (([1]Source!CR106/IF([1]Source!BB106&lt;&gt; 0, [1]Source!BB106,1) * [1]Source!I106) + ([1]Source!CQ106/IF([1]Source!BC106&lt;&gt; 0, [1]Source!BC106,1) * [1]Source!I106) + ([1]Source!CT106/IF([1]Source!BA106&lt;&gt; 0, [1]Source!BA106,1) * [1]Source!I106)), 0 )</f>
        <v>13486.388999999999</v>
      </c>
      <c r="Q122">
        <f>IF( [1]Source!BI106 = 2, (([1]Source!CR106/IF([1]Source!BB106&lt;&gt; 0, [1]Source!BB106,1) * [1]Source!I106) + ([1]Source!CQ106/IF([1]Source!BC106&lt;&gt; 0, [1]Source!BC106,1) * [1]Source!I106) + ([1]Source!CT106/IF([1]Source!BA106&lt;&gt; 0, [1]Source!BA106,1) * [1]Source!I106)), 0 )</f>
        <v>0</v>
      </c>
      <c r="R122">
        <f>IF( [1]Source!BI106 = 3, (([1]Source!CR106/IF([1]Source!BB106&lt;&gt; 0, [1]Source!BB106,1) * [1]Source!I106) + ([1]Source!CQ106/IF([1]Source!BC106&lt;&gt; 0, [1]Source!BC106,1) * [1]Source!I106) + ([1]Source!CT106/IF([1]Source!BA106&lt;&gt; 0, [1]Source!BA106,1) * [1]Source!I106)), 0 )</f>
        <v>0</v>
      </c>
      <c r="S122">
        <f>IF( [1]Source!BI106 = 4, (([1]Source!CR106/IF([1]Source!BB106&lt;&gt; 0, [1]Source!BB106,1) * [1]Source!I106) + ([1]Source!CQ106/IF([1]Source!BC106&lt;&gt; 0, [1]Source!BC106,1) * [1]Source!I106) + ([1]Source!CT106/IF([1]Source!BA106&lt;&gt; 0, [1]Source!BA106,1) * [1]Source!I106)), 0 )</f>
        <v>0</v>
      </c>
      <c r="T122">
        <f>IF( [1]Source!BI106 = 1, [1]Source!O106 + [1]Source!X106 + [1]Source!Y106, 0 )</f>
        <v>57478.99</v>
      </c>
      <c r="U122">
        <f>IF( [1]Source!BI106 = 2, [1]Source!O106 + [1]Source!X106 + [1]Source!Y106, 0 )</f>
        <v>0</v>
      </c>
      <c r="V122">
        <f>IF( [1]Source!BI106 = 3, [1]Source!O106 + [1]Source!X106 + [1]Source!Y106, 0 )</f>
        <v>0</v>
      </c>
      <c r="W122">
        <f>IF( [1]Source!BI106 = 4, [1]Source!O106 + [1]Source!X106 + [1]Source!Y106, 0 )</f>
        <v>0</v>
      </c>
      <c r="X122">
        <f>([1]Source!CS106/IF([1]Source!BS106&lt;&gt; 0, [1]Source!BS106,1) * [1]Source!I106)</f>
        <v>0</v>
      </c>
      <c r="Y122">
        <f>ROUND(([1]Source!BZ106/100)*(([1]Source!CT106/IF([1]Source!BA106&lt;&gt; 0, [1]Source!BA106,1) * [1]Source!I106) + (([1]Source!CS106/IF([1]Source!BS106&lt;&gt; 0, [1]Source!BS106,1) * [1]Source!I106) )),2)</f>
        <v>0</v>
      </c>
      <c r="Z122">
        <f>ROUND(([1]Source!CA106/100)*(([1]Source!CT106/IF([1]Source!BA106&lt;&gt; 0, [1]Source!BA106,1) * [1]Source!I106) + (([1]Source!CS106/IF([1]Source!BS106&lt;&gt; 0, [1]Source!BS106,1) * [1]Source!I106) )),2)</f>
        <v>0</v>
      </c>
    </row>
    <row r="123" spans="1:27" ht="15.75">
      <c r="A123" s="17"/>
      <c r="B123" s="17"/>
      <c r="C123" s="17"/>
      <c r="D123" s="17"/>
      <c r="E123" s="17"/>
      <c r="F123" s="17"/>
      <c r="G123" s="17"/>
      <c r="H123" s="17"/>
      <c r="I123" s="57">
        <f>([1]Source!CT102/IF([1]Source!BA102 &lt;&gt;0, [1]Source!BA102, 1) * [1]Source!I102) + ([1]Source!CR102 / IF([1]Source!BB102 &lt;&gt;0, [1]Source!BB102, 1) * [1]Source!I102 ) + I115 + I116 + I117 + I119 + I120 + I121 + I122</f>
        <v>34652.002078999998</v>
      </c>
      <c r="J123" s="58"/>
      <c r="K123" s="58"/>
      <c r="L123" s="57">
        <f>[1]Source!S102+[1]Source!Q102+L115 + L116 + L117 + L119 + L120 + L121 + L122</f>
        <v>157665.99</v>
      </c>
      <c r="M123" s="57">
        <f>[1]Source!U102</f>
        <v>60.795839999999998</v>
      </c>
      <c r="N123" s="59">
        <f>I123</f>
        <v>34652.002078999998</v>
      </c>
      <c r="O123">
        <f>([1]Source!CT102/IF([1]Source!BA102&lt;&gt; 0, [1]Source!BA102,1) * [1]Source!I102)</f>
        <v>442.59449999999998</v>
      </c>
      <c r="P123">
        <f>IF( [1]Source!BI102 = 1, (( ( ([1]Source!CT102/IF([1]Source!BA102 &lt;&gt;0,[1]Source!BA102, 1) * [1]Source!I102) + ([1]Source!CR102/IF([1]Source!BB102 &lt;&gt;0,[1]Source!BB102, 1)* [1]Source!I102) + ([1]Source!CQ102/IF([1]Source!BC102 &lt;&gt;0,[1]Source!BC102, 1) * [1]Source!I102) ) + (([1]Source!BZ102/100)*( ([1]Source!CT102/IF([1]Source!BA102 &lt;&gt;0,[1]Source!BA102, 1)* [1]Source!I102) + ([1]Source!CS102/IF([1]Source!BS102 &lt;&gt;0,[1]Source!BS102, 1) * [1]Source!I102 ))) + (([1]Source!CA102/100)*( ([1]Source!CT102/IF([1]Source!BA102 &lt;&gt;0,[1]Source!BA102, 1)* [1]Source!I102) + ([1]Source!CS102/IF([1]Source!BS102 &lt;&gt;0,[1]Source!BS102, 1) * [1]Source!I102 ))))), 0 )</f>
        <v>2540.2999359999999</v>
      </c>
      <c r="Q123">
        <f>IF( [1]Source!BI102 = 2, (( ( ([1]Source!CT102/IF([1]Source!BA102 &lt;&gt;0,[1]Source!BA102, 1) * [1]Source!I102) + ([1]Source!CR102/IF([1]Source!BB102 &lt;&gt;0,[1]Source!BB102, 1)* [1]Source!I102) + ([1]Source!CQ102/IF([1]Source!BC102 &lt;&gt;0,[1]Source!BC102, 1) * [1]Source!I102) ) + (([1]Source!BZ102/100)*( ([1]Source!CT102/IF([1]Source!BA102 &lt;&gt;0,[1]Source!BA102, 1)* [1]Source!I102) + ([1]Source!CS102/IF([1]Source!BS102 &lt;&gt;0,[1]Source!BS102, 1) * [1]Source!I102 ))) + (([1]Source!CA102/100)*( ([1]Source!CT102/IF([1]Source!BA102 &lt;&gt;0,[1]Source!BA102, 1)* [1]Source!I102) + ([1]Source!CS102/IF([1]Source!BS102 &lt;&gt;0,[1]Source!BS102, 1) * [1]Source!I102 ))))), 0 )</f>
        <v>0</v>
      </c>
      <c r="R123">
        <f>IF( [1]Source!BI102 = 3, (( ( ([1]Source!CT102/IF([1]Source!BA102 &lt;&gt;0,[1]Source!BA102, 1) * [1]Source!I102) + ([1]Source!CR102/IF([1]Source!BB102 &lt;&gt;0,[1]Source!BB102, 1)* [1]Source!I102) + ([1]Source!CQ102/IF([1]Source!BC102 &lt;&gt;0,[1]Source!BC102, 1) * [1]Source!I102) ) + (([1]Source!BZ102/100)*( ([1]Source!CT102/IF([1]Source!BA102 &lt;&gt;0,[1]Source!BA102, 1)* [1]Source!I102) + ([1]Source!CS102/IF([1]Source!BS102 &lt;&gt;0,[1]Source!BS102, 1) * [1]Source!I102 ))) + (([1]Source!CA102/100)*( ([1]Source!CT102/IF([1]Source!BA102 &lt;&gt;0,[1]Source!BA102, 1)* [1]Source!I102) + ([1]Source!CS102/IF([1]Source!BS102 &lt;&gt;0,[1]Source!BS102, 1) * [1]Source!I102 ))))), 0 )</f>
        <v>0</v>
      </c>
      <c r="S123">
        <f>IF( [1]Source!BI102 = 4, (( ( ([1]Source!CT102/IF([1]Source!BA102 &lt;&gt;0,[1]Source!BA102, 1) * [1]Source!I102) + ([1]Source!CR102/IF([1]Source!BB102 &lt;&gt;0,[1]Source!BB102, 1)* [1]Source!I102) + ([1]Source!CQ102/IF([1]Source!BC102 &lt;&gt;0,[1]Source!BC102, 1) * [1]Source!I102) ) + (([1]Source!BZ102/100)*( ([1]Source!CT102/IF([1]Source!BA102 &lt;&gt;0,[1]Source!BA102, 1)* [1]Source!I102) + ([1]Source!CS102/IF([1]Source!BS102 &lt;&gt;0,[1]Source!BS102, 1) * [1]Source!I102 ))) + (([1]Source!CA102/100)*( ([1]Source!CT102/IF([1]Source!BA102 &lt;&gt;0,[1]Source!BA102, 1)* [1]Source!I102) + ([1]Source!CS102/IF([1]Source!BS102 &lt;&gt;0,[1]Source!BS102, 1) * [1]Source!I102 ))))), 0 )</f>
        <v>0</v>
      </c>
      <c r="T123">
        <f>IF( [1]Source!BI102 = 1, [1]Source!O102 + [1]Source!X102 + [1]Source!Y102, 0 )</f>
        <v>20805.939999999999</v>
      </c>
      <c r="U123">
        <f>IF( [1]Source!BI102 = 2, [1]Source!O102 + [1]Source!X102 + [1]Source!Y102, 0 )</f>
        <v>0</v>
      </c>
      <c r="V123">
        <f>IF( [1]Source!BI102 = 3, [1]Source!O102 + [1]Source!X102 + [1]Source!Y102, 0 )</f>
        <v>0</v>
      </c>
      <c r="W123">
        <f>IF( [1]Source!BI102 = 4, [1]Source!O102 + [1]Source!X102 + [1]Source!Y102, 0 )</f>
        <v>0</v>
      </c>
      <c r="X123">
        <f>([1]Source!CS102/IF([1]Source!BS102&lt;&gt; 0, [1]Source!BS102,1) * [1]Source!I102)</f>
        <v>48.136580000000002</v>
      </c>
    </row>
    <row r="124" spans="1:27" ht="60">
      <c r="A124" s="44">
        <v>8</v>
      </c>
      <c r="B124" s="44" t="str">
        <f>[1]Source!E113</f>
        <v>14</v>
      </c>
      <c r="C124" s="45" t="str">
        <f>[1]Source!F113</f>
        <v>08-01-003-1</v>
      </c>
      <c r="D124" s="46" t="s">
        <v>94</v>
      </c>
      <c r="E124" s="47" t="str">
        <f>[1]Source!H113</f>
        <v>100 м2</v>
      </c>
      <c r="F124" s="17">
        <f>ROUND([1]Source!I113,6)</f>
        <v>0.43740000000000001</v>
      </c>
      <c r="G124" s="14">
        <f>IF( [1]Source!AK113 &lt;&gt;0, [1]Source!AK113, [1]Source!AL113 + [1]Source!AM113 + [1]Source!AO113)</f>
        <v>1950.25</v>
      </c>
      <c r="H124" s="17"/>
      <c r="I124" s="17"/>
      <c r="J124" s="48" t="str">
        <f>IF( [1]Source!BO113 &lt;&gt;"", [1]Source!BO113, "" )</f>
        <v/>
      </c>
      <c r="K124" s="17"/>
      <c r="L124" s="17"/>
      <c r="M124" s="17"/>
      <c r="AA124">
        <v>8</v>
      </c>
    </row>
    <row r="125" spans="1:27" ht="15">
      <c r="A125" s="17"/>
      <c r="B125" s="17"/>
      <c r="C125" s="17"/>
      <c r="D125" s="17" t="s">
        <v>27</v>
      </c>
      <c r="E125" s="17"/>
      <c r="F125" s="17"/>
      <c r="G125" s="14">
        <f>[1]Source!AO113</f>
        <v>287.64999999999998</v>
      </c>
      <c r="H125" s="48" t="str">
        <f>[1]Source!DG113</f>
        <v/>
      </c>
      <c r="I125" s="14">
        <f>([1]Source!CT113/IF([1]Source!BA113&lt;&gt; 0, [1]Source!BA113,1) * [1]Source!I113)</f>
        <v>125.81810999999999</v>
      </c>
      <c r="J125" s="17"/>
      <c r="K125" s="17">
        <f>[1]Source!BA113</f>
        <v>11.465999999999999</v>
      </c>
      <c r="L125" s="14">
        <f>[1]Source!S113</f>
        <v>1442.63</v>
      </c>
      <c r="M125" s="17"/>
    </row>
    <row r="126" spans="1:27" ht="15">
      <c r="A126" s="17"/>
      <c r="B126" s="17"/>
      <c r="C126" s="17"/>
      <c r="D126" s="17" t="s">
        <v>28</v>
      </c>
      <c r="E126" s="17"/>
      <c r="F126" s="17"/>
      <c r="G126" s="14">
        <f>[1]Source!AM113</f>
        <v>33.6</v>
      </c>
      <c r="H126" s="48" t="str">
        <f>[1]Source!DE113</f>
        <v/>
      </c>
      <c r="I126" s="14">
        <f>([1]Source!CR113/IF([1]Source!BB113&lt;&gt; 0, [1]Source!BB113,1) * [1]Source!I113)</f>
        <v>14.69664</v>
      </c>
      <c r="J126" s="17"/>
      <c r="K126" s="17">
        <f>[1]Source!BB113</f>
        <v>5.8449999999999998</v>
      </c>
      <c r="L126" s="14">
        <f>[1]Source!Q113</f>
        <v>85.9</v>
      </c>
      <c r="M126" s="17"/>
    </row>
    <row r="127" spans="1:27" ht="15">
      <c r="A127" s="17"/>
      <c r="B127" s="17"/>
      <c r="C127" s="17"/>
      <c r="D127" s="17" t="s">
        <v>30</v>
      </c>
      <c r="E127" s="17"/>
      <c r="F127" s="17"/>
      <c r="G127" s="14">
        <f>[1]Source!AL113</f>
        <v>1629</v>
      </c>
      <c r="H127" s="48" t="str">
        <f>[1]Source!DD113</f>
        <v/>
      </c>
      <c r="I127" s="14">
        <f>([1]Source!CQ113/IF([1]Source!BC113&lt;&gt; 0, [1]Source!BC113,1) * [1]Source!I113)</f>
        <v>712.52459999999996</v>
      </c>
      <c r="J127" s="17"/>
      <c r="K127" s="17">
        <f>[1]Source!BC113</f>
        <v>4.2619999999999996</v>
      </c>
      <c r="L127" s="14">
        <f>[1]Source!P113</f>
        <v>3036.78</v>
      </c>
      <c r="M127" s="17"/>
    </row>
    <row r="128" spans="1:27" ht="15">
      <c r="A128" s="17"/>
      <c r="B128" s="17"/>
      <c r="C128" s="17"/>
      <c r="D128" s="17" t="s">
        <v>31</v>
      </c>
      <c r="E128" s="20" t="s">
        <v>34</v>
      </c>
      <c r="F128" s="17"/>
      <c r="G128" s="14">
        <f>[1]Source!BZ113</f>
        <v>122</v>
      </c>
      <c r="H128" s="17"/>
      <c r="I128" s="14">
        <f>Y128 + Y131 + Y132 + Y133</f>
        <v>153.5</v>
      </c>
      <c r="J128" s="17"/>
      <c r="K128" s="14">
        <f>[1]Source!AT113</f>
        <v>122</v>
      </c>
      <c r="L128" s="14">
        <f>[1]Source!X113 + [1]Source!X114 + [1]Source!X115 + [1]Source!X116 + [1]Source!X117 + [1]Source!X118</f>
        <v>1760.01</v>
      </c>
      <c r="M128" s="17"/>
      <c r="Y128">
        <f>ROUND((G128/100)*((([1]Source!CT113/IF([1]Source!BA113 &lt;&gt; 0, [1]Source!BA113,1) * [1]Source!I113)) + (([1]Source!CS113/IF([1]Source!BS113 &lt;&gt; 0, [1]Source!BS113, 1) * [1]Source!I113))),2)</f>
        <v>153.5</v>
      </c>
    </row>
    <row r="129" spans="1:27" ht="15">
      <c r="A129" s="17"/>
      <c r="B129" s="17"/>
      <c r="C129" s="17"/>
      <c r="D129" s="17" t="s">
        <v>32</v>
      </c>
      <c r="E129" s="20" t="s">
        <v>34</v>
      </c>
      <c r="F129" s="17"/>
      <c r="G129" s="14">
        <f>[1]Source!CA113</f>
        <v>80</v>
      </c>
      <c r="H129" s="17"/>
      <c r="I129" s="14">
        <f>Z129 + Z131 + Z132 + Z133</f>
        <v>100.65</v>
      </c>
      <c r="J129" s="17"/>
      <c r="K129" s="14">
        <f>[1]Source!AU113</f>
        <v>80</v>
      </c>
      <c r="L129" s="14">
        <f>[1]Source!Y113 + [1]Source!Y114 + [1]Source!Y115 + [1]Source!Y116 + [1]Source!Y117 + [1]Source!Y118</f>
        <v>1154.0999999999999</v>
      </c>
      <c r="M129" s="17"/>
      <c r="Z129">
        <f>ROUND((G129/100)*((([1]Source!CT113/IF([1]Source!BA113 &lt;&gt; 0, [1]Source!BA113,1) * [1]Source!I113)) + (([1]Source!CS113/IF([1]Source!BS113 &lt;&gt; 0, [1]Source!BS113, 1) * [1]Source!I113))),2)</f>
        <v>100.65</v>
      </c>
    </row>
    <row r="130" spans="1:27" ht="15">
      <c r="A130" s="17"/>
      <c r="B130" s="17"/>
      <c r="C130" s="17"/>
      <c r="D130" s="17" t="s">
        <v>33</v>
      </c>
      <c r="E130" s="20" t="s">
        <v>35</v>
      </c>
      <c r="F130" s="17">
        <f>[1]Source!AQ113</f>
        <v>38.200000000000003</v>
      </c>
      <c r="G130" s="17"/>
      <c r="H130" s="48" t="str">
        <f>[1]Source!DI113</f>
        <v/>
      </c>
      <c r="I130" s="17"/>
      <c r="J130" s="17"/>
      <c r="K130" s="17"/>
      <c r="L130" s="17"/>
      <c r="M130" s="14">
        <f>[1]Source!U113</f>
        <v>16.708680000000001</v>
      </c>
    </row>
    <row r="131" spans="1:27" ht="45">
      <c r="A131" s="45"/>
      <c r="B131" s="45"/>
      <c r="C131" s="45" t="str">
        <f>[1]Source!F114</f>
        <v>113-0368</v>
      </c>
      <c r="D131" s="46" t="s">
        <v>95</v>
      </c>
      <c r="E131" s="47" t="str">
        <f>[1]Source!H114</f>
        <v>т</v>
      </c>
      <c r="F131" s="17">
        <f>ROUND([1]Source!I114,6)</f>
        <v>-2.1870000000000001E-2</v>
      </c>
      <c r="G131" s="14">
        <f>IF([1]Source!AL114=0,[1]Source!AK114,[1]Source!AL114)</f>
        <v>7373.5</v>
      </c>
      <c r="H131" s="48" t="str">
        <f>[1]Source!DD114</f>
        <v/>
      </c>
      <c r="I131" s="61">
        <f>([1]Source!CR114/IF([1]Source!BB114&lt;&gt; 0, [1]Source!BB114,1) * [1]Source!I114) + ([1]Source!CQ114/IF([1]Source!BC114&lt;&gt; 0, [1]Source!BC114,1) * [1]Source!I114) + ([1]Source!CT114/IF([1]Source!BA114&lt;&gt; 0, [1]Source!BA114,1) * [1]Source!I114)</f>
        <v>-161.25844499999999</v>
      </c>
      <c r="J131" s="48" t="str">
        <f>IF( [1]Source!BO114 &lt;&gt;"", [1]Source!BO114, "" )</f>
        <v/>
      </c>
      <c r="K131" s="17">
        <f>[1]Source!BC114</f>
        <v>4.2619999999999996</v>
      </c>
      <c r="L131" s="14">
        <f>[1]Source!O114</f>
        <v>-687.28</v>
      </c>
      <c r="M131" s="17"/>
      <c r="O131">
        <f>([1]Source!CT114/IF([1]Source!BA114&lt;&gt; 0, [1]Source!BA114,1) * [1]Source!I114)</f>
        <v>0</v>
      </c>
      <c r="P131">
        <f>IF( [1]Source!BI114 = 1, (([1]Source!CR114/IF([1]Source!BB114&lt;&gt; 0, [1]Source!BB114,1) * [1]Source!I114) + ([1]Source!CQ114/IF([1]Source!BC114&lt;&gt; 0, [1]Source!BC114,1) * [1]Source!I114) + ([1]Source!CT114/IF([1]Source!BA114&lt;&gt; 0, [1]Source!BA114,1) * [1]Source!I114)), 0 )</f>
        <v>-161.25844499999999</v>
      </c>
      <c r="Q131">
        <f>IF( [1]Source!BI114 = 2, (([1]Source!CR114/IF([1]Source!BB114&lt;&gt; 0, [1]Source!BB114,1) * [1]Source!I114) + ([1]Source!CQ114/IF([1]Source!BC114&lt;&gt; 0, [1]Source!BC114,1) * [1]Source!I114) + ([1]Source!CT114/IF([1]Source!BA114&lt;&gt; 0, [1]Source!BA114,1) * [1]Source!I114)), 0 )</f>
        <v>0</v>
      </c>
      <c r="R131">
        <f>IF( [1]Source!BI114 = 3, (([1]Source!CR114/IF([1]Source!BB114&lt;&gt; 0, [1]Source!BB114,1) * [1]Source!I114) + ([1]Source!CQ114/IF([1]Source!BC114&lt;&gt; 0, [1]Source!BC114,1) * [1]Source!I114) + ([1]Source!CT114/IF([1]Source!BA114&lt;&gt; 0, [1]Source!BA114,1) * [1]Source!I114)), 0 )</f>
        <v>0</v>
      </c>
      <c r="S131">
        <f>IF( [1]Source!BI114 = 4, (([1]Source!CR114/IF([1]Source!BB114&lt;&gt; 0, [1]Source!BB114,1) * [1]Source!I114) + ([1]Source!CQ114/IF([1]Source!BC114&lt;&gt; 0, [1]Source!BC114,1) * [1]Source!I114) + ([1]Source!CT114/IF([1]Source!BA114&lt;&gt; 0, [1]Source!BA114,1) * [1]Source!I114)), 0 )</f>
        <v>0</v>
      </c>
      <c r="T131">
        <f>IF( [1]Source!BI114 = 1, [1]Source!O114 + [1]Source!X114 + [1]Source!Y114, 0 )</f>
        <v>-687.28</v>
      </c>
      <c r="U131">
        <f>IF( [1]Source!BI114 = 2, [1]Source!O114 + [1]Source!X114 + [1]Source!Y114, 0 )</f>
        <v>0</v>
      </c>
      <c r="V131">
        <f>IF( [1]Source!BI114 = 3, [1]Source!O114 + [1]Source!X114 + [1]Source!Y114, 0 )</f>
        <v>0</v>
      </c>
      <c r="W131">
        <f>IF( [1]Source!BI114 = 4, [1]Source!O114 + [1]Source!X114 + [1]Source!Y114, 0 )</f>
        <v>0</v>
      </c>
      <c r="X131">
        <f>([1]Source!CS114/IF([1]Source!BS114&lt;&gt; 0, [1]Source!BS114,1) * [1]Source!I114)</f>
        <v>0</v>
      </c>
      <c r="Y131">
        <f>ROUND(([1]Source!BZ114/100)*(([1]Source!CT114/IF([1]Source!BA114&lt;&gt; 0, [1]Source!BA114,1) * [1]Source!I114) + (([1]Source!CS114/IF([1]Source!BS114&lt;&gt; 0, [1]Source!BS114,1) * [1]Source!I114) )),2)</f>
        <v>0</v>
      </c>
      <c r="Z131">
        <f>ROUND(([1]Source!CA114/100)*(([1]Source!CT114/IF([1]Source!BA114&lt;&gt; 0, [1]Source!BA114,1) * [1]Source!I114) + (([1]Source!CS114/IF([1]Source!BS114&lt;&gt; 0, [1]Source!BS114,1) * [1]Source!I114) )),2)</f>
        <v>0</v>
      </c>
    </row>
    <row r="132" spans="1:27" ht="60">
      <c r="A132" s="45"/>
      <c r="B132" s="45"/>
      <c r="C132" s="45" t="str">
        <f>[1]Source!F115</f>
        <v>402-0001</v>
      </c>
      <c r="D132" s="46" t="s">
        <v>96</v>
      </c>
      <c r="E132" s="47" t="str">
        <f>[1]Source!H115</f>
        <v>м3</v>
      </c>
      <c r="F132" s="17">
        <f>ROUND([1]Source!I115,6)</f>
        <v>-1.3559399999999999</v>
      </c>
      <c r="G132" s="14">
        <f>IF([1]Source!AL115=0,[1]Source!AK115,[1]Source!AL115)</f>
        <v>405.9</v>
      </c>
      <c r="H132" s="48" t="str">
        <f>[1]Source!DD115</f>
        <v/>
      </c>
      <c r="I132" s="61">
        <f>([1]Source!CR115/IF([1]Source!BB115&lt;&gt; 0, [1]Source!BB115,1) * [1]Source!I115) + ([1]Source!CQ115/IF([1]Source!BC115&lt;&gt; 0, [1]Source!BC115,1) * [1]Source!I115) + ([1]Source!CT115/IF([1]Source!BA115&lt;&gt; 0, [1]Source!BA115,1) * [1]Source!I115)</f>
        <v>-550.37604599999997</v>
      </c>
      <c r="J132" s="48" t="str">
        <f>IF( [1]Source!BO115 &lt;&gt;"", [1]Source!BO115, "" )</f>
        <v/>
      </c>
      <c r="K132" s="17">
        <f>[1]Source!BC115</f>
        <v>4.2619999999999996</v>
      </c>
      <c r="L132" s="14">
        <f>[1]Source!O115</f>
        <v>-2345.6999999999998</v>
      </c>
      <c r="M132" s="17"/>
      <c r="O132">
        <f>([1]Source!CT115/IF([1]Source!BA115&lt;&gt; 0, [1]Source!BA115,1) * [1]Source!I115)</f>
        <v>0</v>
      </c>
      <c r="P132">
        <f>IF( [1]Source!BI115 = 1, (([1]Source!CR115/IF([1]Source!BB115&lt;&gt; 0, [1]Source!BB115,1) * [1]Source!I115) + ([1]Source!CQ115/IF([1]Source!BC115&lt;&gt; 0, [1]Source!BC115,1) * [1]Source!I115) + ([1]Source!CT115/IF([1]Source!BA115&lt;&gt; 0, [1]Source!BA115,1) * [1]Source!I115)), 0 )</f>
        <v>-550.37604599999997</v>
      </c>
      <c r="Q132">
        <f>IF( [1]Source!BI115 = 2, (([1]Source!CR115/IF([1]Source!BB115&lt;&gt; 0, [1]Source!BB115,1) * [1]Source!I115) + ([1]Source!CQ115/IF([1]Source!BC115&lt;&gt; 0, [1]Source!BC115,1) * [1]Source!I115) + ([1]Source!CT115/IF([1]Source!BA115&lt;&gt; 0, [1]Source!BA115,1) * [1]Source!I115)), 0 )</f>
        <v>0</v>
      </c>
      <c r="R132">
        <f>IF( [1]Source!BI115 = 3, (([1]Source!CR115/IF([1]Source!BB115&lt;&gt; 0, [1]Source!BB115,1) * [1]Source!I115) + ([1]Source!CQ115/IF([1]Source!BC115&lt;&gt; 0, [1]Source!BC115,1) * [1]Source!I115) + ([1]Source!CT115/IF([1]Source!BA115&lt;&gt; 0, [1]Source!BA115,1) * [1]Source!I115)), 0 )</f>
        <v>0</v>
      </c>
      <c r="S132">
        <f>IF( [1]Source!BI115 = 4, (([1]Source!CR115/IF([1]Source!BB115&lt;&gt; 0, [1]Source!BB115,1) * [1]Source!I115) + ([1]Source!CQ115/IF([1]Source!BC115&lt;&gt; 0, [1]Source!BC115,1) * [1]Source!I115) + ([1]Source!CT115/IF([1]Source!BA115&lt;&gt; 0, [1]Source!BA115,1) * [1]Source!I115)), 0 )</f>
        <v>0</v>
      </c>
      <c r="T132">
        <f>IF( [1]Source!BI115 = 1, [1]Source!O115 + [1]Source!X115 + [1]Source!Y115, 0 )</f>
        <v>-2345.6999999999998</v>
      </c>
      <c r="U132">
        <f>IF( [1]Source!BI115 = 2, [1]Source!O115 + [1]Source!X115 + [1]Source!Y115, 0 )</f>
        <v>0</v>
      </c>
      <c r="V132">
        <f>IF( [1]Source!BI115 = 3, [1]Source!O115 + [1]Source!X115 + [1]Source!Y115, 0 )</f>
        <v>0</v>
      </c>
      <c r="W132">
        <f>IF( [1]Source!BI115 = 4, [1]Source!O115 + [1]Source!X115 + [1]Source!Y115, 0 )</f>
        <v>0</v>
      </c>
      <c r="X132">
        <f>([1]Source!CS115/IF([1]Source!BS115&lt;&gt; 0, [1]Source!BS115,1) * [1]Source!I115)</f>
        <v>0</v>
      </c>
      <c r="Y132">
        <f>ROUND(([1]Source!BZ115/100)*(([1]Source!CT115/IF([1]Source!BA115&lt;&gt; 0, [1]Source!BA115,1) * [1]Source!I115) + (([1]Source!CS115/IF([1]Source!BS115&lt;&gt; 0, [1]Source!BS115,1) * [1]Source!I115) )),2)</f>
        <v>0</v>
      </c>
      <c r="Z132">
        <f>ROUND(([1]Source!CA115/100)*(([1]Source!CT115/IF([1]Source!BA115&lt;&gt; 0, [1]Source!BA115,1) * [1]Source!I115) + (([1]Source!CS115/IF([1]Source!BS115&lt;&gt; 0, [1]Source!BS115,1) * [1]Source!I115) )),2)</f>
        <v>0</v>
      </c>
    </row>
    <row r="133" spans="1:27" ht="60">
      <c r="A133" s="50"/>
      <c r="B133" s="50"/>
      <c r="C133" s="50" t="str">
        <f>[1]Source!F118</f>
        <v>Т/Н № 2940 от 18.08.2010</v>
      </c>
      <c r="D133" s="51" t="s">
        <v>97</v>
      </c>
      <c r="E133" s="52" t="str">
        <f>[1]Source!H118</f>
        <v>кг</v>
      </c>
      <c r="F133" s="53">
        <f>ROUND([1]Source!I118,6)</f>
        <v>52.488</v>
      </c>
      <c r="G133" s="54">
        <f>[1]Source!AC118</f>
        <v>17.239999999999998</v>
      </c>
      <c r="H133" s="53"/>
      <c r="I133" s="56">
        <f>([1]Source!CR118/IF([1]Source!BB118&lt;&gt; 0, [1]Source!BB118,1) * [1]Source!I118) + ([1]Source!CQ118/IF([1]Source!BC118&lt;&gt; 0, [1]Source!BC118,1) * [1]Source!I118) + ([1]Source!CT118/IF([1]Source!BA118&lt;&gt; 0, [1]Source!BA118,1) * [1]Source!I118)</f>
        <v>904.89311999999995</v>
      </c>
      <c r="J133" s="55" t="str">
        <f>IF( [1]Source!BO118 &lt;&gt;"", [1]Source!BO118, "" )</f>
        <v/>
      </c>
      <c r="K133" s="53">
        <f>[1]Source!BC118</f>
        <v>4.2619999999999996</v>
      </c>
      <c r="L133" s="54">
        <f>[1]Source!O118</f>
        <v>3856.65</v>
      </c>
      <c r="M133" s="53"/>
      <c r="O133">
        <f>([1]Source!CT118/IF([1]Source!BA118&lt;&gt; 0, [1]Source!BA118,1) * [1]Source!I118)</f>
        <v>0</v>
      </c>
      <c r="P133">
        <f>IF( [1]Source!BI118 = 1, (([1]Source!CR118/IF([1]Source!BB118&lt;&gt; 0, [1]Source!BB118,1) * [1]Source!I118) + ([1]Source!CQ118/IF([1]Source!BC118&lt;&gt; 0, [1]Source!BC118,1) * [1]Source!I118) + ([1]Source!CT118/IF([1]Source!BA118&lt;&gt; 0, [1]Source!BA118,1) * [1]Source!I118)), 0 )</f>
        <v>904.89311999999995</v>
      </c>
      <c r="Q133">
        <f>IF( [1]Source!BI118 = 2, (([1]Source!CR118/IF([1]Source!BB118&lt;&gt; 0, [1]Source!BB118,1) * [1]Source!I118) + ([1]Source!CQ118/IF([1]Source!BC118&lt;&gt; 0, [1]Source!BC118,1) * [1]Source!I118) + ([1]Source!CT118/IF([1]Source!BA118&lt;&gt; 0, [1]Source!BA118,1) * [1]Source!I118)), 0 )</f>
        <v>0</v>
      </c>
      <c r="R133">
        <f>IF( [1]Source!BI118 = 3, (([1]Source!CR118/IF([1]Source!BB118&lt;&gt; 0, [1]Source!BB118,1) * [1]Source!I118) + ([1]Source!CQ118/IF([1]Source!BC118&lt;&gt; 0, [1]Source!BC118,1) * [1]Source!I118) + ([1]Source!CT118/IF([1]Source!BA118&lt;&gt; 0, [1]Source!BA118,1) * [1]Source!I118)), 0 )</f>
        <v>0</v>
      </c>
      <c r="S133">
        <f>IF( [1]Source!BI118 = 4, (([1]Source!CR118/IF([1]Source!BB118&lt;&gt; 0, [1]Source!BB118,1) * [1]Source!I118) + ([1]Source!CQ118/IF([1]Source!BC118&lt;&gt; 0, [1]Source!BC118,1) * [1]Source!I118) + ([1]Source!CT118/IF([1]Source!BA118&lt;&gt; 0, [1]Source!BA118,1) * [1]Source!I118)), 0 )</f>
        <v>0</v>
      </c>
      <c r="T133">
        <f>IF( [1]Source!BI118 = 1, [1]Source!O118 + [1]Source!X118 + [1]Source!Y118, 0 )</f>
        <v>3856.65</v>
      </c>
      <c r="U133">
        <f>IF( [1]Source!BI118 = 2, [1]Source!O118 + [1]Source!X118 + [1]Source!Y118, 0 )</f>
        <v>0</v>
      </c>
      <c r="V133">
        <f>IF( [1]Source!BI118 = 3, [1]Source!O118 + [1]Source!X118 + [1]Source!Y118, 0 )</f>
        <v>0</v>
      </c>
      <c r="W133">
        <f>IF( [1]Source!BI118 = 4, [1]Source!O118 + [1]Source!X118 + [1]Source!Y118, 0 )</f>
        <v>0</v>
      </c>
      <c r="X133">
        <f>([1]Source!CS118/IF([1]Source!BS118&lt;&gt; 0, [1]Source!BS118,1) * [1]Source!I118)</f>
        <v>0</v>
      </c>
      <c r="Y133">
        <f>ROUND(([1]Source!BZ118/100)*(([1]Source!CT118/IF([1]Source!BA118&lt;&gt; 0, [1]Source!BA118,1) * [1]Source!I118) + (([1]Source!CS118/IF([1]Source!BS118&lt;&gt; 0, [1]Source!BS118,1) * [1]Source!I118) )),2)</f>
        <v>0</v>
      </c>
      <c r="Z133">
        <f>ROUND(([1]Source!CA118/100)*(([1]Source!CT118/IF([1]Source!BA118&lt;&gt; 0, [1]Source!BA118,1) * [1]Source!I118) + (([1]Source!CS118/IF([1]Source!BS118&lt;&gt; 0, [1]Source!BS118,1) * [1]Source!I118) )),2)</f>
        <v>0</v>
      </c>
    </row>
    <row r="134" spans="1:27" ht="15.75">
      <c r="A134" s="17"/>
      <c r="B134" s="17"/>
      <c r="C134" s="17"/>
      <c r="D134" s="17"/>
      <c r="E134" s="17"/>
      <c r="F134" s="17"/>
      <c r="G134" s="17"/>
      <c r="H134" s="17"/>
      <c r="I134" s="57">
        <f>([1]Source!CT113/IF([1]Source!BA113 &lt;&gt;0, [1]Source!BA113, 1) * [1]Source!I113) + ([1]Source!CR113 / IF([1]Source!BB113 &lt;&gt;0, [1]Source!BB113, 1) * [1]Source!I113 ) + I127 + I128 + I129 + I131 + I132 + I133</f>
        <v>1300.447979</v>
      </c>
      <c r="J134" s="58"/>
      <c r="K134" s="58"/>
      <c r="L134" s="57">
        <f>[1]Source!S113+[1]Source!Q113+L127 + L128 + L129 + L131 + L132 + L133</f>
        <v>8303.09</v>
      </c>
      <c r="M134" s="57">
        <f>[1]Source!U113</f>
        <v>16.708680000000001</v>
      </c>
      <c r="N134" s="59">
        <f>I134</f>
        <v>1300.447979</v>
      </c>
      <c r="O134">
        <f>([1]Source!CT113/IF([1]Source!BA113&lt;&gt; 0, [1]Source!BA113,1) * [1]Source!I113)</f>
        <v>125.81810999999999</v>
      </c>
      <c r="P134">
        <f>IF( [1]Source!BI113 = 1, (( ( ([1]Source!CT113/IF([1]Source!BA113 &lt;&gt;0,[1]Source!BA113, 1) * [1]Source!I113) + ([1]Source!CR113/IF([1]Source!BB113 &lt;&gt;0,[1]Source!BB113, 1)* [1]Source!I113) + ([1]Source!CQ113/IF([1]Source!BC113 &lt;&gt;0,[1]Source!BC113, 1) * [1]Source!I113) ) + (([1]Source!BZ113/100)*( ([1]Source!CT113/IF([1]Source!BA113 &lt;&gt;0,[1]Source!BA113, 1)* [1]Source!I113) + ([1]Source!CS113/IF([1]Source!BS113 &lt;&gt;0,[1]Source!BS113, 1) * [1]Source!I113 ))) + (([1]Source!CA113/100)*( ([1]Source!CT113/IF([1]Source!BA113 &lt;&gt;0,[1]Source!BA113, 1)* [1]Source!I113) + ([1]Source!CS113/IF([1]Source!BS113 &lt;&gt;0,[1]Source!BS113, 1) * [1]Source!I113 ))))), 0 )</f>
        <v>1107.1919321999999</v>
      </c>
      <c r="Q134">
        <f>IF( [1]Source!BI113 = 2, (( ( ([1]Source!CT113/IF([1]Source!BA113 &lt;&gt;0,[1]Source!BA113, 1) * [1]Source!I113) + ([1]Source!CR113/IF([1]Source!BB113 &lt;&gt;0,[1]Source!BB113, 1)* [1]Source!I113) + ([1]Source!CQ113/IF([1]Source!BC113 &lt;&gt;0,[1]Source!BC113, 1) * [1]Source!I113) ) + (([1]Source!BZ113/100)*( ([1]Source!CT113/IF([1]Source!BA113 &lt;&gt;0,[1]Source!BA113, 1)* [1]Source!I113) + ([1]Source!CS113/IF([1]Source!BS113 &lt;&gt;0,[1]Source!BS113, 1) * [1]Source!I113 ))) + (([1]Source!CA113/100)*( ([1]Source!CT113/IF([1]Source!BA113 &lt;&gt;0,[1]Source!BA113, 1)* [1]Source!I113) + ([1]Source!CS113/IF([1]Source!BS113 &lt;&gt;0,[1]Source!BS113, 1) * [1]Source!I113 ))))), 0 )</f>
        <v>0</v>
      </c>
      <c r="R134">
        <f>IF( [1]Source!BI113 = 3, (( ( ([1]Source!CT113/IF([1]Source!BA113 &lt;&gt;0,[1]Source!BA113, 1) * [1]Source!I113) + ([1]Source!CR113/IF([1]Source!BB113 &lt;&gt;0,[1]Source!BB113, 1)* [1]Source!I113) + ([1]Source!CQ113/IF([1]Source!BC113 &lt;&gt;0,[1]Source!BC113, 1) * [1]Source!I113) ) + (([1]Source!BZ113/100)*( ([1]Source!CT113/IF([1]Source!BA113 &lt;&gt;0,[1]Source!BA113, 1)* [1]Source!I113) + ([1]Source!CS113/IF([1]Source!BS113 &lt;&gt;0,[1]Source!BS113, 1) * [1]Source!I113 ))) + (([1]Source!CA113/100)*( ([1]Source!CT113/IF([1]Source!BA113 &lt;&gt;0,[1]Source!BA113, 1)* [1]Source!I113) + ([1]Source!CS113/IF([1]Source!BS113 &lt;&gt;0,[1]Source!BS113, 1) * [1]Source!I113 ))))), 0 )</f>
        <v>0</v>
      </c>
      <c r="S134">
        <f>IF( [1]Source!BI113 = 4, (( ( ([1]Source!CT113/IF([1]Source!BA113 &lt;&gt;0,[1]Source!BA113, 1) * [1]Source!I113) + ([1]Source!CR113/IF([1]Source!BB113 &lt;&gt;0,[1]Source!BB113, 1)* [1]Source!I113) + ([1]Source!CQ113/IF([1]Source!BC113 &lt;&gt;0,[1]Source!BC113, 1) * [1]Source!I113) ) + (([1]Source!BZ113/100)*( ([1]Source!CT113/IF([1]Source!BA113 &lt;&gt;0,[1]Source!BA113, 1)* [1]Source!I113) + ([1]Source!CS113/IF([1]Source!BS113 &lt;&gt;0,[1]Source!BS113, 1) * [1]Source!I113 ))) + (([1]Source!CA113/100)*( ([1]Source!CT113/IF([1]Source!BA113 &lt;&gt;0,[1]Source!BA113, 1)* [1]Source!I113) + ([1]Source!CS113/IF([1]Source!BS113 &lt;&gt;0,[1]Source!BS113, 1) * [1]Source!I113 ))))), 0 )</f>
        <v>0</v>
      </c>
      <c r="T134">
        <f>IF( [1]Source!BI113 = 1, [1]Source!O113 + [1]Source!X113 + [1]Source!Y113, 0 )</f>
        <v>7479.42</v>
      </c>
      <c r="U134">
        <f>IF( [1]Source!BI113 = 2, [1]Source!O113 + [1]Source!X113 + [1]Source!Y113, 0 )</f>
        <v>0</v>
      </c>
      <c r="V134">
        <f>IF( [1]Source!BI113 = 3, [1]Source!O113 + [1]Source!X113 + [1]Source!Y113, 0 )</f>
        <v>0</v>
      </c>
      <c r="W134">
        <f>IF( [1]Source!BI113 = 4, [1]Source!O113 + [1]Source!X113 + [1]Source!Y113, 0 )</f>
        <v>0</v>
      </c>
      <c r="X134">
        <f>([1]Source!CS113/IF([1]Source!BS113&lt;&gt; 0, [1]Source!BS113,1) * [1]Source!I113)</f>
        <v>0</v>
      </c>
    </row>
    <row r="135" spans="1:27" ht="60">
      <c r="A135" s="44">
        <v>9</v>
      </c>
      <c r="B135" s="44" t="str">
        <f>[1]Source!E119</f>
        <v>15</v>
      </c>
      <c r="C135" s="45" t="str">
        <f>[1]Source!F119</f>
        <v>08-01-003-4</v>
      </c>
      <c r="D135" s="46" t="s">
        <v>98</v>
      </c>
      <c r="E135" s="47" t="str">
        <f>[1]Source!H119</f>
        <v>100 м2</v>
      </c>
      <c r="F135" s="17">
        <f>ROUND([1]Source!I119,6)</f>
        <v>0.54</v>
      </c>
      <c r="G135" s="14">
        <f>IF( [1]Source!AK119 &lt;&gt;0, [1]Source!AK119, [1]Source!AL119 + [1]Source!AM119 + [1]Source!AO119)</f>
        <v>2378.67</v>
      </c>
      <c r="H135" s="17"/>
      <c r="I135" s="17"/>
      <c r="J135" s="48" t="str">
        <f>IF( [1]Source!BO119 &lt;&gt;"", [1]Source!BO119, "" )</f>
        <v/>
      </c>
      <c r="K135" s="17"/>
      <c r="L135" s="17"/>
      <c r="M135" s="17"/>
      <c r="AA135">
        <v>9</v>
      </c>
    </row>
    <row r="136" spans="1:27" ht="15">
      <c r="A136" s="17"/>
      <c r="B136" s="17"/>
      <c r="C136" s="17"/>
      <c r="D136" s="17" t="s">
        <v>27</v>
      </c>
      <c r="E136" s="17"/>
      <c r="F136" s="17"/>
      <c r="G136" s="14">
        <f>[1]Source!AO119</f>
        <v>734.38</v>
      </c>
      <c r="H136" s="48" t="str">
        <f>[1]Source!DG119</f>
        <v/>
      </c>
      <c r="I136" s="14">
        <f>([1]Source!CT119/IF([1]Source!BA119&lt;&gt; 0, [1]Source!BA119,1) * [1]Source!I119)</f>
        <v>396.5652</v>
      </c>
      <c r="J136" s="17"/>
      <c r="K136" s="17">
        <f>[1]Source!BA119</f>
        <v>11.465999999999999</v>
      </c>
      <c r="L136" s="14">
        <f>[1]Source!S119</f>
        <v>4547.0200000000004</v>
      </c>
      <c r="M136" s="17"/>
    </row>
    <row r="137" spans="1:27" ht="15">
      <c r="A137" s="17"/>
      <c r="B137" s="17"/>
      <c r="C137" s="17"/>
      <c r="D137" s="17" t="s">
        <v>28</v>
      </c>
      <c r="E137" s="17"/>
      <c r="F137" s="17"/>
      <c r="G137" s="14">
        <f>[1]Source!AM119</f>
        <v>33.6</v>
      </c>
      <c r="H137" s="48" t="str">
        <f>[1]Source!DE119</f>
        <v/>
      </c>
      <c r="I137" s="14">
        <f>([1]Source!CR119/IF([1]Source!BB119&lt;&gt; 0, [1]Source!BB119,1) * [1]Source!I119)</f>
        <v>18.144000000000002</v>
      </c>
      <c r="J137" s="17"/>
      <c r="K137" s="17">
        <f>[1]Source!BB119</f>
        <v>5.8449999999999998</v>
      </c>
      <c r="L137" s="14">
        <f>[1]Source!Q119</f>
        <v>106.05</v>
      </c>
      <c r="M137" s="17"/>
    </row>
    <row r="138" spans="1:27" ht="15">
      <c r="A138" s="17"/>
      <c r="B138" s="17"/>
      <c r="C138" s="17"/>
      <c r="D138" s="17" t="s">
        <v>30</v>
      </c>
      <c r="E138" s="17"/>
      <c r="F138" s="17"/>
      <c r="G138" s="14">
        <f>[1]Source!AL119</f>
        <v>1610.69</v>
      </c>
      <c r="H138" s="48" t="str">
        <f>[1]Source!DD119</f>
        <v/>
      </c>
      <c r="I138" s="14">
        <f>([1]Source!CQ119/IF([1]Source!BC119&lt;&gt; 0, [1]Source!BC119,1) * [1]Source!I119)</f>
        <v>869.77260000000012</v>
      </c>
      <c r="J138" s="17"/>
      <c r="K138" s="17">
        <f>[1]Source!BC119</f>
        <v>4.2619999999999996</v>
      </c>
      <c r="L138" s="14">
        <f>[1]Source!P119</f>
        <v>3706.97</v>
      </c>
      <c r="M138" s="17"/>
    </row>
    <row r="139" spans="1:27" ht="15">
      <c r="A139" s="17"/>
      <c r="B139" s="17"/>
      <c r="C139" s="17"/>
      <c r="D139" s="17" t="s">
        <v>31</v>
      </c>
      <c r="E139" s="20" t="s">
        <v>34</v>
      </c>
      <c r="F139" s="17"/>
      <c r="G139" s="14">
        <f>[1]Source!BZ119</f>
        <v>122</v>
      </c>
      <c r="H139" s="17"/>
      <c r="I139" s="14">
        <f>Y139 + Y142 + Y143 + Y144</f>
        <v>483.81</v>
      </c>
      <c r="J139" s="17"/>
      <c r="K139" s="14">
        <f>[1]Source!AT119</f>
        <v>122</v>
      </c>
      <c r="L139" s="14">
        <f>[1]Source!X119 + [1]Source!X120 + [1]Source!X121 + [1]Source!X122 + [1]Source!X123 + [1]Source!X124</f>
        <v>5547.36</v>
      </c>
      <c r="M139" s="17"/>
      <c r="Y139">
        <f>ROUND((G139/100)*((([1]Source!CT119/IF([1]Source!BA119 &lt;&gt; 0, [1]Source!BA119,1) * [1]Source!I119)) + (([1]Source!CS119/IF([1]Source!BS119 &lt;&gt; 0, [1]Source!BS119, 1) * [1]Source!I119))),2)</f>
        <v>483.81</v>
      </c>
    </row>
    <row r="140" spans="1:27" ht="15">
      <c r="A140" s="17"/>
      <c r="B140" s="17"/>
      <c r="C140" s="17"/>
      <c r="D140" s="17" t="s">
        <v>32</v>
      </c>
      <c r="E140" s="20" t="s">
        <v>34</v>
      </c>
      <c r="F140" s="17"/>
      <c r="G140" s="14">
        <f>[1]Source!CA119</f>
        <v>80</v>
      </c>
      <c r="H140" s="17"/>
      <c r="I140" s="14">
        <f>Z140 + Z142 + Z143 + Z144</f>
        <v>317.25</v>
      </c>
      <c r="J140" s="17"/>
      <c r="K140" s="14">
        <f>[1]Source!AU119</f>
        <v>80</v>
      </c>
      <c r="L140" s="14">
        <f>[1]Source!Y119 + [1]Source!Y120 + [1]Source!Y121 + [1]Source!Y122 + [1]Source!Y123 + [1]Source!Y124</f>
        <v>3637.62</v>
      </c>
      <c r="M140" s="17"/>
      <c r="Z140">
        <f>ROUND((G140/100)*((([1]Source!CT119/IF([1]Source!BA119 &lt;&gt; 0, [1]Source!BA119,1) * [1]Source!I119)) + (([1]Source!CS119/IF([1]Source!BS119 &lt;&gt; 0, [1]Source!BS119, 1) * [1]Source!I119))),2)</f>
        <v>317.25</v>
      </c>
    </row>
    <row r="141" spans="1:27" ht="15">
      <c r="A141" s="17"/>
      <c r="B141" s="17"/>
      <c r="C141" s="17"/>
      <c r="D141" s="17" t="s">
        <v>33</v>
      </c>
      <c r="E141" s="20" t="s">
        <v>35</v>
      </c>
      <c r="F141" s="17">
        <f>[1]Source!AQ119</f>
        <v>88.8</v>
      </c>
      <c r="G141" s="17"/>
      <c r="H141" s="48" t="str">
        <f>[1]Source!DI119</f>
        <v/>
      </c>
      <c r="I141" s="17"/>
      <c r="J141" s="17"/>
      <c r="K141" s="17"/>
      <c r="L141" s="17"/>
      <c r="M141" s="14">
        <f>[1]Source!U119</f>
        <v>47.951999999999998</v>
      </c>
    </row>
    <row r="142" spans="1:27" ht="45">
      <c r="A142" s="45"/>
      <c r="B142" s="45"/>
      <c r="C142" s="45" t="str">
        <f>[1]Source!F120</f>
        <v>113-0368</v>
      </c>
      <c r="D142" s="46" t="s">
        <v>95</v>
      </c>
      <c r="E142" s="47" t="str">
        <f>[1]Source!H120</f>
        <v>т</v>
      </c>
      <c r="F142" s="17">
        <f>ROUND([1]Source!I120,6)</f>
        <v>-2.7E-2</v>
      </c>
      <c r="G142" s="14">
        <f>IF([1]Source!AL120=0,[1]Source!AK120,[1]Source!AL120)</f>
        <v>7373.5</v>
      </c>
      <c r="H142" s="48" t="str">
        <f>[1]Source!DD120</f>
        <v/>
      </c>
      <c r="I142" s="61">
        <f>([1]Source!CR120/IF([1]Source!BB120&lt;&gt; 0, [1]Source!BB120,1) * [1]Source!I120) + ([1]Source!CQ120/IF([1]Source!BC120&lt;&gt; 0, [1]Source!BC120,1) * [1]Source!I120) + ([1]Source!CT120/IF([1]Source!BA120&lt;&gt; 0, [1]Source!BA120,1) * [1]Source!I120)</f>
        <v>-199.08449999999999</v>
      </c>
      <c r="J142" s="48" t="str">
        <f>IF( [1]Source!BO120 &lt;&gt;"", [1]Source!BO120, "" )</f>
        <v/>
      </c>
      <c r="K142" s="17">
        <f>[1]Source!BC120</f>
        <v>4.2619999999999996</v>
      </c>
      <c r="L142" s="14">
        <f>[1]Source!O120</f>
        <v>-848.5</v>
      </c>
      <c r="M142" s="17"/>
      <c r="O142">
        <f>([1]Source!CT120/IF([1]Source!BA120&lt;&gt; 0, [1]Source!BA120,1) * [1]Source!I120)</f>
        <v>0</v>
      </c>
      <c r="P142">
        <f>IF( [1]Source!BI120 = 1, (([1]Source!CR120/IF([1]Source!BB120&lt;&gt; 0, [1]Source!BB120,1) * [1]Source!I120) + ([1]Source!CQ120/IF([1]Source!BC120&lt;&gt; 0, [1]Source!BC120,1) * [1]Source!I120) + ([1]Source!CT120/IF([1]Source!BA120&lt;&gt; 0, [1]Source!BA120,1) * [1]Source!I120)), 0 )</f>
        <v>-199.08449999999999</v>
      </c>
      <c r="Q142">
        <f>IF( [1]Source!BI120 = 2, (([1]Source!CR120/IF([1]Source!BB120&lt;&gt; 0, [1]Source!BB120,1) * [1]Source!I120) + ([1]Source!CQ120/IF([1]Source!BC120&lt;&gt; 0, [1]Source!BC120,1) * [1]Source!I120) + ([1]Source!CT120/IF([1]Source!BA120&lt;&gt; 0, [1]Source!BA120,1) * [1]Source!I120)), 0 )</f>
        <v>0</v>
      </c>
      <c r="R142">
        <f>IF( [1]Source!BI120 = 3, (([1]Source!CR120/IF([1]Source!BB120&lt;&gt; 0, [1]Source!BB120,1) * [1]Source!I120) + ([1]Source!CQ120/IF([1]Source!BC120&lt;&gt; 0, [1]Source!BC120,1) * [1]Source!I120) + ([1]Source!CT120/IF([1]Source!BA120&lt;&gt; 0, [1]Source!BA120,1) * [1]Source!I120)), 0 )</f>
        <v>0</v>
      </c>
      <c r="S142">
        <f>IF( [1]Source!BI120 = 4, (([1]Source!CR120/IF([1]Source!BB120&lt;&gt; 0, [1]Source!BB120,1) * [1]Source!I120) + ([1]Source!CQ120/IF([1]Source!BC120&lt;&gt; 0, [1]Source!BC120,1) * [1]Source!I120) + ([1]Source!CT120/IF([1]Source!BA120&lt;&gt; 0, [1]Source!BA120,1) * [1]Source!I120)), 0 )</f>
        <v>0</v>
      </c>
      <c r="T142">
        <f>IF( [1]Source!BI120 = 1, [1]Source!O120 + [1]Source!X120 + [1]Source!Y120, 0 )</f>
        <v>-848.5</v>
      </c>
      <c r="U142">
        <f>IF( [1]Source!BI120 = 2, [1]Source!O120 + [1]Source!X120 + [1]Source!Y120, 0 )</f>
        <v>0</v>
      </c>
      <c r="V142">
        <f>IF( [1]Source!BI120 = 3, [1]Source!O120 + [1]Source!X120 + [1]Source!Y120, 0 )</f>
        <v>0</v>
      </c>
      <c r="W142">
        <f>IF( [1]Source!BI120 = 4, [1]Source!O120 + [1]Source!X120 + [1]Source!Y120, 0 )</f>
        <v>0</v>
      </c>
      <c r="X142">
        <f>([1]Source!CS120/IF([1]Source!BS120&lt;&gt; 0, [1]Source!BS120,1) * [1]Source!I120)</f>
        <v>0</v>
      </c>
      <c r="Y142">
        <f>ROUND(([1]Source!BZ120/100)*(([1]Source!CT120/IF([1]Source!BA120&lt;&gt; 0, [1]Source!BA120,1) * [1]Source!I120) + (([1]Source!CS120/IF([1]Source!BS120&lt;&gt; 0, [1]Source!BS120,1) * [1]Source!I120) )),2)</f>
        <v>0</v>
      </c>
      <c r="Z142">
        <f>ROUND(([1]Source!CA120/100)*(([1]Source!CT120/IF([1]Source!BA120&lt;&gt; 0, [1]Source!BA120,1) * [1]Source!I120) + (([1]Source!CS120/IF([1]Source!BS120&lt;&gt; 0, [1]Source!BS120,1) * [1]Source!I120) )),2)</f>
        <v>0</v>
      </c>
    </row>
    <row r="143" spans="1:27" ht="60">
      <c r="A143" s="45"/>
      <c r="B143" s="45"/>
      <c r="C143" s="45" t="str">
        <f>[1]Source!F121</f>
        <v>402-0078</v>
      </c>
      <c r="D143" s="46" t="s">
        <v>99</v>
      </c>
      <c r="E143" s="47" t="str">
        <f>[1]Source!H121</f>
        <v>м3</v>
      </c>
      <c r="F143" s="17">
        <f>ROUND([1]Source!I121,6)</f>
        <v>-1.512</v>
      </c>
      <c r="G143" s="14">
        <f>IF([1]Source!AL121=0,[1]Source!AK121,[1]Source!AL121)</f>
        <v>442.85</v>
      </c>
      <c r="H143" s="48" t="str">
        <f>[1]Source!DD121</f>
        <v/>
      </c>
      <c r="I143" s="61">
        <f>([1]Source!CR121/IF([1]Source!BB121&lt;&gt; 0, [1]Source!BB121,1) * [1]Source!I121) + ([1]Source!CQ121/IF([1]Source!BC121&lt;&gt; 0, [1]Source!BC121,1) * [1]Source!I121) + ([1]Source!CT121/IF([1]Source!BA121&lt;&gt; 0, [1]Source!BA121,1) * [1]Source!I121)</f>
        <v>-669.58920000000001</v>
      </c>
      <c r="J143" s="48" t="str">
        <f>IF( [1]Source!BO121 &lt;&gt;"", [1]Source!BO121, "" )</f>
        <v/>
      </c>
      <c r="K143" s="17">
        <f>[1]Source!BC121</f>
        <v>4.2619999999999996</v>
      </c>
      <c r="L143" s="14">
        <f>[1]Source!O121</f>
        <v>-2853.79</v>
      </c>
      <c r="M143" s="17"/>
      <c r="O143">
        <f>([1]Source!CT121/IF([1]Source!BA121&lt;&gt; 0, [1]Source!BA121,1) * [1]Source!I121)</f>
        <v>0</v>
      </c>
      <c r="P143">
        <f>IF( [1]Source!BI121 = 1, (([1]Source!CR121/IF([1]Source!BB121&lt;&gt; 0, [1]Source!BB121,1) * [1]Source!I121) + ([1]Source!CQ121/IF([1]Source!BC121&lt;&gt; 0, [1]Source!BC121,1) * [1]Source!I121) + ([1]Source!CT121/IF([1]Source!BA121&lt;&gt; 0, [1]Source!BA121,1) * [1]Source!I121)), 0 )</f>
        <v>-669.58920000000001</v>
      </c>
      <c r="Q143">
        <f>IF( [1]Source!BI121 = 2, (([1]Source!CR121/IF([1]Source!BB121&lt;&gt; 0, [1]Source!BB121,1) * [1]Source!I121) + ([1]Source!CQ121/IF([1]Source!BC121&lt;&gt; 0, [1]Source!BC121,1) * [1]Source!I121) + ([1]Source!CT121/IF([1]Source!BA121&lt;&gt; 0, [1]Source!BA121,1) * [1]Source!I121)), 0 )</f>
        <v>0</v>
      </c>
      <c r="R143">
        <f>IF( [1]Source!BI121 = 3, (([1]Source!CR121/IF([1]Source!BB121&lt;&gt; 0, [1]Source!BB121,1) * [1]Source!I121) + ([1]Source!CQ121/IF([1]Source!BC121&lt;&gt; 0, [1]Source!BC121,1) * [1]Source!I121) + ([1]Source!CT121/IF([1]Source!BA121&lt;&gt; 0, [1]Source!BA121,1) * [1]Source!I121)), 0 )</f>
        <v>0</v>
      </c>
      <c r="S143">
        <f>IF( [1]Source!BI121 = 4, (([1]Source!CR121/IF([1]Source!BB121&lt;&gt; 0, [1]Source!BB121,1) * [1]Source!I121) + ([1]Source!CQ121/IF([1]Source!BC121&lt;&gt; 0, [1]Source!BC121,1) * [1]Source!I121) + ([1]Source!CT121/IF([1]Source!BA121&lt;&gt; 0, [1]Source!BA121,1) * [1]Source!I121)), 0 )</f>
        <v>0</v>
      </c>
      <c r="T143">
        <f>IF( [1]Source!BI121 = 1, [1]Source!O121 + [1]Source!X121 + [1]Source!Y121, 0 )</f>
        <v>-2853.79</v>
      </c>
      <c r="U143">
        <f>IF( [1]Source!BI121 = 2, [1]Source!O121 + [1]Source!X121 + [1]Source!Y121, 0 )</f>
        <v>0</v>
      </c>
      <c r="V143">
        <f>IF( [1]Source!BI121 = 3, [1]Source!O121 + [1]Source!X121 + [1]Source!Y121, 0 )</f>
        <v>0</v>
      </c>
      <c r="W143">
        <f>IF( [1]Source!BI121 = 4, [1]Source!O121 + [1]Source!X121 + [1]Source!Y121, 0 )</f>
        <v>0</v>
      </c>
      <c r="X143">
        <f>([1]Source!CS121/IF([1]Source!BS121&lt;&gt; 0, [1]Source!BS121,1) * [1]Source!I121)</f>
        <v>0</v>
      </c>
      <c r="Y143">
        <f>ROUND(([1]Source!BZ121/100)*(([1]Source!CT121/IF([1]Source!BA121&lt;&gt; 0, [1]Source!BA121,1) * [1]Source!I121) + (([1]Source!CS121/IF([1]Source!BS121&lt;&gt; 0, [1]Source!BS121,1) * [1]Source!I121) )),2)</f>
        <v>0</v>
      </c>
      <c r="Z143">
        <f>ROUND(([1]Source!CA121/100)*(([1]Source!CT121/IF([1]Source!BA121&lt;&gt; 0, [1]Source!BA121,1) * [1]Source!I121) + (([1]Source!CS121/IF([1]Source!BS121&lt;&gt; 0, [1]Source!BS121,1) * [1]Source!I121) )),2)</f>
        <v>0</v>
      </c>
    </row>
    <row r="144" spans="1:27" ht="60">
      <c r="A144" s="50"/>
      <c r="B144" s="50"/>
      <c r="C144" s="50" t="str">
        <f>[1]Source!F124</f>
        <v>Т/Н № 2940 от 18.08.2010</v>
      </c>
      <c r="D144" s="51" t="s">
        <v>97</v>
      </c>
      <c r="E144" s="52" t="str">
        <f>[1]Source!H124</f>
        <v>кг</v>
      </c>
      <c r="F144" s="53">
        <f>ROUND([1]Source!I124,6)</f>
        <v>64.8</v>
      </c>
      <c r="G144" s="54">
        <f>[1]Source!AC124</f>
        <v>17.239999999999998</v>
      </c>
      <c r="H144" s="53"/>
      <c r="I144" s="56">
        <f>([1]Source!CR124/IF([1]Source!BB124&lt;&gt; 0, [1]Source!BB124,1) * [1]Source!I124) + ([1]Source!CQ124/IF([1]Source!BC124&lt;&gt; 0, [1]Source!BC124,1) * [1]Source!I124) + ([1]Source!CT124/IF([1]Source!BA124&lt;&gt; 0, [1]Source!BA124,1) * [1]Source!I124)</f>
        <v>1117.1519999999998</v>
      </c>
      <c r="J144" s="55" t="str">
        <f>IF( [1]Source!BO124 &lt;&gt;"", [1]Source!BO124, "" )</f>
        <v/>
      </c>
      <c r="K144" s="53">
        <f>[1]Source!BC124</f>
        <v>4.2619999999999996</v>
      </c>
      <c r="L144" s="54">
        <f>[1]Source!O124</f>
        <v>4761.3</v>
      </c>
      <c r="M144" s="53"/>
      <c r="O144">
        <f>([1]Source!CT124/IF([1]Source!BA124&lt;&gt; 0, [1]Source!BA124,1) * [1]Source!I124)</f>
        <v>0</v>
      </c>
      <c r="P144">
        <f>IF( [1]Source!BI124 = 1, (([1]Source!CR124/IF([1]Source!BB124&lt;&gt; 0, [1]Source!BB124,1) * [1]Source!I124) + ([1]Source!CQ124/IF([1]Source!BC124&lt;&gt; 0, [1]Source!BC124,1) * [1]Source!I124) + ([1]Source!CT124/IF([1]Source!BA124&lt;&gt; 0, [1]Source!BA124,1) * [1]Source!I124)), 0 )</f>
        <v>1117.1519999999998</v>
      </c>
      <c r="Q144">
        <f>IF( [1]Source!BI124 = 2, (([1]Source!CR124/IF([1]Source!BB124&lt;&gt; 0, [1]Source!BB124,1) * [1]Source!I124) + ([1]Source!CQ124/IF([1]Source!BC124&lt;&gt; 0, [1]Source!BC124,1) * [1]Source!I124) + ([1]Source!CT124/IF([1]Source!BA124&lt;&gt; 0, [1]Source!BA124,1) * [1]Source!I124)), 0 )</f>
        <v>0</v>
      </c>
      <c r="R144">
        <f>IF( [1]Source!BI124 = 3, (([1]Source!CR124/IF([1]Source!BB124&lt;&gt; 0, [1]Source!BB124,1) * [1]Source!I124) + ([1]Source!CQ124/IF([1]Source!BC124&lt;&gt; 0, [1]Source!BC124,1) * [1]Source!I124) + ([1]Source!CT124/IF([1]Source!BA124&lt;&gt; 0, [1]Source!BA124,1) * [1]Source!I124)), 0 )</f>
        <v>0</v>
      </c>
      <c r="S144">
        <f>IF( [1]Source!BI124 = 4, (([1]Source!CR124/IF([1]Source!BB124&lt;&gt; 0, [1]Source!BB124,1) * [1]Source!I124) + ([1]Source!CQ124/IF([1]Source!BC124&lt;&gt; 0, [1]Source!BC124,1) * [1]Source!I124) + ([1]Source!CT124/IF([1]Source!BA124&lt;&gt; 0, [1]Source!BA124,1) * [1]Source!I124)), 0 )</f>
        <v>0</v>
      </c>
      <c r="T144">
        <f>IF( [1]Source!BI124 = 1, [1]Source!O124 + [1]Source!X124 + [1]Source!Y124, 0 )</f>
        <v>4761.3</v>
      </c>
      <c r="U144">
        <f>IF( [1]Source!BI124 = 2, [1]Source!O124 + [1]Source!X124 + [1]Source!Y124, 0 )</f>
        <v>0</v>
      </c>
      <c r="V144">
        <f>IF( [1]Source!BI124 = 3, [1]Source!O124 + [1]Source!X124 + [1]Source!Y124, 0 )</f>
        <v>0</v>
      </c>
      <c r="W144">
        <f>IF( [1]Source!BI124 = 4, [1]Source!O124 + [1]Source!X124 + [1]Source!Y124, 0 )</f>
        <v>0</v>
      </c>
      <c r="X144">
        <f>([1]Source!CS124/IF([1]Source!BS124&lt;&gt; 0, [1]Source!BS124,1) * [1]Source!I124)</f>
        <v>0</v>
      </c>
      <c r="Y144">
        <f>ROUND(([1]Source!BZ124/100)*(([1]Source!CT124/IF([1]Source!BA124&lt;&gt; 0, [1]Source!BA124,1) * [1]Source!I124) + (([1]Source!CS124/IF([1]Source!BS124&lt;&gt; 0, [1]Source!BS124,1) * [1]Source!I124) )),2)</f>
        <v>0</v>
      </c>
      <c r="Z144">
        <f>ROUND(([1]Source!CA124/100)*(([1]Source!CT124/IF([1]Source!BA124&lt;&gt; 0, [1]Source!BA124,1) * [1]Source!I124) + (([1]Source!CS124/IF([1]Source!BS124&lt;&gt; 0, [1]Source!BS124,1) * [1]Source!I124) )),2)</f>
        <v>0</v>
      </c>
    </row>
    <row r="145" spans="1:27" ht="15.75">
      <c r="A145" s="17"/>
      <c r="B145" s="17"/>
      <c r="C145" s="17"/>
      <c r="D145" s="17"/>
      <c r="E145" s="17"/>
      <c r="F145" s="17"/>
      <c r="G145" s="17"/>
      <c r="H145" s="17"/>
      <c r="I145" s="57">
        <f>([1]Source!CT119/IF([1]Source!BA119 &lt;&gt;0, [1]Source!BA119, 1) * [1]Source!I119) + ([1]Source!CR119 / IF([1]Source!BB119 &lt;&gt;0, [1]Source!BB119, 1) * [1]Source!I119 ) + I138 + I139 + I140 + I142 + I143 + I144</f>
        <v>2334.0200999999997</v>
      </c>
      <c r="J145" s="58"/>
      <c r="K145" s="58"/>
      <c r="L145" s="57">
        <f>[1]Source!S119+[1]Source!Q119+L138 + L139 + L140 + L142 + L143 + L144</f>
        <v>18604.03</v>
      </c>
      <c r="M145" s="57">
        <f>[1]Source!U119</f>
        <v>47.951999999999998</v>
      </c>
      <c r="N145" s="59">
        <f>I145</f>
        <v>2334.0200999999997</v>
      </c>
      <c r="O145">
        <f>([1]Source!CT119/IF([1]Source!BA119&lt;&gt; 0, [1]Source!BA119,1) * [1]Source!I119)</f>
        <v>396.5652</v>
      </c>
      <c r="P145">
        <f>IF( [1]Source!BI119 = 1, (( ( ([1]Source!CT119/IF([1]Source!BA119 &lt;&gt;0,[1]Source!BA119, 1) * [1]Source!I119) + ([1]Source!CR119/IF([1]Source!BB119 &lt;&gt;0,[1]Source!BB119, 1)* [1]Source!I119) + ([1]Source!CQ119/IF([1]Source!BC119 &lt;&gt;0,[1]Source!BC119, 1) * [1]Source!I119) ) + (([1]Source!BZ119/100)*( ([1]Source!CT119/IF([1]Source!BA119 &lt;&gt;0,[1]Source!BA119, 1)* [1]Source!I119) + ([1]Source!CS119/IF([1]Source!BS119 &lt;&gt;0,[1]Source!BS119, 1) * [1]Source!I119 ))) + (([1]Source!CA119/100)*( ([1]Source!CT119/IF([1]Source!BA119 &lt;&gt;0,[1]Source!BA119, 1)* [1]Source!I119) + ([1]Source!CS119/IF([1]Source!BS119 &lt;&gt;0,[1]Source!BS119, 1) * [1]Source!I119 ))))), 0 )</f>
        <v>2085.5435040000002</v>
      </c>
      <c r="Q145">
        <f>IF( [1]Source!BI119 = 2, (( ( ([1]Source!CT119/IF([1]Source!BA119 &lt;&gt;0,[1]Source!BA119, 1) * [1]Source!I119) + ([1]Source!CR119/IF([1]Source!BB119 &lt;&gt;0,[1]Source!BB119, 1)* [1]Source!I119) + ([1]Source!CQ119/IF([1]Source!BC119 &lt;&gt;0,[1]Source!BC119, 1) * [1]Source!I119) ) + (([1]Source!BZ119/100)*( ([1]Source!CT119/IF([1]Source!BA119 &lt;&gt;0,[1]Source!BA119, 1)* [1]Source!I119) + ([1]Source!CS119/IF([1]Source!BS119 &lt;&gt;0,[1]Source!BS119, 1) * [1]Source!I119 ))) + (([1]Source!CA119/100)*( ([1]Source!CT119/IF([1]Source!BA119 &lt;&gt;0,[1]Source!BA119, 1)* [1]Source!I119) + ([1]Source!CS119/IF([1]Source!BS119 &lt;&gt;0,[1]Source!BS119, 1) * [1]Source!I119 ))))), 0 )</f>
        <v>0</v>
      </c>
      <c r="R145">
        <f>IF( [1]Source!BI119 = 3, (( ( ([1]Source!CT119/IF([1]Source!BA119 &lt;&gt;0,[1]Source!BA119, 1) * [1]Source!I119) + ([1]Source!CR119/IF([1]Source!BB119 &lt;&gt;0,[1]Source!BB119, 1)* [1]Source!I119) + ([1]Source!CQ119/IF([1]Source!BC119 &lt;&gt;0,[1]Source!BC119, 1) * [1]Source!I119) ) + (([1]Source!BZ119/100)*( ([1]Source!CT119/IF([1]Source!BA119 &lt;&gt;0,[1]Source!BA119, 1)* [1]Source!I119) + ([1]Source!CS119/IF([1]Source!BS119 &lt;&gt;0,[1]Source!BS119, 1) * [1]Source!I119 ))) + (([1]Source!CA119/100)*( ([1]Source!CT119/IF([1]Source!BA119 &lt;&gt;0,[1]Source!BA119, 1)* [1]Source!I119) + ([1]Source!CS119/IF([1]Source!BS119 &lt;&gt;0,[1]Source!BS119, 1) * [1]Source!I119 ))))), 0 )</f>
        <v>0</v>
      </c>
      <c r="S145">
        <f>IF( [1]Source!BI119 = 4, (( ( ([1]Source!CT119/IF([1]Source!BA119 &lt;&gt;0,[1]Source!BA119, 1) * [1]Source!I119) + ([1]Source!CR119/IF([1]Source!BB119 &lt;&gt;0,[1]Source!BB119, 1)* [1]Source!I119) + ([1]Source!CQ119/IF([1]Source!BC119 &lt;&gt;0,[1]Source!BC119, 1) * [1]Source!I119) ) + (([1]Source!BZ119/100)*( ([1]Source!CT119/IF([1]Source!BA119 &lt;&gt;0,[1]Source!BA119, 1)* [1]Source!I119) + ([1]Source!CS119/IF([1]Source!BS119 &lt;&gt;0,[1]Source!BS119, 1) * [1]Source!I119 ))) + (([1]Source!CA119/100)*( ([1]Source!CT119/IF([1]Source!BA119 &lt;&gt;0,[1]Source!BA119, 1)* [1]Source!I119) + ([1]Source!CS119/IF([1]Source!BS119 &lt;&gt;0,[1]Source!BS119, 1) * [1]Source!I119 ))))), 0 )</f>
        <v>0</v>
      </c>
      <c r="T145">
        <f>IF( [1]Source!BI119 = 1, [1]Source!O119 + [1]Source!X119 + [1]Source!Y119, 0 )</f>
        <v>17545.02</v>
      </c>
      <c r="U145">
        <f>IF( [1]Source!BI119 = 2, [1]Source!O119 + [1]Source!X119 + [1]Source!Y119, 0 )</f>
        <v>0</v>
      </c>
      <c r="V145">
        <f>IF( [1]Source!BI119 = 3, [1]Source!O119 + [1]Source!X119 + [1]Source!Y119, 0 )</f>
        <v>0</v>
      </c>
      <c r="W145">
        <f>IF( [1]Source!BI119 = 4, [1]Source!O119 + [1]Source!X119 + [1]Source!Y119, 0 )</f>
        <v>0</v>
      </c>
      <c r="X145">
        <f>([1]Source!CS119/IF([1]Source!BS119&lt;&gt; 0, [1]Source!BS119,1) * [1]Source!I119)</f>
        <v>0</v>
      </c>
    </row>
    <row r="147" spans="1:27" s="58" customFormat="1" ht="15.75">
      <c r="D147" s="58" t="s">
        <v>83</v>
      </c>
      <c r="H147" s="96">
        <f>SUM(N111:N146)</f>
        <v>38286.470157999996</v>
      </c>
      <c r="I147" s="96"/>
      <c r="K147" s="96">
        <f>ROUND([1]Source!AB100+[1]Source!AK100+[1]Source!AL100+[1]Source!AE100*0/100,2)</f>
        <v>184573.11</v>
      </c>
      <c r="L147" s="96"/>
      <c r="M147" s="57">
        <f>[1]Source!AH100</f>
        <v>125.46</v>
      </c>
      <c r="O147" s="57">
        <f t="shared" ref="O147:X147" si="2">SUM(O111:O146)</f>
        <v>964.97780999999998</v>
      </c>
      <c r="P147" s="57">
        <f t="shared" si="2"/>
        <v>38286.467280200013</v>
      </c>
      <c r="Q147" s="57">
        <f t="shared" si="2"/>
        <v>0</v>
      </c>
      <c r="R147" s="57">
        <f t="shared" si="2"/>
        <v>0</v>
      </c>
      <c r="S147" s="57">
        <f t="shared" si="2"/>
        <v>0</v>
      </c>
      <c r="T147" s="57">
        <f t="shared" si="2"/>
        <v>184573.10999999996</v>
      </c>
      <c r="U147" s="57">
        <f t="shared" si="2"/>
        <v>0</v>
      </c>
      <c r="V147" s="57">
        <f t="shared" si="2"/>
        <v>0</v>
      </c>
      <c r="W147" s="57">
        <f t="shared" si="2"/>
        <v>0</v>
      </c>
      <c r="X147" s="58">
        <f t="shared" si="2"/>
        <v>48.136580000000002</v>
      </c>
    </row>
    <row r="149" spans="1:27" ht="18">
      <c r="D149" s="43" t="s">
        <v>80</v>
      </c>
      <c r="E149" s="88" t="str">
        <f>IF([1]Source!C12="1", [1]Source!F142, [1]Source!G142)</f>
        <v>Фундамент Фм-3 - 2 шт. (л.6)</v>
      </c>
      <c r="F149" s="95"/>
      <c r="G149" s="95"/>
      <c r="H149" s="95"/>
      <c r="I149" s="95"/>
      <c r="J149" s="95"/>
      <c r="K149" s="95"/>
      <c r="L149" s="95"/>
    </row>
    <row r="151" spans="1:27" ht="75">
      <c r="A151" s="44">
        <v>10</v>
      </c>
      <c r="B151" s="44" t="str">
        <f>[1]Source!E146</f>
        <v>16</v>
      </c>
      <c r="C151" s="45" t="str">
        <f>[1]Source!F146</f>
        <v>06-01-005-6</v>
      </c>
      <c r="D151" s="46" t="s">
        <v>84</v>
      </c>
      <c r="E151" s="47" t="str">
        <f>[1]Source!H146</f>
        <v>100 м3</v>
      </c>
      <c r="F151" s="17">
        <f>ROUND([1]Source!I146,6)</f>
        <v>0.1416</v>
      </c>
      <c r="G151" s="14">
        <f>IF( [1]Source!AK146 &lt;&gt;0, [1]Source!AK146, [1]Source!AL146 + [1]Source!AM146 + [1]Source!AO146)</f>
        <v>7825.9500000000007</v>
      </c>
      <c r="H151" s="17"/>
      <c r="I151" s="17"/>
      <c r="J151" s="48" t="str">
        <f>IF( [1]Source!BO146 &lt;&gt;"", [1]Source!BO146, "" )</f>
        <v/>
      </c>
      <c r="K151" s="17"/>
      <c r="L151" s="17"/>
      <c r="M151" s="17"/>
      <c r="AA151">
        <v>10</v>
      </c>
    </row>
    <row r="152" spans="1:27" ht="15">
      <c r="A152" s="17"/>
      <c r="B152" s="17"/>
      <c r="C152" s="17"/>
      <c r="D152" s="17" t="s">
        <v>27</v>
      </c>
      <c r="E152" s="17"/>
      <c r="F152" s="17"/>
      <c r="G152" s="14">
        <f>[1]Source!AO146</f>
        <v>2030.25</v>
      </c>
      <c r="H152" s="48" t="str">
        <f>[1]Source!DG146</f>
        <v/>
      </c>
      <c r="I152" s="14">
        <f>([1]Source!CT146/IF([1]Source!BA146&lt;&gt; 0, [1]Source!BA146,1) * [1]Source!I146)</f>
        <v>287.48340000000002</v>
      </c>
      <c r="J152" s="17"/>
      <c r="K152" s="17">
        <f>[1]Source!BA146</f>
        <v>11.465999999999999</v>
      </c>
      <c r="L152" s="14">
        <f>[1]Source!S146</f>
        <v>3296.28</v>
      </c>
      <c r="M152" s="17"/>
    </row>
    <row r="153" spans="1:27" ht="15">
      <c r="A153" s="17"/>
      <c r="B153" s="17"/>
      <c r="C153" s="17"/>
      <c r="D153" s="17" t="s">
        <v>28</v>
      </c>
      <c r="E153" s="17"/>
      <c r="F153" s="17"/>
      <c r="G153" s="14">
        <f>[1]Source!AM146</f>
        <v>2262.69</v>
      </c>
      <c r="H153" s="48" t="str">
        <f>[1]Source!DE146</f>
        <v/>
      </c>
      <c r="I153" s="14">
        <f>([1]Source!CR146/IF([1]Source!BB146&lt;&gt; 0, [1]Source!BB146,1) * [1]Source!I146)</f>
        <v>320.39690400000001</v>
      </c>
      <c r="J153" s="17"/>
      <c r="K153" s="17">
        <f>[1]Source!BB146</f>
        <v>5.8449999999999998</v>
      </c>
      <c r="L153" s="14">
        <f>[1]Source!Q146</f>
        <v>1872.72</v>
      </c>
      <c r="M153" s="17"/>
    </row>
    <row r="154" spans="1:27" ht="15">
      <c r="A154" s="17"/>
      <c r="B154" s="17"/>
      <c r="C154" s="17"/>
      <c r="D154" s="17" t="s">
        <v>29</v>
      </c>
      <c r="E154" s="17"/>
      <c r="F154" s="17"/>
      <c r="G154" s="14">
        <f>[1]Source!AN146</f>
        <v>220.81</v>
      </c>
      <c r="H154" s="48" t="str">
        <f>[1]Source!DF146</f>
        <v/>
      </c>
      <c r="I154" s="49">
        <f>([1]Source!CS146/IF([1]Source!BS146&lt;&gt; 0, [1]Source!BS146,1) * [1]Source!I146)</f>
        <v>31.266696</v>
      </c>
      <c r="J154" s="17"/>
      <c r="K154" s="17">
        <f>[1]Source!BS146</f>
        <v>11.465999999999999</v>
      </c>
      <c r="L154" s="49">
        <f>[1]Source!R146</f>
        <v>358.5</v>
      </c>
      <c r="M154" s="17"/>
    </row>
    <row r="155" spans="1:27" ht="15">
      <c r="A155" s="17"/>
      <c r="B155" s="17"/>
      <c r="C155" s="17"/>
      <c r="D155" s="17" t="s">
        <v>30</v>
      </c>
      <c r="E155" s="17"/>
      <c r="F155" s="17"/>
      <c r="G155" s="14">
        <f>[1]Source!AL146</f>
        <v>3533.01</v>
      </c>
      <c r="H155" s="48" t="str">
        <f>[1]Source!DD146</f>
        <v/>
      </c>
      <c r="I155" s="14">
        <f>([1]Source!CQ146/IF([1]Source!BC146&lt;&gt; 0, [1]Source!BC146,1) * [1]Source!I146)</f>
        <v>500.27421600000002</v>
      </c>
      <c r="J155" s="17"/>
      <c r="K155" s="17">
        <f>[1]Source!BC146</f>
        <v>4.2619999999999996</v>
      </c>
      <c r="L155" s="14">
        <f>[1]Source!P146</f>
        <v>2132.17</v>
      </c>
      <c r="M155" s="17"/>
    </row>
    <row r="156" spans="1:27" ht="15">
      <c r="A156" s="17"/>
      <c r="B156" s="17"/>
      <c r="C156" s="17"/>
      <c r="D156" s="17" t="s">
        <v>31</v>
      </c>
      <c r="E156" s="20" t="s">
        <v>34</v>
      </c>
      <c r="F156" s="17"/>
      <c r="G156" s="14">
        <f>[1]Source!BZ146</f>
        <v>105</v>
      </c>
      <c r="H156" s="17"/>
      <c r="I156" s="14">
        <f>Y156 + Y159 + Y160 + Y161 + Y162 + Y163</f>
        <v>334.69</v>
      </c>
      <c r="J156" s="17"/>
      <c r="K156" s="14">
        <f>[1]Source!AT146</f>
        <v>105</v>
      </c>
      <c r="L156" s="14">
        <f>[1]Source!X146 + [1]Source!X147 + [1]Source!X148 + [1]Source!X149 + [1]Source!X150 + [1]Source!X151</f>
        <v>3837.52</v>
      </c>
      <c r="M156" s="17"/>
      <c r="Y156">
        <f>ROUND((G156/100)*((([1]Source!CT146/IF([1]Source!BA146 &lt;&gt; 0, [1]Source!BA146,1) * [1]Source!I146)) + (([1]Source!CS146/IF([1]Source!BS146 &lt;&gt; 0, [1]Source!BS146, 1) * [1]Source!I146))),2)</f>
        <v>334.69</v>
      </c>
    </row>
    <row r="157" spans="1:27" ht="15">
      <c r="A157" s="17"/>
      <c r="B157" s="17"/>
      <c r="C157" s="17"/>
      <c r="D157" s="17" t="s">
        <v>32</v>
      </c>
      <c r="E157" s="20" t="s">
        <v>34</v>
      </c>
      <c r="F157" s="17"/>
      <c r="G157" s="14">
        <f>[1]Source!CA146</f>
        <v>65</v>
      </c>
      <c r="H157" s="17"/>
      <c r="I157" s="14">
        <f>Z157 + Z159 + Z160 + Z161 + Z162 + Z163</f>
        <v>207.19</v>
      </c>
      <c r="J157" s="17"/>
      <c r="K157" s="14">
        <f>[1]Source!AU146</f>
        <v>65</v>
      </c>
      <c r="L157" s="14">
        <f>[1]Source!Y146 + [1]Source!Y147 + [1]Source!Y148 + [1]Source!Y149 + [1]Source!Y150 + [1]Source!Y151</f>
        <v>2375.61</v>
      </c>
      <c r="M157" s="17"/>
      <c r="Z157">
        <f>ROUND((G157/100)*((([1]Source!CT146/IF([1]Source!BA146 &lt;&gt; 0, [1]Source!BA146,1) * [1]Source!I146)) + (([1]Source!CS146/IF([1]Source!BS146 &lt;&gt; 0, [1]Source!BS146, 1) * [1]Source!I146))),2)</f>
        <v>207.19</v>
      </c>
    </row>
    <row r="158" spans="1:27" ht="15">
      <c r="A158" s="17"/>
      <c r="B158" s="17"/>
      <c r="C158" s="17"/>
      <c r="D158" s="17" t="s">
        <v>33</v>
      </c>
      <c r="E158" s="20" t="s">
        <v>35</v>
      </c>
      <c r="F158" s="17">
        <f>[1]Source!AQ146</f>
        <v>278.88</v>
      </c>
      <c r="G158" s="17"/>
      <c r="H158" s="48" t="str">
        <f>[1]Source!DI146</f>
        <v/>
      </c>
      <c r="I158" s="17"/>
      <c r="J158" s="17"/>
      <c r="K158" s="17"/>
      <c r="L158" s="17"/>
      <c r="M158" s="14">
        <f>[1]Source!U146</f>
        <v>39.489407999999997</v>
      </c>
    </row>
    <row r="159" spans="1:27" ht="60">
      <c r="A159" s="45"/>
      <c r="B159" s="45"/>
      <c r="C159" s="45" t="str">
        <f>[1]Source!F147</f>
        <v>401-0069</v>
      </c>
      <c r="D159" s="46" t="s">
        <v>85</v>
      </c>
      <c r="E159" s="47" t="str">
        <f>[1]Source!H147</f>
        <v>м3</v>
      </c>
      <c r="F159" s="17">
        <f>ROUND([1]Source!I147,6)</f>
        <v>14.372400000000001</v>
      </c>
      <c r="G159" s="14">
        <f>IF([1]Source!AL147=0,[1]Source!AK147,[1]Source!AL147)</f>
        <v>732.07</v>
      </c>
      <c r="H159" s="48" t="str">
        <f>[1]Source!DD147</f>
        <v/>
      </c>
      <c r="I159" s="61">
        <f>([1]Source!CR147/IF([1]Source!BB147&lt;&gt; 0, [1]Source!BB147,1) * [1]Source!I147) + ([1]Source!CQ147/IF([1]Source!BC147&lt;&gt; 0, [1]Source!BC147,1) * [1]Source!I147) + ([1]Source!CT147/IF([1]Source!BA147&lt;&gt; 0, [1]Source!BA147,1) * [1]Source!I147)</f>
        <v>10521.602868000002</v>
      </c>
      <c r="J159" s="48" t="str">
        <f>IF( [1]Source!BO147 &lt;&gt;"", [1]Source!BO147, "" )</f>
        <v/>
      </c>
      <c r="K159" s="17">
        <f>[1]Source!BC147</f>
        <v>4.2619999999999996</v>
      </c>
      <c r="L159" s="14">
        <f>[1]Source!O147</f>
        <v>44843.07</v>
      </c>
      <c r="M159" s="17"/>
      <c r="O159">
        <f>([1]Source!CT147/IF([1]Source!BA147&lt;&gt; 0, [1]Source!BA147,1) * [1]Source!I147)</f>
        <v>0</v>
      </c>
      <c r="P159">
        <f>IF( [1]Source!BI147 = 1, (([1]Source!CR147/IF([1]Source!BB147&lt;&gt; 0, [1]Source!BB147,1) * [1]Source!I147) + ([1]Source!CQ147/IF([1]Source!BC147&lt;&gt; 0, [1]Source!BC147,1) * [1]Source!I147) + ([1]Source!CT147/IF([1]Source!BA147&lt;&gt; 0, [1]Source!BA147,1) * [1]Source!I147)), 0 )</f>
        <v>10521.602868000002</v>
      </c>
      <c r="Q159">
        <f>IF( [1]Source!BI147 = 2, (([1]Source!CR147/IF([1]Source!BB147&lt;&gt; 0, [1]Source!BB147,1) * [1]Source!I147) + ([1]Source!CQ147/IF([1]Source!BC147&lt;&gt; 0, [1]Source!BC147,1) * [1]Source!I147) + ([1]Source!CT147/IF([1]Source!BA147&lt;&gt; 0, [1]Source!BA147,1) * [1]Source!I147)), 0 )</f>
        <v>0</v>
      </c>
      <c r="R159">
        <f>IF( [1]Source!BI147 = 3, (([1]Source!CR147/IF([1]Source!BB147&lt;&gt; 0, [1]Source!BB147,1) * [1]Source!I147) + ([1]Source!CQ147/IF([1]Source!BC147&lt;&gt; 0, [1]Source!BC147,1) * [1]Source!I147) + ([1]Source!CT147/IF([1]Source!BA147&lt;&gt; 0, [1]Source!BA147,1) * [1]Source!I147)), 0 )</f>
        <v>0</v>
      </c>
      <c r="S159">
        <f>IF( [1]Source!BI147 = 4, (([1]Source!CR147/IF([1]Source!BB147&lt;&gt; 0, [1]Source!BB147,1) * [1]Source!I147) + ([1]Source!CQ147/IF([1]Source!BC147&lt;&gt; 0, [1]Source!BC147,1) * [1]Source!I147) + ([1]Source!CT147/IF([1]Source!BA147&lt;&gt; 0, [1]Source!BA147,1) * [1]Source!I147)), 0 )</f>
        <v>0</v>
      </c>
      <c r="T159">
        <f>IF( [1]Source!BI147 = 1, [1]Source!O147 + [1]Source!X147 + [1]Source!Y147, 0 )</f>
        <v>44843.07</v>
      </c>
      <c r="U159">
        <f>IF( [1]Source!BI147 = 2, [1]Source!O147 + [1]Source!X147 + [1]Source!Y147, 0 )</f>
        <v>0</v>
      </c>
      <c r="V159">
        <f>IF( [1]Source!BI147 = 3, [1]Source!O147 + [1]Source!X147 + [1]Source!Y147, 0 )</f>
        <v>0</v>
      </c>
      <c r="W159">
        <f>IF( [1]Source!BI147 = 4, [1]Source!O147 + [1]Source!X147 + [1]Source!Y147, 0 )</f>
        <v>0</v>
      </c>
      <c r="X159">
        <f>([1]Source!CS147/IF([1]Source!BS147&lt;&gt; 0, [1]Source!BS147,1) * [1]Source!I147)</f>
        <v>0</v>
      </c>
      <c r="Y159">
        <f>ROUND(([1]Source!BZ147/100)*(([1]Source!CT147/IF([1]Source!BA147&lt;&gt; 0, [1]Source!BA147,1) * [1]Source!I147) + (([1]Source!CS147/IF([1]Source!BS147&lt;&gt; 0, [1]Source!BS147,1) * [1]Source!I147) )),2)</f>
        <v>0</v>
      </c>
      <c r="Z159">
        <f>ROUND(([1]Source!CA147/100)*(([1]Source!CT147/IF([1]Source!BA147&lt;&gt; 0, [1]Source!BA147,1) * [1]Source!I147) + (([1]Source!CS147/IF([1]Source!BS147&lt;&gt; 0, [1]Source!BS147,1) * [1]Source!I147) )),2)</f>
        <v>0</v>
      </c>
    </row>
    <row r="160" spans="1:27" ht="90">
      <c r="A160" s="45"/>
      <c r="B160" s="45"/>
      <c r="C160" s="45" t="str">
        <f>[1]Source!F148</f>
        <v>ТССЦ-2001 ТЕХ.ЧАСТЬ-IV. Таб.1.2</v>
      </c>
      <c r="D160" s="46" t="s">
        <v>86</v>
      </c>
      <c r="E160" s="47" t="str">
        <f>[1]Source!H148</f>
        <v>м3</v>
      </c>
      <c r="F160" s="17">
        <f>ROUND([1]Source!I148,6)</f>
        <v>14.372400000000001</v>
      </c>
      <c r="G160" s="14">
        <f>[1]Source!AC148</f>
        <v>16.27</v>
      </c>
      <c r="H160" s="17"/>
      <c r="I160" s="61">
        <f>([1]Source!CR148/IF([1]Source!BB148&lt;&gt; 0, [1]Source!BB148,1) * [1]Source!I148) + ([1]Source!CQ148/IF([1]Source!BC148&lt;&gt; 0, [1]Source!BC148,1) * [1]Source!I148) + ([1]Source!CT148/IF([1]Source!BA148&lt;&gt; 0, [1]Source!BA148,1) * [1]Source!I148)</f>
        <v>233.83894800000002</v>
      </c>
      <c r="J160" s="48" t="str">
        <f>IF( [1]Source!BO148 &lt;&gt;"", [1]Source!BO148, "" )</f>
        <v/>
      </c>
      <c r="K160" s="17">
        <f>[1]Source!BC148</f>
        <v>4.2619999999999996</v>
      </c>
      <c r="L160" s="14">
        <f>[1]Source!O148</f>
        <v>996.62</v>
      </c>
      <c r="M160" s="17"/>
      <c r="O160">
        <f>([1]Source!CT148/IF([1]Source!BA148&lt;&gt; 0, [1]Source!BA148,1) * [1]Source!I148)</f>
        <v>0</v>
      </c>
      <c r="P160">
        <f>IF( [1]Source!BI148 = 1, (([1]Source!CR148/IF([1]Source!BB148&lt;&gt; 0, [1]Source!BB148,1) * [1]Source!I148) + ([1]Source!CQ148/IF([1]Source!BC148&lt;&gt; 0, [1]Source!BC148,1) * [1]Source!I148) + ([1]Source!CT148/IF([1]Source!BA148&lt;&gt; 0, [1]Source!BA148,1) * [1]Source!I148)), 0 )</f>
        <v>233.83894800000002</v>
      </c>
      <c r="Q160">
        <f>IF( [1]Source!BI148 = 2, (([1]Source!CR148/IF([1]Source!BB148&lt;&gt; 0, [1]Source!BB148,1) * [1]Source!I148) + ([1]Source!CQ148/IF([1]Source!BC148&lt;&gt; 0, [1]Source!BC148,1) * [1]Source!I148) + ([1]Source!CT148/IF([1]Source!BA148&lt;&gt; 0, [1]Source!BA148,1) * [1]Source!I148)), 0 )</f>
        <v>0</v>
      </c>
      <c r="R160">
        <f>IF( [1]Source!BI148 = 3, (([1]Source!CR148/IF([1]Source!BB148&lt;&gt; 0, [1]Source!BB148,1) * [1]Source!I148) + ([1]Source!CQ148/IF([1]Source!BC148&lt;&gt; 0, [1]Source!BC148,1) * [1]Source!I148) + ([1]Source!CT148/IF([1]Source!BA148&lt;&gt; 0, [1]Source!BA148,1) * [1]Source!I148)), 0 )</f>
        <v>0</v>
      </c>
      <c r="S160">
        <f>IF( [1]Source!BI148 = 4, (([1]Source!CR148/IF([1]Source!BB148&lt;&gt; 0, [1]Source!BB148,1) * [1]Source!I148) + ([1]Source!CQ148/IF([1]Source!BC148&lt;&gt; 0, [1]Source!BC148,1) * [1]Source!I148) + ([1]Source!CT148/IF([1]Source!BA148&lt;&gt; 0, [1]Source!BA148,1) * [1]Source!I148)), 0 )</f>
        <v>0</v>
      </c>
      <c r="T160">
        <f>IF( [1]Source!BI148 = 1, [1]Source!O148 + [1]Source!X148 + [1]Source!Y148, 0 )</f>
        <v>996.62</v>
      </c>
      <c r="U160">
        <f>IF( [1]Source!BI148 = 2, [1]Source!O148 + [1]Source!X148 + [1]Source!Y148, 0 )</f>
        <v>0</v>
      </c>
      <c r="V160">
        <f>IF( [1]Source!BI148 = 3, [1]Source!O148 + [1]Source!X148 + [1]Source!Y148, 0 )</f>
        <v>0</v>
      </c>
      <c r="W160">
        <f>IF( [1]Source!BI148 = 4, [1]Source!O148 + [1]Source!X148 + [1]Source!Y148, 0 )</f>
        <v>0</v>
      </c>
      <c r="X160">
        <f>([1]Source!CS148/IF([1]Source!BS148&lt;&gt; 0, [1]Source!BS148,1) * [1]Source!I148)</f>
        <v>0</v>
      </c>
      <c r="Y160">
        <f>ROUND(([1]Source!BZ148/100)*(([1]Source!CT148/IF([1]Source!BA148&lt;&gt; 0, [1]Source!BA148,1) * [1]Source!I148) + (([1]Source!CS148/IF([1]Source!BS148&lt;&gt; 0, [1]Source!BS148,1) * [1]Source!I148) )),2)</f>
        <v>0</v>
      </c>
      <c r="Z160">
        <f>ROUND(([1]Source!CA148/100)*(([1]Source!CT148/IF([1]Source!BA148&lt;&gt; 0, [1]Source!BA148,1) * [1]Source!I148) + (([1]Source!CS148/IF([1]Source!BS148&lt;&gt; 0, [1]Source!BS148,1) * [1]Source!I148) )),2)</f>
        <v>0</v>
      </c>
    </row>
    <row r="161" spans="1:27" ht="75">
      <c r="A161" s="45"/>
      <c r="B161" s="45"/>
      <c r="C161" s="45" t="str">
        <f>[1]Source!F149</f>
        <v>204-0021</v>
      </c>
      <c r="D161" s="46" t="s">
        <v>87</v>
      </c>
      <c r="E161" s="47" t="str">
        <f>[1]Source!H149</f>
        <v>т</v>
      </c>
      <c r="F161" s="17">
        <f>ROUND([1]Source!I149,6)</f>
        <v>0.2084</v>
      </c>
      <c r="G161" s="14">
        <f>IF([1]Source!AL149=0,[1]Source!AK149,[1]Source!AL149)</f>
        <v>6850.47</v>
      </c>
      <c r="H161" s="48" t="str">
        <f>[1]Source!DD149</f>
        <v/>
      </c>
      <c r="I161" s="61">
        <f>([1]Source!CR149/IF([1]Source!BB149&lt;&gt; 0, [1]Source!BB149,1) * [1]Source!I149) + ([1]Source!CQ149/IF([1]Source!BC149&lt;&gt; 0, [1]Source!BC149,1) * [1]Source!I149) + ([1]Source!CT149/IF([1]Source!BA149&lt;&gt; 0, [1]Source!BA149,1) * [1]Source!I149)</f>
        <v>1427.6379480000001</v>
      </c>
      <c r="J161" s="48" t="str">
        <f>IF( [1]Source!BO149 &lt;&gt;"", [1]Source!BO149, "" )</f>
        <v/>
      </c>
      <c r="K161" s="17">
        <f>[1]Source!BC149</f>
        <v>4.2619999999999996</v>
      </c>
      <c r="L161" s="14">
        <f>[1]Source!O149</f>
        <v>6084.59</v>
      </c>
      <c r="M161" s="17"/>
      <c r="O161">
        <f>([1]Source!CT149/IF([1]Source!BA149&lt;&gt; 0, [1]Source!BA149,1) * [1]Source!I149)</f>
        <v>0</v>
      </c>
      <c r="P161">
        <f>IF( [1]Source!BI149 = 1, (([1]Source!CR149/IF([1]Source!BB149&lt;&gt; 0, [1]Source!BB149,1) * [1]Source!I149) + ([1]Source!CQ149/IF([1]Source!BC149&lt;&gt; 0, [1]Source!BC149,1) * [1]Source!I149) + ([1]Source!CT149/IF([1]Source!BA149&lt;&gt; 0, [1]Source!BA149,1) * [1]Source!I149)), 0 )</f>
        <v>1427.6379480000001</v>
      </c>
      <c r="Q161">
        <f>IF( [1]Source!BI149 = 2, (([1]Source!CR149/IF([1]Source!BB149&lt;&gt; 0, [1]Source!BB149,1) * [1]Source!I149) + ([1]Source!CQ149/IF([1]Source!BC149&lt;&gt; 0, [1]Source!BC149,1) * [1]Source!I149) + ([1]Source!CT149/IF([1]Source!BA149&lt;&gt; 0, [1]Source!BA149,1) * [1]Source!I149)), 0 )</f>
        <v>0</v>
      </c>
      <c r="R161">
        <f>IF( [1]Source!BI149 = 3, (([1]Source!CR149/IF([1]Source!BB149&lt;&gt; 0, [1]Source!BB149,1) * [1]Source!I149) + ([1]Source!CQ149/IF([1]Source!BC149&lt;&gt; 0, [1]Source!BC149,1) * [1]Source!I149) + ([1]Source!CT149/IF([1]Source!BA149&lt;&gt; 0, [1]Source!BA149,1) * [1]Source!I149)), 0 )</f>
        <v>0</v>
      </c>
      <c r="S161">
        <f>IF( [1]Source!BI149 = 4, (([1]Source!CR149/IF([1]Source!BB149&lt;&gt; 0, [1]Source!BB149,1) * [1]Source!I149) + ([1]Source!CQ149/IF([1]Source!BC149&lt;&gt; 0, [1]Source!BC149,1) * [1]Source!I149) + ([1]Source!CT149/IF([1]Source!BA149&lt;&gt; 0, [1]Source!BA149,1) * [1]Source!I149)), 0 )</f>
        <v>0</v>
      </c>
      <c r="T161">
        <f>IF( [1]Source!BI149 = 1, [1]Source!O149 + [1]Source!X149 + [1]Source!Y149, 0 )</f>
        <v>6084.59</v>
      </c>
      <c r="U161">
        <f>IF( [1]Source!BI149 = 2, [1]Source!O149 + [1]Source!X149 + [1]Source!Y149, 0 )</f>
        <v>0</v>
      </c>
      <c r="V161">
        <f>IF( [1]Source!BI149 = 3, [1]Source!O149 + [1]Source!X149 + [1]Source!Y149, 0 )</f>
        <v>0</v>
      </c>
      <c r="W161">
        <f>IF( [1]Source!BI149 = 4, [1]Source!O149 + [1]Source!X149 + [1]Source!Y149, 0 )</f>
        <v>0</v>
      </c>
      <c r="X161">
        <f>([1]Source!CS149/IF([1]Source!BS149&lt;&gt; 0, [1]Source!BS149,1) * [1]Source!I149)</f>
        <v>0</v>
      </c>
      <c r="Y161">
        <f>ROUND(([1]Source!BZ149/100)*(([1]Source!CT149/IF([1]Source!BA149&lt;&gt; 0, [1]Source!BA149,1) * [1]Source!I149) + (([1]Source!CS149/IF([1]Source!BS149&lt;&gt; 0, [1]Source!BS149,1) * [1]Source!I149) )),2)</f>
        <v>0</v>
      </c>
      <c r="Z161">
        <f>ROUND(([1]Source!CA149/100)*(([1]Source!CT149/IF([1]Source!BA149&lt;&gt; 0, [1]Source!BA149,1) * [1]Source!I149) + (([1]Source!CS149/IF([1]Source!BS149&lt;&gt; 0, [1]Source!BS149,1) * [1]Source!I149) )),2)</f>
        <v>0</v>
      </c>
    </row>
    <row r="162" spans="1:27" ht="75">
      <c r="A162" s="45"/>
      <c r="B162" s="45"/>
      <c r="C162" s="45" t="str">
        <f>[1]Source!F150</f>
        <v>204-0022</v>
      </c>
      <c r="D162" s="46" t="s">
        <v>88</v>
      </c>
      <c r="E162" s="47" t="str">
        <f>[1]Source!H150</f>
        <v>т</v>
      </c>
      <c r="F162" s="17">
        <f>ROUND([1]Source!I150,6)</f>
        <v>0.36849999999999999</v>
      </c>
      <c r="G162" s="14">
        <f>IF([1]Source!AL150=0,[1]Source!AK150,[1]Source!AL150)</f>
        <v>6420</v>
      </c>
      <c r="H162" s="48" t="str">
        <f>[1]Source!DD150</f>
        <v/>
      </c>
      <c r="I162" s="61">
        <f>([1]Source!CR150/IF([1]Source!BB150&lt;&gt; 0, [1]Source!BB150,1) * [1]Source!I150) + ([1]Source!CQ150/IF([1]Source!BC150&lt;&gt; 0, [1]Source!BC150,1) * [1]Source!I150) + ([1]Source!CT150/IF([1]Source!BA150&lt;&gt; 0, [1]Source!BA150,1) * [1]Source!I150)</f>
        <v>2365.77</v>
      </c>
      <c r="J162" s="48" t="str">
        <f>IF( [1]Source!BO150 &lt;&gt;"", [1]Source!BO150, "" )</f>
        <v/>
      </c>
      <c r="K162" s="17">
        <f>[1]Source!BC150</f>
        <v>4.2619999999999996</v>
      </c>
      <c r="L162" s="14">
        <f>[1]Source!O150</f>
        <v>10082.91</v>
      </c>
      <c r="M162" s="17"/>
      <c r="O162">
        <f>([1]Source!CT150/IF([1]Source!BA150&lt;&gt; 0, [1]Source!BA150,1) * [1]Source!I150)</f>
        <v>0</v>
      </c>
      <c r="P162">
        <f>IF( [1]Source!BI150 = 1, (([1]Source!CR150/IF([1]Source!BB150&lt;&gt; 0, [1]Source!BB150,1) * [1]Source!I150) + ([1]Source!CQ150/IF([1]Source!BC150&lt;&gt; 0, [1]Source!BC150,1) * [1]Source!I150) + ([1]Source!CT150/IF([1]Source!BA150&lt;&gt; 0, [1]Source!BA150,1) * [1]Source!I150)), 0 )</f>
        <v>2365.77</v>
      </c>
      <c r="Q162">
        <f>IF( [1]Source!BI150 = 2, (([1]Source!CR150/IF([1]Source!BB150&lt;&gt; 0, [1]Source!BB150,1) * [1]Source!I150) + ([1]Source!CQ150/IF([1]Source!BC150&lt;&gt; 0, [1]Source!BC150,1) * [1]Source!I150) + ([1]Source!CT150/IF([1]Source!BA150&lt;&gt; 0, [1]Source!BA150,1) * [1]Source!I150)), 0 )</f>
        <v>0</v>
      </c>
      <c r="R162">
        <f>IF( [1]Source!BI150 = 3, (([1]Source!CR150/IF([1]Source!BB150&lt;&gt; 0, [1]Source!BB150,1) * [1]Source!I150) + ([1]Source!CQ150/IF([1]Source!BC150&lt;&gt; 0, [1]Source!BC150,1) * [1]Source!I150) + ([1]Source!CT150/IF([1]Source!BA150&lt;&gt; 0, [1]Source!BA150,1) * [1]Source!I150)), 0 )</f>
        <v>0</v>
      </c>
      <c r="S162">
        <f>IF( [1]Source!BI150 = 4, (([1]Source!CR150/IF([1]Source!BB150&lt;&gt; 0, [1]Source!BB150,1) * [1]Source!I150) + ([1]Source!CQ150/IF([1]Source!BC150&lt;&gt; 0, [1]Source!BC150,1) * [1]Source!I150) + ([1]Source!CT150/IF([1]Source!BA150&lt;&gt; 0, [1]Source!BA150,1) * [1]Source!I150)), 0 )</f>
        <v>0</v>
      </c>
      <c r="T162">
        <f>IF( [1]Source!BI150 = 1, [1]Source!O150 + [1]Source!X150 + [1]Source!Y150, 0 )</f>
        <v>10082.91</v>
      </c>
      <c r="U162">
        <f>IF( [1]Source!BI150 = 2, [1]Source!O150 + [1]Source!X150 + [1]Source!Y150, 0 )</f>
        <v>0</v>
      </c>
      <c r="V162">
        <f>IF( [1]Source!BI150 = 3, [1]Source!O150 + [1]Source!X150 + [1]Source!Y150, 0 )</f>
        <v>0</v>
      </c>
      <c r="W162">
        <f>IF( [1]Source!BI150 = 4, [1]Source!O150 + [1]Source!X150 + [1]Source!Y150, 0 )</f>
        <v>0</v>
      </c>
      <c r="X162">
        <f>([1]Source!CS150/IF([1]Source!BS150&lt;&gt; 0, [1]Source!BS150,1) * [1]Source!I150)</f>
        <v>0</v>
      </c>
      <c r="Y162">
        <f>ROUND(([1]Source!BZ150/100)*(([1]Source!CT150/IF([1]Source!BA150&lt;&gt; 0, [1]Source!BA150,1) * [1]Source!I150) + (([1]Source!CS150/IF([1]Source!BS150&lt;&gt; 0, [1]Source!BS150,1) * [1]Source!I150) )),2)</f>
        <v>0</v>
      </c>
      <c r="Z162">
        <f>ROUND(([1]Source!CA150/100)*(([1]Source!CT150/IF([1]Source!BA150&lt;&gt; 0, [1]Source!BA150,1) * [1]Source!I150) + (([1]Source!CS150/IF([1]Source!BS150&lt;&gt; 0, [1]Source!BS150,1) * [1]Source!I150) )),2)</f>
        <v>0</v>
      </c>
    </row>
    <row r="163" spans="1:27" ht="75">
      <c r="A163" s="50"/>
      <c r="B163" s="50"/>
      <c r="C163" s="50" t="str">
        <f>[1]Source!F151</f>
        <v>204-0024</v>
      </c>
      <c r="D163" s="51" t="s">
        <v>89</v>
      </c>
      <c r="E163" s="52" t="str">
        <f>[1]Source!H151</f>
        <v>т</v>
      </c>
      <c r="F163" s="53">
        <f>ROUND([1]Source!I151,6)</f>
        <v>0.4824</v>
      </c>
      <c r="G163" s="54">
        <f>IF([1]Source!AL151=0,[1]Source!AK151,[1]Source!AL151)</f>
        <v>6290</v>
      </c>
      <c r="H163" s="55" t="str">
        <f>[1]Source!DD151</f>
        <v/>
      </c>
      <c r="I163" s="56">
        <f>([1]Source!CR151/IF([1]Source!BB151&lt;&gt; 0, [1]Source!BB151,1) * [1]Source!I151) + ([1]Source!CQ151/IF([1]Source!BC151&lt;&gt; 0, [1]Source!BC151,1) * [1]Source!I151) + ([1]Source!CT151/IF([1]Source!BA151&lt;&gt; 0, [1]Source!BA151,1) * [1]Source!I151)</f>
        <v>3034.2959999999998</v>
      </c>
      <c r="J163" s="55" t="str">
        <f>IF( [1]Source!BO151 &lt;&gt;"", [1]Source!BO151, "" )</f>
        <v/>
      </c>
      <c r="K163" s="53">
        <f>[1]Source!BC151</f>
        <v>4.2619999999999996</v>
      </c>
      <c r="L163" s="54">
        <f>[1]Source!O151</f>
        <v>12932.17</v>
      </c>
      <c r="M163" s="53"/>
      <c r="O163">
        <f>([1]Source!CT151/IF([1]Source!BA151&lt;&gt; 0, [1]Source!BA151,1) * [1]Source!I151)</f>
        <v>0</v>
      </c>
      <c r="P163">
        <f>IF( [1]Source!BI151 = 1, (([1]Source!CR151/IF([1]Source!BB151&lt;&gt; 0, [1]Source!BB151,1) * [1]Source!I151) + ([1]Source!CQ151/IF([1]Source!BC151&lt;&gt; 0, [1]Source!BC151,1) * [1]Source!I151) + ([1]Source!CT151/IF([1]Source!BA151&lt;&gt; 0, [1]Source!BA151,1) * [1]Source!I151)), 0 )</f>
        <v>3034.2959999999998</v>
      </c>
      <c r="Q163">
        <f>IF( [1]Source!BI151 = 2, (([1]Source!CR151/IF([1]Source!BB151&lt;&gt; 0, [1]Source!BB151,1) * [1]Source!I151) + ([1]Source!CQ151/IF([1]Source!BC151&lt;&gt; 0, [1]Source!BC151,1) * [1]Source!I151) + ([1]Source!CT151/IF([1]Source!BA151&lt;&gt; 0, [1]Source!BA151,1) * [1]Source!I151)), 0 )</f>
        <v>0</v>
      </c>
      <c r="R163">
        <f>IF( [1]Source!BI151 = 3, (([1]Source!CR151/IF([1]Source!BB151&lt;&gt; 0, [1]Source!BB151,1) * [1]Source!I151) + ([1]Source!CQ151/IF([1]Source!BC151&lt;&gt; 0, [1]Source!BC151,1) * [1]Source!I151) + ([1]Source!CT151/IF([1]Source!BA151&lt;&gt; 0, [1]Source!BA151,1) * [1]Source!I151)), 0 )</f>
        <v>0</v>
      </c>
      <c r="S163">
        <f>IF( [1]Source!BI151 = 4, (([1]Source!CR151/IF([1]Source!BB151&lt;&gt; 0, [1]Source!BB151,1) * [1]Source!I151) + ([1]Source!CQ151/IF([1]Source!BC151&lt;&gt; 0, [1]Source!BC151,1) * [1]Source!I151) + ([1]Source!CT151/IF([1]Source!BA151&lt;&gt; 0, [1]Source!BA151,1) * [1]Source!I151)), 0 )</f>
        <v>0</v>
      </c>
      <c r="T163">
        <f>IF( [1]Source!BI151 = 1, [1]Source!O151 + [1]Source!X151 + [1]Source!Y151, 0 )</f>
        <v>12932.17</v>
      </c>
      <c r="U163">
        <f>IF( [1]Source!BI151 = 2, [1]Source!O151 + [1]Source!X151 + [1]Source!Y151, 0 )</f>
        <v>0</v>
      </c>
      <c r="V163">
        <f>IF( [1]Source!BI151 = 3, [1]Source!O151 + [1]Source!X151 + [1]Source!Y151, 0 )</f>
        <v>0</v>
      </c>
      <c r="W163">
        <f>IF( [1]Source!BI151 = 4, [1]Source!O151 + [1]Source!X151 + [1]Source!Y151, 0 )</f>
        <v>0</v>
      </c>
      <c r="X163">
        <f>([1]Source!CS151/IF([1]Source!BS151&lt;&gt; 0, [1]Source!BS151,1) * [1]Source!I151)</f>
        <v>0</v>
      </c>
      <c r="Y163">
        <f>ROUND(([1]Source!BZ151/100)*(([1]Source!CT151/IF([1]Source!BA151&lt;&gt; 0, [1]Source!BA151,1) * [1]Source!I151) + (([1]Source!CS151/IF([1]Source!BS151&lt;&gt; 0, [1]Source!BS151,1) * [1]Source!I151) )),2)</f>
        <v>0</v>
      </c>
      <c r="Z163">
        <f>ROUND(([1]Source!CA151/100)*(([1]Source!CT151/IF([1]Source!BA151&lt;&gt; 0, [1]Source!BA151,1) * [1]Source!I151) + (([1]Source!CS151/IF([1]Source!BS151&lt;&gt; 0, [1]Source!BS151,1) * [1]Source!I151) )),2)</f>
        <v>0</v>
      </c>
    </row>
    <row r="164" spans="1:27" ht="15.75">
      <c r="A164" s="17"/>
      <c r="B164" s="17"/>
      <c r="C164" s="17"/>
      <c r="D164" s="17"/>
      <c r="E164" s="17"/>
      <c r="F164" s="17"/>
      <c r="G164" s="17"/>
      <c r="H164" s="17"/>
      <c r="I164" s="57">
        <f>([1]Source!CT146/IF([1]Source!BA146 &lt;&gt;0, [1]Source!BA146, 1) * [1]Source!I146) + ([1]Source!CR146 / IF([1]Source!BB146 &lt;&gt;0, [1]Source!BB146, 1) * [1]Source!I146 ) + I155 + I156 + I157 + I159 + I160 + I161 + I162 + I163</f>
        <v>19233.180284000002</v>
      </c>
      <c r="J164" s="58"/>
      <c r="K164" s="58"/>
      <c r="L164" s="57">
        <f>[1]Source!S146+[1]Source!Q146+L155 + L156 + L157 + L159 + L160 + L161 + L162 + L163</f>
        <v>88453.66</v>
      </c>
      <c r="M164" s="57">
        <f>[1]Source!U146</f>
        <v>39.489407999999997</v>
      </c>
      <c r="N164" s="59">
        <f>I164</f>
        <v>19233.180284000002</v>
      </c>
      <c r="O164">
        <f>([1]Source!CT146/IF([1]Source!BA146&lt;&gt; 0, [1]Source!BA146,1) * [1]Source!I146)</f>
        <v>287.48340000000002</v>
      </c>
      <c r="P164">
        <f>IF( [1]Source!BI146 = 1, (( ( ([1]Source!CT146/IF([1]Source!BA146 &lt;&gt;0,[1]Source!BA146, 1) * [1]Source!I146) + ([1]Source!CR146/IF([1]Source!BB146 &lt;&gt;0,[1]Source!BB146, 1)* [1]Source!I146) + ([1]Source!CQ146/IF([1]Source!BC146 &lt;&gt;0,[1]Source!BC146, 1) * [1]Source!I146) ) + (([1]Source!BZ146/100)*( ([1]Source!CT146/IF([1]Source!BA146 &lt;&gt;0,[1]Source!BA146, 1)* [1]Source!I146) + ([1]Source!CS146/IF([1]Source!BS146 &lt;&gt;0,[1]Source!BS146, 1) * [1]Source!I146 ))) + (([1]Source!CA146/100)*( ([1]Source!CT146/IF([1]Source!BA146 &lt;&gt;0,[1]Source!BA146, 1)* [1]Source!I146) + ([1]Source!CS146/IF([1]Source!BS146 &lt;&gt;0,[1]Source!BS146, 1) * [1]Source!I146 ))))), 0 )</f>
        <v>1650.0296831999999</v>
      </c>
      <c r="Q164">
        <f>IF( [1]Source!BI146 = 2, (( ( ([1]Source!CT146/IF([1]Source!BA146 &lt;&gt;0,[1]Source!BA146, 1) * [1]Source!I146) + ([1]Source!CR146/IF([1]Source!BB146 &lt;&gt;0,[1]Source!BB146, 1)* [1]Source!I146) + ([1]Source!CQ146/IF([1]Source!BC146 &lt;&gt;0,[1]Source!BC146, 1) * [1]Source!I146) ) + (([1]Source!BZ146/100)*( ([1]Source!CT146/IF([1]Source!BA146 &lt;&gt;0,[1]Source!BA146, 1)* [1]Source!I146) + ([1]Source!CS146/IF([1]Source!BS146 &lt;&gt;0,[1]Source!BS146, 1) * [1]Source!I146 ))) + (([1]Source!CA146/100)*( ([1]Source!CT146/IF([1]Source!BA146 &lt;&gt;0,[1]Source!BA146, 1)* [1]Source!I146) + ([1]Source!CS146/IF([1]Source!BS146 &lt;&gt;0,[1]Source!BS146, 1) * [1]Source!I146 ))))), 0 )</f>
        <v>0</v>
      </c>
      <c r="R164">
        <f>IF( [1]Source!BI146 = 3, (( ( ([1]Source!CT146/IF([1]Source!BA146 &lt;&gt;0,[1]Source!BA146, 1) * [1]Source!I146) + ([1]Source!CR146/IF([1]Source!BB146 &lt;&gt;0,[1]Source!BB146, 1)* [1]Source!I146) + ([1]Source!CQ146/IF([1]Source!BC146 &lt;&gt;0,[1]Source!BC146, 1) * [1]Source!I146) ) + (([1]Source!BZ146/100)*( ([1]Source!CT146/IF([1]Source!BA146 &lt;&gt;0,[1]Source!BA146, 1)* [1]Source!I146) + ([1]Source!CS146/IF([1]Source!BS146 &lt;&gt;0,[1]Source!BS146, 1) * [1]Source!I146 ))) + (([1]Source!CA146/100)*( ([1]Source!CT146/IF([1]Source!BA146 &lt;&gt;0,[1]Source!BA146, 1)* [1]Source!I146) + ([1]Source!CS146/IF([1]Source!BS146 &lt;&gt;0,[1]Source!BS146, 1) * [1]Source!I146 ))))), 0 )</f>
        <v>0</v>
      </c>
      <c r="S164">
        <f>IF( [1]Source!BI146 = 4, (( ( ([1]Source!CT146/IF([1]Source!BA146 &lt;&gt;0,[1]Source!BA146, 1) * [1]Source!I146) + ([1]Source!CR146/IF([1]Source!BB146 &lt;&gt;0,[1]Source!BB146, 1)* [1]Source!I146) + ([1]Source!CQ146/IF([1]Source!BC146 &lt;&gt;0,[1]Source!BC146, 1) * [1]Source!I146) ) + (([1]Source!BZ146/100)*( ([1]Source!CT146/IF([1]Source!BA146 &lt;&gt;0,[1]Source!BA146, 1)* [1]Source!I146) + ([1]Source!CS146/IF([1]Source!BS146 &lt;&gt;0,[1]Source!BS146, 1) * [1]Source!I146 ))) + (([1]Source!CA146/100)*( ([1]Source!CT146/IF([1]Source!BA146 &lt;&gt;0,[1]Source!BA146, 1)* [1]Source!I146) + ([1]Source!CS146/IF([1]Source!BS146 &lt;&gt;0,[1]Source!BS146, 1) * [1]Source!I146 ))))), 0 )</f>
        <v>0</v>
      </c>
      <c r="T164">
        <f>IF( [1]Source!BI146 = 1, [1]Source!O146 + [1]Source!X146 + [1]Source!Y146, 0 )</f>
        <v>13514.300000000001</v>
      </c>
      <c r="U164">
        <f>IF( [1]Source!BI146 = 2, [1]Source!O146 + [1]Source!X146 + [1]Source!Y146, 0 )</f>
        <v>0</v>
      </c>
      <c r="V164">
        <f>IF( [1]Source!BI146 = 3, [1]Source!O146 + [1]Source!X146 + [1]Source!Y146, 0 )</f>
        <v>0</v>
      </c>
      <c r="W164">
        <f>IF( [1]Source!BI146 = 4, [1]Source!O146 + [1]Source!X146 + [1]Source!Y146, 0 )</f>
        <v>0</v>
      </c>
      <c r="X164">
        <f>([1]Source!CS146/IF([1]Source!BS146&lt;&gt; 0, [1]Source!BS146,1) * [1]Source!I146)</f>
        <v>31.266696</v>
      </c>
    </row>
    <row r="165" spans="1:27" ht="60">
      <c r="A165" s="44">
        <v>11</v>
      </c>
      <c r="B165" s="44" t="str">
        <f>[1]Source!E152</f>
        <v>17</v>
      </c>
      <c r="C165" s="45" t="str">
        <f>[1]Source!F152</f>
        <v>06-01-015-6</v>
      </c>
      <c r="D165" s="46" t="s">
        <v>100</v>
      </c>
      <c r="E165" s="47" t="str">
        <f>[1]Source!H152</f>
        <v>т</v>
      </c>
      <c r="F165" s="17">
        <f>ROUND([1]Source!I152,6)</f>
        <v>0.42</v>
      </c>
      <c r="G165" s="14">
        <f>IF( [1]Source!AK152 &lt;&gt;0, [1]Source!AK152, [1]Source!AL152 + [1]Source!AM152 + [1]Source!AO152)</f>
        <v>968.14</v>
      </c>
      <c r="H165" s="17"/>
      <c r="I165" s="17"/>
      <c r="J165" s="48" t="str">
        <f>IF( [1]Source!BO152 &lt;&gt;"", [1]Source!BO152, "" )</f>
        <v/>
      </c>
      <c r="K165" s="17"/>
      <c r="L165" s="17"/>
      <c r="M165" s="17"/>
      <c r="AA165">
        <v>11</v>
      </c>
    </row>
    <row r="166" spans="1:27" ht="15">
      <c r="A166" s="17"/>
      <c r="B166" s="17"/>
      <c r="C166" s="17"/>
      <c r="D166" s="17" t="s">
        <v>27</v>
      </c>
      <c r="E166" s="17"/>
      <c r="F166" s="17"/>
      <c r="G166" s="14">
        <f>[1]Source!AO152</f>
        <v>405.85</v>
      </c>
      <c r="H166" s="48" t="str">
        <f>[1]Source!DG152</f>
        <v/>
      </c>
      <c r="I166" s="14">
        <f>([1]Source!CT152/IF([1]Source!BA152&lt;&gt; 0, [1]Source!BA152,1) * [1]Source!I152)</f>
        <v>170.45699999999999</v>
      </c>
      <c r="J166" s="17"/>
      <c r="K166" s="17">
        <f>[1]Source!BA152</f>
        <v>11.465999999999999</v>
      </c>
      <c r="L166" s="14">
        <f>[1]Source!S152</f>
        <v>1954.46</v>
      </c>
      <c r="M166" s="17"/>
    </row>
    <row r="167" spans="1:27" ht="15">
      <c r="A167" s="17"/>
      <c r="B167" s="17"/>
      <c r="C167" s="17"/>
      <c r="D167" s="17" t="s">
        <v>28</v>
      </c>
      <c r="E167" s="17"/>
      <c r="F167" s="17"/>
      <c r="G167" s="14">
        <f>[1]Source!AM152</f>
        <v>484.9</v>
      </c>
      <c r="H167" s="48" t="str">
        <f>[1]Source!DE152</f>
        <v/>
      </c>
      <c r="I167" s="14">
        <f>([1]Source!CR152/IF([1]Source!BB152&lt;&gt; 0, [1]Source!BB152,1) * [1]Source!I152)</f>
        <v>203.65799999999999</v>
      </c>
      <c r="J167" s="17"/>
      <c r="K167" s="17">
        <f>[1]Source!BB152</f>
        <v>5.8449999999999998</v>
      </c>
      <c r="L167" s="14">
        <f>[1]Source!Q152</f>
        <v>1190.3800000000001</v>
      </c>
      <c r="M167" s="17"/>
    </row>
    <row r="168" spans="1:27" ht="15">
      <c r="A168" s="17"/>
      <c r="B168" s="17"/>
      <c r="C168" s="17"/>
      <c r="D168" s="17" t="s">
        <v>29</v>
      </c>
      <c r="E168" s="17"/>
      <c r="F168" s="17"/>
      <c r="G168" s="14">
        <f>[1]Source!AN152</f>
        <v>21.77</v>
      </c>
      <c r="H168" s="48" t="str">
        <f>[1]Source!DF152</f>
        <v/>
      </c>
      <c r="I168" s="49">
        <f>([1]Source!CS152/IF([1]Source!BS152&lt;&gt; 0, [1]Source!BS152,1) * [1]Source!I152)</f>
        <v>9.1433999999999997</v>
      </c>
      <c r="J168" s="17"/>
      <c r="K168" s="17">
        <f>[1]Source!BS152</f>
        <v>11.465999999999999</v>
      </c>
      <c r="L168" s="49">
        <f>[1]Source!R152</f>
        <v>104.84</v>
      </c>
      <c r="M168" s="17"/>
    </row>
    <row r="169" spans="1:27" ht="15">
      <c r="A169" s="17"/>
      <c r="B169" s="17"/>
      <c r="C169" s="17"/>
      <c r="D169" s="17" t="s">
        <v>30</v>
      </c>
      <c r="E169" s="17"/>
      <c r="F169" s="17"/>
      <c r="G169" s="14">
        <f>[1]Source!AL152</f>
        <v>77.39</v>
      </c>
      <c r="H169" s="48" t="str">
        <f>[1]Source!DD152</f>
        <v/>
      </c>
      <c r="I169" s="14">
        <f>([1]Source!CQ152/IF([1]Source!BC152&lt;&gt; 0, [1]Source!BC152,1) * [1]Source!I152)</f>
        <v>32.503799999999998</v>
      </c>
      <c r="J169" s="17"/>
      <c r="K169" s="17">
        <f>[1]Source!BC152</f>
        <v>4.2619999999999996</v>
      </c>
      <c r="L169" s="14">
        <f>[1]Source!P152</f>
        <v>138.53</v>
      </c>
      <c r="M169" s="17"/>
    </row>
    <row r="170" spans="1:27" ht="15">
      <c r="A170" s="17"/>
      <c r="B170" s="17"/>
      <c r="C170" s="17"/>
      <c r="D170" s="17" t="s">
        <v>31</v>
      </c>
      <c r="E170" s="20" t="s">
        <v>34</v>
      </c>
      <c r="F170" s="17"/>
      <c r="G170" s="14">
        <f>[1]Source!BZ152</f>
        <v>105</v>
      </c>
      <c r="H170" s="17"/>
      <c r="I170" s="14">
        <f>Y170 + Y173</f>
        <v>188.58</v>
      </c>
      <c r="J170" s="17"/>
      <c r="K170" s="14">
        <f>[1]Source!AT152</f>
        <v>105</v>
      </c>
      <c r="L170" s="14">
        <f>[1]Source!X152 + [1]Source!X153</f>
        <v>2162.27</v>
      </c>
      <c r="M170" s="17"/>
      <c r="Y170">
        <f>ROUND((G170/100)*((([1]Source!CT152/IF([1]Source!BA152 &lt;&gt; 0, [1]Source!BA152,1) * [1]Source!I152)) + (([1]Source!CS152/IF([1]Source!BS152 &lt;&gt; 0, [1]Source!BS152, 1) * [1]Source!I152))),2)</f>
        <v>188.58</v>
      </c>
    </row>
    <row r="171" spans="1:27" ht="15">
      <c r="A171" s="17"/>
      <c r="B171" s="17"/>
      <c r="C171" s="17"/>
      <c r="D171" s="17" t="s">
        <v>32</v>
      </c>
      <c r="E171" s="20" t="s">
        <v>34</v>
      </c>
      <c r="F171" s="17"/>
      <c r="G171" s="14">
        <f>[1]Source!CA152</f>
        <v>65</v>
      </c>
      <c r="H171" s="17"/>
      <c r="I171" s="14">
        <f>Z171 + Z173</f>
        <v>116.74</v>
      </c>
      <c r="J171" s="17"/>
      <c r="K171" s="14">
        <f>[1]Source!AU152</f>
        <v>65</v>
      </c>
      <c r="L171" s="14">
        <f>[1]Source!Y152 + [1]Source!Y153</f>
        <v>1338.55</v>
      </c>
      <c r="M171" s="17"/>
      <c r="Z171">
        <f>ROUND((G171/100)*((([1]Source!CT152/IF([1]Source!BA152 &lt;&gt; 0, [1]Source!BA152,1) * [1]Source!I152)) + (([1]Source!CS152/IF([1]Source!BS152 &lt;&gt; 0, [1]Source!BS152, 1) * [1]Source!I152))),2)</f>
        <v>116.74</v>
      </c>
    </row>
    <row r="172" spans="1:27" ht="15">
      <c r="A172" s="17"/>
      <c r="B172" s="17"/>
      <c r="C172" s="17"/>
      <c r="D172" s="17" t="s">
        <v>33</v>
      </c>
      <c r="E172" s="20" t="s">
        <v>35</v>
      </c>
      <c r="F172" s="17">
        <f>[1]Source!AQ152</f>
        <v>46.33</v>
      </c>
      <c r="G172" s="17"/>
      <c r="H172" s="48" t="str">
        <f>[1]Source!DI152</f>
        <v/>
      </c>
      <c r="I172" s="17"/>
      <c r="J172" s="17"/>
      <c r="K172" s="17"/>
      <c r="L172" s="17"/>
      <c r="M172" s="14">
        <f>[1]Source!U152</f>
        <v>19.458599999999997</v>
      </c>
    </row>
    <row r="173" spans="1:27" ht="135">
      <c r="A173" s="50"/>
      <c r="B173" s="50"/>
      <c r="C173" s="50" t="str">
        <f>[1]Source!F153</f>
        <v>204-0064</v>
      </c>
      <c r="D173" s="51" t="s">
        <v>91</v>
      </c>
      <c r="E173" s="52" t="str">
        <f>[1]Source!H153</f>
        <v>т</v>
      </c>
      <c r="F173" s="53">
        <f>ROUND([1]Source!I153,6)</f>
        <v>0.42</v>
      </c>
      <c r="G173" s="54">
        <f>IF([1]Source!AL153=0,[1]Source!AK153,[1]Source!AL153)</f>
        <v>7403.5</v>
      </c>
      <c r="H173" s="55" t="str">
        <f>[1]Source!DD153</f>
        <v/>
      </c>
      <c r="I173" s="56">
        <f>([1]Source!CR153/IF([1]Source!BB153&lt;&gt; 0, [1]Source!BB153,1) * [1]Source!I153) + ([1]Source!CQ153/IF([1]Source!BC153&lt;&gt; 0, [1]Source!BC153,1) * [1]Source!I153) + ([1]Source!CT153/IF([1]Source!BA153&lt;&gt; 0, [1]Source!BA153,1) * [1]Source!I153)</f>
        <v>3109.47</v>
      </c>
      <c r="J173" s="55" t="str">
        <f>IF( [1]Source!BO153 &lt;&gt;"", [1]Source!BO153, "" )</f>
        <v/>
      </c>
      <c r="K173" s="53">
        <f>[1]Source!BC153</f>
        <v>4.2619999999999996</v>
      </c>
      <c r="L173" s="54">
        <f>[1]Source!O153</f>
        <v>13252.56</v>
      </c>
      <c r="M173" s="53"/>
      <c r="O173">
        <f>([1]Source!CT153/IF([1]Source!BA153&lt;&gt; 0, [1]Source!BA153,1) * [1]Source!I153)</f>
        <v>0</v>
      </c>
      <c r="P173">
        <f>IF( [1]Source!BI153 = 1, (([1]Source!CR153/IF([1]Source!BB153&lt;&gt; 0, [1]Source!BB153,1) * [1]Source!I153) + ([1]Source!CQ153/IF([1]Source!BC153&lt;&gt; 0, [1]Source!BC153,1) * [1]Source!I153) + ([1]Source!CT153/IF([1]Source!BA153&lt;&gt; 0, [1]Source!BA153,1) * [1]Source!I153)), 0 )</f>
        <v>3109.47</v>
      </c>
      <c r="Q173">
        <f>IF( [1]Source!BI153 = 2, (([1]Source!CR153/IF([1]Source!BB153&lt;&gt; 0, [1]Source!BB153,1) * [1]Source!I153) + ([1]Source!CQ153/IF([1]Source!BC153&lt;&gt; 0, [1]Source!BC153,1) * [1]Source!I153) + ([1]Source!CT153/IF([1]Source!BA153&lt;&gt; 0, [1]Source!BA153,1) * [1]Source!I153)), 0 )</f>
        <v>0</v>
      </c>
      <c r="R173">
        <f>IF( [1]Source!BI153 = 3, (([1]Source!CR153/IF([1]Source!BB153&lt;&gt; 0, [1]Source!BB153,1) * [1]Source!I153) + ([1]Source!CQ153/IF([1]Source!BC153&lt;&gt; 0, [1]Source!BC153,1) * [1]Source!I153) + ([1]Source!CT153/IF([1]Source!BA153&lt;&gt; 0, [1]Source!BA153,1) * [1]Source!I153)), 0 )</f>
        <v>0</v>
      </c>
      <c r="S173">
        <f>IF( [1]Source!BI153 = 4, (([1]Source!CR153/IF([1]Source!BB153&lt;&gt; 0, [1]Source!BB153,1) * [1]Source!I153) + ([1]Source!CQ153/IF([1]Source!BC153&lt;&gt; 0, [1]Source!BC153,1) * [1]Source!I153) + ([1]Source!CT153/IF([1]Source!BA153&lt;&gt; 0, [1]Source!BA153,1) * [1]Source!I153)), 0 )</f>
        <v>0</v>
      </c>
      <c r="T173">
        <f>IF( [1]Source!BI153 = 1, [1]Source!O153 + [1]Source!X153 + [1]Source!Y153, 0 )</f>
        <v>13252.56</v>
      </c>
      <c r="U173">
        <f>IF( [1]Source!BI153 = 2, [1]Source!O153 + [1]Source!X153 + [1]Source!Y153, 0 )</f>
        <v>0</v>
      </c>
      <c r="V173">
        <f>IF( [1]Source!BI153 = 3, [1]Source!O153 + [1]Source!X153 + [1]Source!Y153, 0 )</f>
        <v>0</v>
      </c>
      <c r="W173">
        <f>IF( [1]Source!BI153 = 4, [1]Source!O153 + [1]Source!X153 + [1]Source!Y153, 0 )</f>
        <v>0</v>
      </c>
      <c r="X173">
        <f>([1]Source!CS153/IF([1]Source!BS153&lt;&gt; 0, [1]Source!BS153,1) * [1]Source!I153)</f>
        <v>0</v>
      </c>
      <c r="Y173">
        <f>ROUND(([1]Source!BZ153/100)*(([1]Source!CT153/IF([1]Source!BA153&lt;&gt; 0, [1]Source!BA153,1) * [1]Source!I153) + (([1]Source!CS153/IF([1]Source!BS153&lt;&gt; 0, [1]Source!BS153,1) * [1]Source!I153) )),2)</f>
        <v>0</v>
      </c>
      <c r="Z173">
        <f>ROUND(([1]Source!CA153/100)*(([1]Source!CT153/IF([1]Source!BA153&lt;&gt; 0, [1]Source!BA153,1) * [1]Source!I153) + (([1]Source!CS153/IF([1]Source!BS153&lt;&gt; 0, [1]Source!BS153,1) * [1]Source!I153) )),2)</f>
        <v>0</v>
      </c>
    </row>
    <row r="174" spans="1:27" ht="15.75">
      <c r="A174" s="17"/>
      <c r="B174" s="17"/>
      <c r="C174" s="17"/>
      <c r="D174" s="17"/>
      <c r="E174" s="17"/>
      <c r="F174" s="17"/>
      <c r="G174" s="17"/>
      <c r="H174" s="17"/>
      <c r="I174" s="57">
        <f>([1]Source!CT152/IF([1]Source!BA152 &lt;&gt;0, [1]Source!BA152, 1) * [1]Source!I152) + ([1]Source!CR152 / IF([1]Source!BB152 &lt;&gt;0, [1]Source!BB152, 1) * [1]Source!I152 ) + I169 + I170 + I171 + I173</f>
        <v>3821.4087999999997</v>
      </c>
      <c r="J174" s="58"/>
      <c r="K174" s="58"/>
      <c r="L174" s="57">
        <f>[1]Source!S152+[1]Source!Q152+L169 + L170 + L171 + L173</f>
        <v>20036.75</v>
      </c>
      <c r="M174" s="57">
        <f>[1]Source!U152</f>
        <v>19.458599999999997</v>
      </c>
      <c r="N174" s="59">
        <f>I174</f>
        <v>3821.4087999999997</v>
      </c>
      <c r="O174">
        <f>([1]Source!CT152/IF([1]Source!BA152&lt;&gt; 0, [1]Source!BA152,1) * [1]Source!I152)</f>
        <v>170.45699999999999</v>
      </c>
      <c r="P174">
        <f>IF( [1]Source!BI152 = 1, (( ( ([1]Source!CT152/IF([1]Source!BA152 &lt;&gt;0,[1]Source!BA152, 1) * [1]Source!I152) + ([1]Source!CR152/IF([1]Source!BB152 &lt;&gt;0,[1]Source!BB152, 1)* [1]Source!I152) + ([1]Source!CQ152/IF([1]Source!BC152 &lt;&gt;0,[1]Source!BC152, 1) * [1]Source!I152) ) + (([1]Source!BZ152/100)*( ([1]Source!CT152/IF([1]Source!BA152 &lt;&gt;0,[1]Source!BA152, 1)* [1]Source!I152) + ([1]Source!CS152/IF([1]Source!BS152 &lt;&gt;0,[1]Source!BS152, 1) * [1]Source!I152 ))) + (([1]Source!CA152/100)*( ([1]Source!CT152/IF([1]Source!BA152 &lt;&gt;0,[1]Source!BA152, 1)* [1]Source!I152) + ([1]Source!CS152/IF([1]Source!BS152 &lt;&gt;0,[1]Source!BS152, 1) * [1]Source!I152 ))))), 0 )</f>
        <v>711.93948</v>
      </c>
      <c r="Q174">
        <f>IF( [1]Source!BI152 = 2, (( ( ([1]Source!CT152/IF([1]Source!BA152 &lt;&gt;0,[1]Source!BA152, 1) * [1]Source!I152) + ([1]Source!CR152/IF([1]Source!BB152 &lt;&gt;0,[1]Source!BB152, 1)* [1]Source!I152) + ([1]Source!CQ152/IF([1]Source!BC152 &lt;&gt;0,[1]Source!BC152, 1) * [1]Source!I152) ) + (([1]Source!BZ152/100)*( ([1]Source!CT152/IF([1]Source!BA152 &lt;&gt;0,[1]Source!BA152, 1)* [1]Source!I152) + ([1]Source!CS152/IF([1]Source!BS152 &lt;&gt;0,[1]Source!BS152, 1) * [1]Source!I152 ))) + (([1]Source!CA152/100)*( ([1]Source!CT152/IF([1]Source!BA152 &lt;&gt;0,[1]Source!BA152, 1)* [1]Source!I152) + ([1]Source!CS152/IF([1]Source!BS152 &lt;&gt;0,[1]Source!BS152, 1) * [1]Source!I152 ))))), 0 )</f>
        <v>0</v>
      </c>
      <c r="R174">
        <f>IF( [1]Source!BI152 = 3, (( ( ([1]Source!CT152/IF([1]Source!BA152 &lt;&gt;0,[1]Source!BA152, 1) * [1]Source!I152) + ([1]Source!CR152/IF([1]Source!BB152 &lt;&gt;0,[1]Source!BB152, 1)* [1]Source!I152) + ([1]Source!CQ152/IF([1]Source!BC152 &lt;&gt;0,[1]Source!BC152, 1) * [1]Source!I152) ) + (([1]Source!BZ152/100)*( ([1]Source!CT152/IF([1]Source!BA152 &lt;&gt;0,[1]Source!BA152, 1)* [1]Source!I152) + ([1]Source!CS152/IF([1]Source!BS152 &lt;&gt;0,[1]Source!BS152, 1) * [1]Source!I152 ))) + (([1]Source!CA152/100)*( ([1]Source!CT152/IF([1]Source!BA152 &lt;&gt;0,[1]Source!BA152, 1)* [1]Source!I152) + ([1]Source!CS152/IF([1]Source!BS152 &lt;&gt;0,[1]Source!BS152, 1) * [1]Source!I152 ))))), 0 )</f>
        <v>0</v>
      </c>
      <c r="S174">
        <f>IF( [1]Source!BI152 = 4, (( ( ([1]Source!CT152/IF([1]Source!BA152 &lt;&gt;0,[1]Source!BA152, 1) * [1]Source!I152) + ([1]Source!CR152/IF([1]Source!BB152 &lt;&gt;0,[1]Source!BB152, 1)* [1]Source!I152) + ([1]Source!CQ152/IF([1]Source!BC152 &lt;&gt;0,[1]Source!BC152, 1) * [1]Source!I152) ) + (([1]Source!BZ152/100)*( ([1]Source!CT152/IF([1]Source!BA152 &lt;&gt;0,[1]Source!BA152, 1)* [1]Source!I152) + ([1]Source!CS152/IF([1]Source!BS152 &lt;&gt;0,[1]Source!BS152, 1) * [1]Source!I152 ))) + (([1]Source!CA152/100)*( ([1]Source!CT152/IF([1]Source!BA152 &lt;&gt;0,[1]Source!BA152, 1)* [1]Source!I152) + ([1]Source!CS152/IF([1]Source!BS152 &lt;&gt;0,[1]Source!BS152, 1) * [1]Source!I152 ))))), 0 )</f>
        <v>0</v>
      </c>
      <c r="T174">
        <f>IF( [1]Source!BI152 = 1, [1]Source!O152 + [1]Source!X152 + [1]Source!Y152, 0 )</f>
        <v>6784.19</v>
      </c>
      <c r="U174">
        <f>IF( [1]Source!BI152 = 2, [1]Source!O152 + [1]Source!X152 + [1]Source!Y152, 0 )</f>
        <v>0</v>
      </c>
      <c r="V174">
        <f>IF( [1]Source!BI152 = 3, [1]Source!O152 + [1]Source!X152 + [1]Source!Y152, 0 )</f>
        <v>0</v>
      </c>
      <c r="W174">
        <f>IF( [1]Source!BI152 = 4, [1]Source!O152 + [1]Source!X152 + [1]Source!Y152, 0 )</f>
        <v>0</v>
      </c>
      <c r="X174">
        <f>([1]Source!CS152/IF([1]Source!BS152&lt;&gt; 0, [1]Source!BS152,1) * [1]Source!I152)</f>
        <v>9.1433999999999997</v>
      </c>
    </row>
    <row r="175" spans="1:27" ht="60">
      <c r="A175" s="44">
        <v>12</v>
      </c>
      <c r="B175" s="44" t="str">
        <f>[1]Source!E158</f>
        <v>20</v>
      </c>
      <c r="C175" s="45" t="str">
        <f>[1]Source!F158</f>
        <v>08-01-003-1</v>
      </c>
      <c r="D175" s="46" t="s">
        <v>94</v>
      </c>
      <c r="E175" s="47" t="str">
        <f>[1]Source!H158</f>
        <v>100 м2</v>
      </c>
      <c r="F175" s="17">
        <f>ROUND([1]Source!I158,6)</f>
        <v>0.25919999999999999</v>
      </c>
      <c r="G175" s="14">
        <f>IF( [1]Source!AK158 &lt;&gt;0, [1]Source!AK158, [1]Source!AL158 + [1]Source!AM158 + [1]Source!AO158)</f>
        <v>1950.25</v>
      </c>
      <c r="H175" s="17"/>
      <c r="I175" s="17"/>
      <c r="J175" s="48" t="str">
        <f>IF( [1]Source!BO158 &lt;&gt;"", [1]Source!BO158, "" )</f>
        <v/>
      </c>
      <c r="K175" s="17"/>
      <c r="L175" s="17"/>
      <c r="M175" s="17"/>
      <c r="AA175">
        <v>12</v>
      </c>
    </row>
    <row r="176" spans="1:27" ht="15">
      <c r="A176" s="17"/>
      <c r="B176" s="17"/>
      <c r="C176" s="17"/>
      <c r="D176" s="17" t="s">
        <v>27</v>
      </c>
      <c r="E176" s="17"/>
      <c r="F176" s="17"/>
      <c r="G176" s="14">
        <f>[1]Source!AO158</f>
        <v>287.64999999999998</v>
      </c>
      <c r="H176" s="48" t="str">
        <f>[1]Source!DG158</f>
        <v/>
      </c>
      <c r="I176" s="14">
        <f>([1]Source!CT158/IF([1]Source!BA158&lt;&gt; 0, [1]Source!BA158,1) * [1]Source!I158)</f>
        <v>74.558879999999988</v>
      </c>
      <c r="J176" s="17"/>
      <c r="K176" s="17">
        <f>[1]Source!BA158</f>
        <v>11.465999999999999</v>
      </c>
      <c r="L176" s="14">
        <f>[1]Source!S158</f>
        <v>854.89</v>
      </c>
      <c r="M176" s="17"/>
    </row>
    <row r="177" spans="1:27" ht="15">
      <c r="A177" s="17"/>
      <c r="B177" s="17"/>
      <c r="C177" s="17"/>
      <c r="D177" s="17" t="s">
        <v>28</v>
      </c>
      <c r="E177" s="17"/>
      <c r="F177" s="17"/>
      <c r="G177" s="14">
        <f>[1]Source!AM158</f>
        <v>33.6</v>
      </c>
      <c r="H177" s="48" t="str">
        <f>[1]Source!DE158</f>
        <v/>
      </c>
      <c r="I177" s="14">
        <f>([1]Source!CR158/IF([1]Source!BB158&lt;&gt; 0, [1]Source!BB158,1) * [1]Source!I158)</f>
        <v>8.7091200000000004</v>
      </c>
      <c r="J177" s="17"/>
      <c r="K177" s="17">
        <f>[1]Source!BB158</f>
        <v>5.8449999999999998</v>
      </c>
      <c r="L177" s="14">
        <f>[1]Source!Q158</f>
        <v>50.9</v>
      </c>
      <c r="M177" s="17"/>
    </row>
    <row r="178" spans="1:27" ht="15">
      <c r="A178" s="17"/>
      <c r="B178" s="17"/>
      <c r="C178" s="17"/>
      <c r="D178" s="17" t="s">
        <v>30</v>
      </c>
      <c r="E178" s="17"/>
      <c r="F178" s="17"/>
      <c r="G178" s="14">
        <f>[1]Source!AL158</f>
        <v>1629</v>
      </c>
      <c r="H178" s="48" t="str">
        <f>[1]Source!DD158</f>
        <v/>
      </c>
      <c r="I178" s="14">
        <f>([1]Source!CQ158/IF([1]Source!BC158&lt;&gt; 0, [1]Source!BC158,1) * [1]Source!I158)</f>
        <v>422.23679999999996</v>
      </c>
      <c r="J178" s="17"/>
      <c r="K178" s="17">
        <f>[1]Source!BC158</f>
        <v>4.2619999999999996</v>
      </c>
      <c r="L178" s="14">
        <f>[1]Source!P158</f>
        <v>1799.57</v>
      </c>
      <c r="M178" s="17"/>
    </row>
    <row r="179" spans="1:27" ht="15">
      <c r="A179" s="17"/>
      <c r="B179" s="17"/>
      <c r="C179" s="17"/>
      <c r="D179" s="17" t="s">
        <v>31</v>
      </c>
      <c r="E179" s="20" t="s">
        <v>34</v>
      </c>
      <c r="F179" s="17"/>
      <c r="G179" s="14">
        <f>[1]Source!BZ158</f>
        <v>122</v>
      </c>
      <c r="H179" s="17"/>
      <c r="I179" s="14">
        <f>Y179 + Y182 + Y183 + Y184</f>
        <v>90.96</v>
      </c>
      <c r="J179" s="17"/>
      <c r="K179" s="14">
        <f>[1]Source!AT158</f>
        <v>122</v>
      </c>
      <c r="L179" s="14">
        <f>[1]Source!X158 + [1]Source!X159 + [1]Source!X160 + [1]Source!X161 + [1]Source!X162 + [1]Source!X163</f>
        <v>1042.97</v>
      </c>
      <c r="M179" s="17"/>
      <c r="Y179">
        <f>ROUND((G179/100)*((([1]Source!CT158/IF([1]Source!BA158 &lt;&gt; 0, [1]Source!BA158,1) * [1]Source!I158)) + (([1]Source!CS158/IF([1]Source!BS158 &lt;&gt; 0, [1]Source!BS158, 1) * [1]Source!I158))),2)</f>
        <v>90.96</v>
      </c>
    </row>
    <row r="180" spans="1:27" ht="15">
      <c r="A180" s="17"/>
      <c r="B180" s="17"/>
      <c r="C180" s="17"/>
      <c r="D180" s="17" t="s">
        <v>32</v>
      </c>
      <c r="E180" s="20" t="s">
        <v>34</v>
      </c>
      <c r="F180" s="17"/>
      <c r="G180" s="14">
        <f>[1]Source!CA158</f>
        <v>80</v>
      </c>
      <c r="H180" s="17"/>
      <c r="I180" s="14">
        <f>Z180 + Z182 + Z183 + Z184</f>
        <v>59.65</v>
      </c>
      <c r="J180" s="17"/>
      <c r="K180" s="14">
        <f>[1]Source!AU158</f>
        <v>80</v>
      </c>
      <c r="L180" s="14">
        <f>[1]Source!Y158 + [1]Source!Y159 + [1]Source!Y160 + [1]Source!Y161 + [1]Source!Y162 + [1]Source!Y163</f>
        <v>683.91</v>
      </c>
      <c r="M180" s="17"/>
      <c r="Z180">
        <f>ROUND((G180/100)*((([1]Source!CT158/IF([1]Source!BA158 &lt;&gt; 0, [1]Source!BA158,1) * [1]Source!I158)) + (([1]Source!CS158/IF([1]Source!BS158 &lt;&gt; 0, [1]Source!BS158, 1) * [1]Source!I158))),2)</f>
        <v>59.65</v>
      </c>
    </row>
    <row r="181" spans="1:27" ht="15">
      <c r="A181" s="17"/>
      <c r="B181" s="17"/>
      <c r="C181" s="17"/>
      <c r="D181" s="17" t="s">
        <v>33</v>
      </c>
      <c r="E181" s="20" t="s">
        <v>35</v>
      </c>
      <c r="F181" s="17">
        <f>[1]Source!AQ158</f>
        <v>38.200000000000003</v>
      </c>
      <c r="G181" s="17"/>
      <c r="H181" s="48" t="str">
        <f>[1]Source!DI158</f>
        <v/>
      </c>
      <c r="I181" s="17"/>
      <c r="J181" s="17"/>
      <c r="K181" s="17"/>
      <c r="L181" s="17"/>
      <c r="M181" s="14">
        <f>[1]Source!U158</f>
        <v>9.9014400000000009</v>
      </c>
    </row>
    <row r="182" spans="1:27" ht="45">
      <c r="A182" s="45"/>
      <c r="B182" s="45"/>
      <c r="C182" s="45" t="str">
        <f>[1]Source!F159</f>
        <v>113-0368</v>
      </c>
      <c r="D182" s="46" t="s">
        <v>95</v>
      </c>
      <c r="E182" s="47" t="str">
        <f>[1]Source!H159</f>
        <v>т</v>
      </c>
      <c r="F182" s="17">
        <f>ROUND([1]Source!I159,6)</f>
        <v>-1.2959999999999999E-2</v>
      </c>
      <c r="G182" s="14">
        <f>IF([1]Source!AL159=0,[1]Source!AK159,[1]Source!AL159)</f>
        <v>7373.5</v>
      </c>
      <c r="H182" s="48" t="str">
        <f>[1]Source!DD159</f>
        <v/>
      </c>
      <c r="I182" s="61">
        <f>([1]Source!CR159/IF([1]Source!BB159&lt;&gt; 0, [1]Source!BB159,1) * [1]Source!I159) + ([1]Source!CQ159/IF([1]Source!BC159&lt;&gt; 0, [1]Source!BC159,1) * [1]Source!I159) + ([1]Source!CT159/IF([1]Source!BA159&lt;&gt; 0, [1]Source!BA159,1) * [1]Source!I159)</f>
        <v>-95.560559999999995</v>
      </c>
      <c r="J182" s="48" t="str">
        <f>IF( [1]Source!BO159 &lt;&gt;"", [1]Source!BO159, "" )</f>
        <v/>
      </c>
      <c r="K182" s="17">
        <f>[1]Source!BC159</f>
        <v>4.2619999999999996</v>
      </c>
      <c r="L182" s="14">
        <f>[1]Source!O159</f>
        <v>-407.28</v>
      </c>
      <c r="M182" s="17"/>
      <c r="O182">
        <f>([1]Source!CT159/IF([1]Source!BA159&lt;&gt; 0, [1]Source!BA159,1) * [1]Source!I159)</f>
        <v>0</v>
      </c>
      <c r="P182">
        <f>IF( [1]Source!BI159 = 1, (([1]Source!CR159/IF([1]Source!BB159&lt;&gt; 0, [1]Source!BB159,1) * [1]Source!I159) + ([1]Source!CQ159/IF([1]Source!BC159&lt;&gt; 0, [1]Source!BC159,1) * [1]Source!I159) + ([1]Source!CT159/IF([1]Source!BA159&lt;&gt; 0, [1]Source!BA159,1) * [1]Source!I159)), 0 )</f>
        <v>-95.560559999999995</v>
      </c>
      <c r="Q182">
        <f>IF( [1]Source!BI159 = 2, (([1]Source!CR159/IF([1]Source!BB159&lt;&gt; 0, [1]Source!BB159,1) * [1]Source!I159) + ([1]Source!CQ159/IF([1]Source!BC159&lt;&gt; 0, [1]Source!BC159,1) * [1]Source!I159) + ([1]Source!CT159/IF([1]Source!BA159&lt;&gt; 0, [1]Source!BA159,1) * [1]Source!I159)), 0 )</f>
        <v>0</v>
      </c>
      <c r="R182">
        <f>IF( [1]Source!BI159 = 3, (([1]Source!CR159/IF([1]Source!BB159&lt;&gt; 0, [1]Source!BB159,1) * [1]Source!I159) + ([1]Source!CQ159/IF([1]Source!BC159&lt;&gt; 0, [1]Source!BC159,1) * [1]Source!I159) + ([1]Source!CT159/IF([1]Source!BA159&lt;&gt; 0, [1]Source!BA159,1) * [1]Source!I159)), 0 )</f>
        <v>0</v>
      </c>
      <c r="S182">
        <f>IF( [1]Source!BI159 = 4, (([1]Source!CR159/IF([1]Source!BB159&lt;&gt; 0, [1]Source!BB159,1) * [1]Source!I159) + ([1]Source!CQ159/IF([1]Source!BC159&lt;&gt; 0, [1]Source!BC159,1) * [1]Source!I159) + ([1]Source!CT159/IF([1]Source!BA159&lt;&gt; 0, [1]Source!BA159,1) * [1]Source!I159)), 0 )</f>
        <v>0</v>
      </c>
      <c r="T182">
        <f>IF( [1]Source!BI159 = 1, [1]Source!O159 + [1]Source!X159 + [1]Source!Y159, 0 )</f>
        <v>-407.28</v>
      </c>
      <c r="U182">
        <f>IF( [1]Source!BI159 = 2, [1]Source!O159 + [1]Source!X159 + [1]Source!Y159, 0 )</f>
        <v>0</v>
      </c>
      <c r="V182">
        <f>IF( [1]Source!BI159 = 3, [1]Source!O159 + [1]Source!X159 + [1]Source!Y159, 0 )</f>
        <v>0</v>
      </c>
      <c r="W182">
        <f>IF( [1]Source!BI159 = 4, [1]Source!O159 + [1]Source!X159 + [1]Source!Y159, 0 )</f>
        <v>0</v>
      </c>
      <c r="X182">
        <f>([1]Source!CS159/IF([1]Source!BS159&lt;&gt; 0, [1]Source!BS159,1) * [1]Source!I159)</f>
        <v>0</v>
      </c>
      <c r="Y182">
        <f>ROUND(([1]Source!BZ159/100)*(([1]Source!CT159/IF([1]Source!BA159&lt;&gt; 0, [1]Source!BA159,1) * [1]Source!I159) + (([1]Source!CS159/IF([1]Source!BS159&lt;&gt; 0, [1]Source!BS159,1) * [1]Source!I159) )),2)</f>
        <v>0</v>
      </c>
      <c r="Z182">
        <f>ROUND(([1]Source!CA159/100)*(([1]Source!CT159/IF([1]Source!BA159&lt;&gt; 0, [1]Source!BA159,1) * [1]Source!I159) + (([1]Source!CS159/IF([1]Source!BS159&lt;&gt; 0, [1]Source!BS159,1) * [1]Source!I159) )),2)</f>
        <v>0</v>
      </c>
    </row>
    <row r="183" spans="1:27" ht="60">
      <c r="A183" s="45"/>
      <c r="B183" s="45"/>
      <c r="C183" s="45" t="str">
        <f>[1]Source!F160</f>
        <v>402-0001</v>
      </c>
      <c r="D183" s="46" t="s">
        <v>96</v>
      </c>
      <c r="E183" s="47" t="str">
        <f>[1]Source!H160</f>
        <v>м3</v>
      </c>
      <c r="F183" s="17">
        <f>ROUND([1]Source!I160,6)</f>
        <v>-0.80352000000000001</v>
      </c>
      <c r="G183" s="14">
        <f>IF([1]Source!AL160=0,[1]Source!AK160,[1]Source!AL160)</f>
        <v>405.9</v>
      </c>
      <c r="H183" s="48" t="str">
        <f>[1]Source!DD160</f>
        <v/>
      </c>
      <c r="I183" s="61">
        <f>([1]Source!CR160/IF([1]Source!BB160&lt;&gt; 0, [1]Source!BB160,1) * [1]Source!I160) + ([1]Source!CQ160/IF([1]Source!BC160&lt;&gt; 0, [1]Source!BC160,1) * [1]Source!I160) + ([1]Source!CT160/IF([1]Source!BA160&lt;&gt; 0, [1]Source!BA160,1) * [1]Source!I160)</f>
        <v>-326.14876799999996</v>
      </c>
      <c r="J183" s="48" t="str">
        <f>IF( [1]Source!BO160 &lt;&gt;"", [1]Source!BO160, "" )</f>
        <v/>
      </c>
      <c r="K183" s="17">
        <f>[1]Source!BC160</f>
        <v>4.2619999999999996</v>
      </c>
      <c r="L183" s="14">
        <f>[1]Source!O160</f>
        <v>-1390.05</v>
      </c>
      <c r="M183" s="17"/>
      <c r="O183">
        <f>([1]Source!CT160/IF([1]Source!BA160&lt;&gt; 0, [1]Source!BA160,1) * [1]Source!I160)</f>
        <v>0</v>
      </c>
      <c r="P183">
        <f>IF( [1]Source!BI160 = 1, (([1]Source!CR160/IF([1]Source!BB160&lt;&gt; 0, [1]Source!BB160,1) * [1]Source!I160) + ([1]Source!CQ160/IF([1]Source!BC160&lt;&gt; 0, [1]Source!BC160,1) * [1]Source!I160) + ([1]Source!CT160/IF([1]Source!BA160&lt;&gt; 0, [1]Source!BA160,1) * [1]Source!I160)), 0 )</f>
        <v>-326.14876799999996</v>
      </c>
      <c r="Q183">
        <f>IF( [1]Source!BI160 = 2, (([1]Source!CR160/IF([1]Source!BB160&lt;&gt; 0, [1]Source!BB160,1) * [1]Source!I160) + ([1]Source!CQ160/IF([1]Source!BC160&lt;&gt; 0, [1]Source!BC160,1) * [1]Source!I160) + ([1]Source!CT160/IF([1]Source!BA160&lt;&gt; 0, [1]Source!BA160,1) * [1]Source!I160)), 0 )</f>
        <v>0</v>
      </c>
      <c r="R183">
        <f>IF( [1]Source!BI160 = 3, (([1]Source!CR160/IF([1]Source!BB160&lt;&gt; 0, [1]Source!BB160,1) * [1]Source!I160) + ([1]Source!CQ160/IF([1]Source!BC160&lt;&gt; 0, [1]Source!BC160,1) * [1]Source!I160) + ([1]Source!CT160/IF([1]Source!BA160&lt;&gt; 0, [1]Source!BA160,1) * [1]Source!I160)), 0 )</f>
        <v>0</v>
      </c>
      <c r="S183">
        <f>IF( [1]Source!BI160 = 4, (([1]Source!CR160/IF([1]Source!BB160&lt;&gt; 0, [1]Source!BB160,1) * [1]Source!I160) + ([1]Source!CQ160/IF([1]Source!BC160&lt;&gt; 0, [1]Source!BC160,1) * [1]Source!I160) + ([1]Source!CT160/IF([1]Source!BA160&lt;&gt; 0, [1]Source!BA160,1) * [1]Source!I160)), 0 )</f>
        <v>0</v>
      </c>
      <c r="T183">
        <f>IF( [1]Source!BI160 = 1, [1]Source!O160 + [1]Source!X160 + [1]Source!Y160, 0 )</f>
        <v>-1390.05</v>
      </c>
      <c r="U183">
        <f>IF( [1]Source!BI160 = 2, [1]Source!O160 + [1]Source!X160 + [1]Source!Y160, 0 )</f>
        <v>0</v>
      </c>
      <c r="V183">
        <f>IF( [1]Source!BI160 = 3, [1]Source!O160 + [1]Source!X160 + [1]Source!Y160, 0 )</f>
        <v>0</v>
      </c>
      <c r="W183">
        <f>IF( [1]Source!BI160 = 4, [1]Source!O160 + [1]Source!X160 + [1]Source!Y160, 0 )</f>
        <v>0</v>
      </c>
      <c r="X183">
        <f>([1]Source!CS160/IF([1]Source!BS160&lt;&gt; 0, [1]Source!BS160,1) * [1]Source!I160)</f>
        <v>0</v>
      </c>
      <c r="Y183">
        <f>ROUND(([1]Source!BZ160/100)*(([1]Source!CT160/IF([1]Source!BA160&lt;&gt; 0, [1]Source!BA160,1) * [1]Source!I160) + (([1]Source!CS160/IF([1]Source!BS160&lt;&gt; 0, [1]Source!BS160,1) * [1]Source!I160) )),2)</f>
        <v>0</v>
      </c>
      <c r="Z183">
        <f>ROUND(([1]Source!CA160/100)*(([1]Source!CT160/IF([1]Source!BA160&lt;&gt; 0, [1]Source!BA160,1) * [1]Source!I160) + (([1]Source!CS160/IF([1]Source!BS160&lt;&gt; 0, [1]Source!BS160,1) * [1]Source!I160) )),2)</f>
        <v>0</v>
      </c>
    </row>
    <row r="184" spans="1:27" ht="60">
      <c r="A184" s="50"/>
      <c r="B184" s="50"/>
      <c r="C184" s="50" t="str">
        <f>[1]Source!F163</f>
        <v>Т/Н № 2940 от 18.08.2010</v>
      </c>
      <c r="D184" s="51" t="s">
        <v>97</v>
      </c>
      <c r="E184" s="52" t="str">
        <f>[1]Source!H163</f>
        <v>кг</v>
      </c>
      <c r="F184" s="53">
        <f>ROUND([1]Source!I163,6)</f>
        <v>31.103999999999999</v>
      </c>
      <c r="G184" s="54">
        <f>[1]Source!AC163</f>
        <v>17.239999999999998</v>
      </c>
      <c r="H184" s="53"/>
      <c r="I184" s="56">
        <f>([1]Source!CR163/IF([1]Source!BB163&lt;&gt; 0, [1]Source!BB163,1) * [1]Source!I163) + ([1]Source!CQ163/IF([1]Source!BC163&lt;&gt; 0, [1]Source!BC163,1) * [1]Source!I163) + ([1]Source!CT163/IF([1]Source!BA163&lt;&gt; 0, [1]Source!BA163,1) * [1]Source!I163)</f>
        <v>536.23295999999993</v>
      </c>
      <c r="J184" s="55" t="str">
        <f>IF( [1]Source!BO163 &lt;&gt;"", [1]Source!BO163, "" )</f>
        <v/>
      </c>
      <c r="K184" s="53">
        <f>[1]Source!BC163</f>
        <v>4.2619999999999996</v>
      </c>
      <c r="L184" s="54">
        <f>[1]Source!O163</f>
        <v>2285.42</v>
      </c>
      <c r="M184" s="53"/>
      <c r="O184">
        <f>([1]Source!CT163/IF([1]Source!BA163&lt;&gt; 0, [1]Source!BA163,1) * [1]Source!I163)</f>
        <v>0</v>
      </c>
      <c r="P184">
        <f>IF( [1]Source!BI163 = 1, (([1]Source!CR163/IF([1]Source!BB163&lt;&gt; 0, [1]Source!BB163,1) * [1]Source!I163) + ([1]Source!CQ163/IF([1]Source!BC163&lt;&gt; 0, [1]Source!BC163,1) * [1]Source!I163) + ([1]Source!CT163/IF([1]Source!BA163&lt;&gt; 0, [1]Source!BA163,1) * [1]Source!I163)), 0 )</f>
        <v>536.23295999999993</v>
      </c>
      <c r="Q184">
        <f>IF( [1]Source!BI163 = 2, (([1]Source!CR163/IF([1]Source!BB163&lt;&gt; 0, [1]Source!BB163,1) * [1]Source!I163) + ([1]Source!CQ163/IF([1]Source!BC163&lt;&gt; 0, [1]Source!BC163,1) * [1]Source!I163) + ([1]Source!CT163/IF([1]Source!BA163&lt;&gt; 0, [1]Source!BA163,1) * [1]Source!I163)), 0 )</f>
        <v>0</v>
      </c>
      <c r="R184">
        <f>IF( [1]Source!BI163 = 3, (([1]Source!CR163/IF([1]Source!BB163&lt;&gt; 0, [1]Source!BB163,1) * [1]Source!I163) + ([1]Source!CQ163/IF([1]Source!BC163&lt;&gt; 0, [1]Source!BC163,1) * [1]Source!I163) + ([1]Source!CT163/IF([1]Source!BA163&lt;&gt; 0, [1]Source!BA163,1) * [1]Source!I163)), 0 )</f>
        <v>0</v>
      </c>
      <c r="S184">
        <f>IF( [1]Source!BI163 = 4, (([1]Source!CR163/IF([1]Source!BB163&lt;&gt; 0, [1]Source!BB163,1) * [1]Source!I163) + ([1]Source!CQ163/IF([1]Source!BC163&lt;&gt; 0, [1]Source!BC163,1) * [1]Source!I163) + ([1]Source!CT163/IF([1]Source!BA163&lt;&gt; 0, [1]Source!BA163,1) * [1]Source!I163)), 0 )</f>
        <v>0</v>
      </c>
      <c r="T184">
        <f>IF( [1]Source!BI163 = 1, [1]Source!O163 + [1]Source!X163 + [1]Source!Y163, 0 )</f>
        <v>2285.42</v>
      </c>
      <c r="U184">
        <f>IF( [1]Source!BI163 = 2, [1]Source!O163 + [1]Source!X163 + [1]Source!Y163, 0 )</f>
        <v>0</v>
      </c>
      <c r="V184">
        <f>IF( [1]Source!BI163 = 3, [1]Source!O163 + [1]Source!X163 + [1]Source!Y163, 0 )</f>
        <v>0</v>
      </c>
      <c r="W184">
        <f>IF( [1]Source!BI163 = 4, [1]Source!O163 + [1]Source!X163 + [1]Source!Y163, 0 )</f>
        <v>0</v>
      </c>
      <c r="X184">
        <f>([1]Source!CS163/IF([1]Source!BS163&lt;&gt; 0, [1]Source!BS163,1) * [1]Source!I163)</f>
        <v>0</v>
      </c>
      <c r="Y184">
        <f>ROUND(([1]Source!BZ163/100)*(([1]Source!CT163/IF([1]Source!BA163&lt;&gt; 0, [1]Source!BA163,1) * [1]Source!I163) + (([1]Source!CS163/IF([1]Source!BS163&lt;&gt; 0, [1]Source!BS163,1) * [1]Source!I163) )),2)</f>
        <v>0</v>
      </c>
      <c r="Z184">
        <f>ROUND(([1]Source!CA163/100)*(([1]Source!CT163/IF([1]Source!BA163&lt;&gt; 0, [1]Source!BA163,1) * [1]Source!I163) + (([1]Source!CS163/IF([1]Source!BS163&lt;&gt; 0, [1]Source!BS163,1) * [1]Source!I163) )),2)</f>
        <v>0</v>
      </c>
    </row>
    <row r="185" spans="1:27" ht="15.75">
      <c r="A185" s="17"/>
      <c r="B185" s="17"/>
      <c r="C185" s="17"/>
      <c r="D185" s="17"/>
      <c r="E185" s="17"/>
      <c r="F185" s="17"/>
      <c r="G185" s="17"/>
      <c r="H185" s="17"/>
      <c r="I185" s="57">
        <f>([1]Source!CT158/IF([1]Source!BA158 &lt;&gt;0, [1]Source!BA158, 1) * [1]Source!I158) + ([1]Source!CR158 / IF([1]Source!BB158 &lt;&gt;0, [1]Source!BB158, 1) * [1]Source!I158 ) + I178 + I179 + I180 + I182 + I183 + I184</f>
        <v>770.63843199999997</v>
      </c>
      <c r="J185" s="58"/>
      <c r="K185" s="58"/>
      <c r="L185" s="57">
        <f>[1]Source!S158+[1]Source!Q158+L178 + L179 + L180 + L182 + L183 + L184</f>
        <v>4920.33</v>
      </c>
      <c r="M185" s="57">
        <f>[1]Source!U158</f>
        <v>9.9014400000000009</v>
      </c>
      <c r="N185" s="59">
        <f>I185</f>
        <v>770.63843199999997</v>
      </c>
      <c r="O185">
        <f>([1]Source!CT158/IF([1]Source!BA158&lt;&gt; 0, [1]Source!BA158,1) * [1]Source!I158)</f>
        <v>74.558879999999988</v>
      </c>
      <c r="P185">
        <f>IF( [1]Source!BI158 = 1, (( ( ([1]Source!CT158/IF([1]Source!BA158 &lt;&gt;0,[1]Source!BA158, 1) * [1]Source!I158) + ([1]Source!CR158/IF([1]Source!BB158 &lt;&gt;0,[1]Source!BB158, 1)* [1]Source!I158) + ([1]Source!CQ158/IF([1]Source!BC158 &lt;&gt;0,[1]Source!BC158, 1) * [1]Source!I158) ) + (([1]Source!BZ158/100)*( ([1]Source!CT158/IF([1]Source!BA158 &lt;&gt;0,[1]Source!BA158, 1)* [1]Source!I158) + ([1]Source!CS158/IF([1]Source!BS158 &lt;&gt;0,[1]Source!BS158, 1) * [1]Source!I158 ))) + (([1]Source!CA158/100)*( ([1]Source!CT158/IF([1]Source!BA158 &lt;&gt;0,[1]Source!BA158, 1)* [1]Source!I158) + ([1]Source!CS158/IF([1]Source!BS158 &lt;&gt;0,[1]Source!BS158, 1) * [1]Source!I158 ))))), 0 )</f>
        <v>656.11373759999992</v>
      </c>
      <c r="Q185">
        <f>IF( [1]Source!BI158 = 2, (( ( ([1]Source!CT158/IF([1]Source!BA158 &lt;&gt;0,[1]Source!BA158, 1) * [1]Source!I158) + ([1]Source!CR158/IF([1]Source!BB158 &lt;&gt;0,[1]Source!BB158, 1)* [1]Source!I158) + ([1]Source!CQ158/IF([1]Source!BC158 &lt;&gt;0,[1]Source!BC158, 1) * [1]Source!I158) ) + (([1]Source!BZ158/100)*( ([1]Source!CT158/IF([1]Source!BA158 &lt;&gt;0,[1]Source!BA158, 1)* [1]Source!I158) + ([1]Source!CS158/IF([1]Source!BS158 &lt;&gt;0,[1]Source!BS158, 1) * [1]Source!I158 ))) + (([1]Source!CA158/100)*( ([1]Source!CT158/IF([1]Source!BA158 &lt;&gt;0,[1]Source!BA158, 1)* [1]Source!I158) + ([1]Source!CS158/IF([1]Source!BS158 &lt;&gt;0,[1]Source!BS158, 1) * [1]Source!I158 ))))), 0 )</f>
        <v>0</v>
      </c>
      <c r="R185">
        <f>IF( [1]Source!BI158 = 3, (( ( ([1]Source!CT158/IF([1]Source!BA158 &lt;&gt;0,[1]Source!BA158, 1) * [1]Source!I158) + ([1]Source!CR158/IF([1]Source!BB158 &lt;&gt;0,[1]Source!BB158, 1)* [1]Source!I158) + ([1]Source!CQ158/IF([1]Source!BC158 &lt;&gt;0,[1]Source!BC158, 1) * [1]Source!I158) ) + (([1]Source!BZ158/100)*( ([1]Source!CT158/IF([1]Source!BA158 &lt;&gt;0,[1]Source!BA158, 1)* [1]Source!I158) + ([1]Source!CS158/IF([1]Source!BS158 &lt;&gt;0,[1]Source!BS158, 1) * [1]Source!I158 ))) + (([1]Source!CA158/100)*( ([1]Source!CT158/IF([1]Source!BA158 &lt;&gt;0,[1]Source!BA158, 1)* [1]Source!I158) + ([1]Source!CS158/IF([1]Source!BS158 &lt;&gt;0,[1]Source!BS158, 1) * [1]Source!I158 ))))), 0 )</f>
        <v>0</v>
      </c>
      <c r="S185">
        <f>IF( [1]Source!BI158 = 4, (( ( ([1]Source!CT158/IF([1]Source!BA158 &lt;&gt;0,[1]Source!BA158, 1) * [1]Source!I158) + ([1]Source!CR158/IF([1]Source!BB158 &lt;&gt;0,[1]Source!BB158, 1)* [1]Source!I158) + ([1]Source!CQ158/IF([1]Source!BC158 &lt;&gt;0,[1]Source!BC158, 1) * [1]Source!I158) ) + (([1]Source!BZ158/100)*( ([1]Source!CT158/IF([1]Source!BA158 &lt;&gt;0,[1]Source!BA158, 1)* [1]Source!I158) + ([1]Source!CS158/IF([1]Source!BS158 &lt;&gt;0,[1]Source!BS158, 1) * [1]Source!I158 ))) + (([1]Source!CA158/100)*( ([1]Source!CT158/IF([1]Source!BA158 &lt;&gt;0,[1]Source!BA158, 1)* [1]Source!I158) + ([1]Source!CS158/IF([1]Source!BS158 &lt;&gt;0,[1]Source!BS158, 1) * [1]Source!I158 ))))), 0 )</f>
        <v>0</v>
      </c>
      <c r="T185">
        <f>IF( [1]Source!BI158 = 1, [1]Source!O158 + [1]Source!X158 + [1]Source!Y158, 0 )</f>
        <v>4432.24</v>
      </c>
      <c r="U185">
        <f>IF( [1]Source!BI158 = 2, [1]Source!O158 + [1]Source!X158 + [1]Source!Y158, 0 )</f>
        <v>0</v>
      </c>
      <c r="V185">
        <f>IF( [1]Source!BI158 = 3, [1]Source!O158 + [1]Source!X158 + [1]Source!Y158, 0 )</f>
        <v>0</v>
      </c>
      <c r="W185">
        <f>IF( [1]Source!BI158 = 4, [1]Source!O158 + [1]Source!X158 + [1]Source!Y158, 0 )</f>
        <v>0</v>
      </c>
      <c r="X185">
        <f>([1]Source!CS158/IF([1]Source!BS158&lt;&gt; 0, [1]Source!BS158,1) * [1]Source!I158)</f>
        <v>0</v>
      </c>
    </row>
    <row r="186" spans="1:27" ht="60">
      <c r="A186" s="44">
        <v>13</v>
      </c>
      <c r="B186" s="44" t="str">
        <f>[1]Source!E164</f>
        <v>21</v>
      </c>
      <c r="C186" s="45" t="str">
        <f>[1]Source!F164</f>
        <v>08-01-003-4</v>
      </c>
      <c r="D186" s="46" t="s">
        <v>98</v>
      </c>
      <c r="E186" s="47" t="str">
        <f>[1]Source!H164</f>
        <v>100 м2</v>
      </c>
      <c r="F186" s="17">
        <f>ROUND([1]Source!I164,6)</f>
        <v>0.41039999999999999</v>
      </c>
      <c r="G186" s="14">
        <f>IF( [1]Source!AK164 &lt;&gt;0, [1]Source!AK164, [1]Source!AL164 + [1]Source!AM164 + [1]Source!AO164)</f>
        <v>2378.67</v>
      </c>
      <c r="H186" s="17"/>
      <c r="I186" s="17"/>
      <c r="J186" s="48" t="str">
        <f>IF( [1]Source!BO164 &lt;&gt;"", [1]Source!BO164, "" )</f>
        <v/>
      </c>
      <c r="K186" s="17"/>
      <c r="L186" s="17"/>
      <c r="M186" s="17"/>
      <c r="AA186">
        <v>13</v>
      </c>
    </row>
    <row r="187" spans="1:27" ht="15">
      <c r="A187" s="17"/>
      <c r="B187" s="17"/>
      <c r="C187" s="17"/>
      <c r="D187" s="17" t="s">
        <v>27</v>
      </c>
      <c r="E187" s="17"/>
      <c r="F187" s="17"/>
      <c r="G187" s="14">
        <f>[1]Source!AO164</f>
        <v>734.38</v>
      </c>
      <c r="H187" s="48" t="str">
        <f>[1]Source!DG164</f>
        <v/>
      </c>
      <c r="I187" s="14">
        <f>([1]Source!CT164/IF([1]Source!BA164&lt;&gt; 0, [1]Source!BA164,1) * [1]Source!I164)</f>
        <v>301.38955199999998</v>
      </c>
      <c r="J187" s="17"/>
      <c r="K187" s="17">
        <f>[1]Source!BA164</f>
        <v>11.465999999999999</v>
      </c>
      <c r="L187" s="14">
        <f>[1]Source!S164</f>
        <v>3455.73</v>
      </c>
      <c r="M187" s="17"/>
    </row>
    <row r="188" spans="1:27" ht="15">
      <c r="A188" s="17"/>
      <c r="B188" s="17"/>
      <c r="C188" s="17"/>
      <c r="D188" s="17" t="s">
        <v>28</v>
      </c>
      <c r="E188" s="17"/>
      <c r="F188" s="17"/>
      <c r="G188" s="14">
        <f>[1]Source!AM164</f>
        <v>33.6</v>
      </c>
      <c r="H188" s="48" t="str">
        <f>[1]Source!DE164</f>
        <v/>
      </c>
      <c r="I188" s="14">
        <f>([1]Source!CR164/IF([1]Source!BB164&lt;&gt; 0, [1]Source!BB164,1) * [1]Source!I164)</f>
        <v>13.789440000000001</v>
      </c>
      <c r="J188" s="17"/>
      <c r="K188" s="17">
        <f>[1]Source!BB164</f>
        <v>5.8449999999999998</v>
      </c>
      <c r="L188" s="14">
        <f>[1]Source!Q164</f>
        <v>80.599999999999994</v>
      </c>
      <c r="M188" s="17"/>
    </row>
    <row r="189" spans="1:27" ht="15">
      <c r="A189" s="17"/>
      <c r="B189" s="17"/>
      <c r="C189" s="17"/>
      <c r="D189" s="17" t="s">
        <v>30</v>
      </c>
      <c r="E189" s="17"/>
      <c r="F189" s="17"/>
      <c r="G189" s="14">
        <f>[1]Source!AL164</f>
        <v>1610.69</v>
      </c>
      <c r="H189" s="48" t="str">
        <f>[1]Source!DD164</f>
        <v/>
      </c>
      <c r="I189" s="14">
        <f>([1]Source!CQ164/IF([1]Source!BC164&lt;&gt; 0, [1]Source!BC164,1) * [1]Source!I164)</f>
        <v>661.02717600000005</v>
      </c>
      <c r="J189" s="17"/>
      <c r="K189" s="17">
        <f>[1]Source!BC164</f>
        <v>4.2619999999999996</v>
      </c>
      <c r="L189" s="14">
        <f>[1]Source!P164</f>
        <v>2817.3</v>
      </c>
      <c r="M189" s="17"/>
    </row>
    <row r="190" spans="1:27" ht="15">
      <c r="A190" s="17"/>
      <c r="B190" s="17"/>
      <c r="C190" s="17"/>
      <c r="D190" s="17" t="s">
        <v>31</v>
      </c>
      <c r="E190" s="20" t="s">
        <v>34</v>
      </c>
      <c r="F190" s="17"/>
      <c r="G190" s="14">
        <f>[1]Source!BZ164</f>
        <v>122</v>
      </c>
      <c r="H190" s="17"/>
      <c r="I190" s="14">
        <f>Y190 + Y193 + Y194 + Y195</f>
        <v>367.7</v>
      </c>
      <c r="J190" s="17"/>
      <c r="K190" s="14">
        <f>[1]Source!AT164</f>
        <v>122</v>
      </c>
      <c r="L190" s="14">
        <f>[1]Source!X164 + [1]Source!X165 + [1]Source!X166 + [1]Source!X167 + [1]Source!X168 + [1]Source!X169</f>
        <v>4215.99</v>
      </c>
      <c r="M190" s="17"/>
      <c r="Y190">
        <f>ROUND((G190/100)*((([1]Source!CT164/IF([1]Source!BA164 &lt;&gt; 0, [1]Source!BA164,1) * [1]Source!I164)) + (([1]Source!CS164/IF([1]Source!BS164 &lt;&gt; 0, [1]Source!BS164, 1) * [1]Source!I164))),2)</f>
        <v>367.7</v>
      </c>
    </row>
    <row r="191" spans="1:27" ht="15">
      <c r="A191" s="17"/>
      <c r="B191" s="17"/>
      <c r="C191" s="17"/>
      <c r="D191" s="17" t="s">
        <v>32</v>
      </c>
      <c r="E191" s="20" t="s">
        <v>34</v>
      </c>
      <c r="F191" s="17"/>
      <c r="G191" s="14">
        <f>[1]Source!CA164</f>
        <v>80</v>
      </c>
      <c r="H191" s="17"/>
      <c r="I191" s="14">
        <f>Z191 + Z193 + Z194 + Z195</f>
        <v>241.11</v>
      </c>
      <c r="J191" s="17"/>
      <c r="K191" s="14">
        <f>[1]Source!AU164</f>
        <v>80</v>
      </c>
      <c r="L191" s="14">
        <f>[1]Source!Y164 + [1]Source!Y165 + [1]Source!Y166 + [1]Source!Y167 + [1]Source!Y168 + [1]Source!Y169</f>
        <v>2764.58</v>
      </c>
      <c r="M191" s="17"/>
      <c r="Z191">
        <f>ROUND((G191/100)*((([1]Source!CT164/IF([1]Source!BA164 &lt;&gt; 0, [1]Source!BA164,1) * [1]Source!I164)) + (([1]Source!CS164/IF([1]Source!BS164 &lt;&gt; 0, [1]Source!BS164, 1) * [1]Source!I164))),2)</f>
        <v>241.11</v>
      </c>
    </row>
    <row r="192" spans="1:27" ht="15">
      <c r="A192" s="17"/>
      <c r="B192" s="17"/>
      <c r="C192" s="17"/>
      <c r="D192" s="17" t="s">
        <v>33</v>
      </c>
      <c r="E192" s="20" t="s">
        <v>35</v>
      </c>
      <c r="F192" s="17">
        <f>[1]Source!AQ164</f>
        <v>88.8</v>
      </c>
      <c r="G192" s="17"/>
      <c r="H192" s="48" t="str">
        <f>[1]Source!DI164</f>
        <v/>
      </c>
      <c r="I192" s="17"/>
      <c r="J192" s="17"/>
      <c r="K192" s="17"/>
      <c r="L192" s="17"/>
      <c r="M192" s="14">
        <f>[1]Source!U164</f>
        <v>36.443519999999999</v>
      </c>
    </row>
    <row r="193" spans="1:27" ht="45">
      <c r="A193" s="45"/>
      <c r="B193" s="45"/>
      <c r="C193" s="45" t="str">
        <f>[1]Source!F165</f>
        <v>113-0368</v>
      </c>
      <c r="D193" s="46" t="s">
        <v>95</v>
      </c>
      <c r="E193" s="47" t="str">
        <f>[1]Source!H165</f>
        <v>т</v>
      </c>
      <c r="F193" s="17">
        <f>ROUND([1]Source!I165,6)</f>
        <v>-2.052E-2</v>
      </c>
      <c r="G193" s="14">
        <f>IF([1]Source!AL165=0,[1]Source!AK165,[1]Source!AL165)</f>
        <v>7373.5</v>
      </c>
      <c r="H193" s="48" t="str">
        <f>[1]Source!DD165</f>
        <v/>
      </c>
      <c r="I193" s="61">
        <f>([1]Source!CR165/IF([1]Source!BB165&lt;&gt; 0, [1]Source!BB165,1) * [1]Source!I165) + ([1]Source!CQ165/IF([1]Source!BC165&lt;&gt; 0, [1]Source!BC165,1) * [1]Source!I165) + ([1]Source!CT165/IF([1]Source!BA165&lt;&gt; 0, [1]Source!BA165,1) * [1]Source!I165)</f>
        <v>-151.30421999999999</v>
      </c>
      <c r="J193" s="48" t="str">
        <f>IF( [1]Source!BO165 &lt;&gt;"", [1]Source!BO165, "" )</f>
        <v/>
      </c>
      <c r="K193" s="17">
        <f>[1]Source!BC165</f>
        <v>4.2619999999999996</v>
      </c>
      <c r="L193" s="14">
        <f>[1]Source!O165</f>
        <v>-644.86</v>
      </c>
      <c r="M193" s="17"/>
      <c r="O193">
        <f>([1]Source!CT165/IF([1]Source!BA165&lt;&gt; 0, [1]Source!BA165,1) * [1]Source!I165)</f>
        <v>0</v>
      </c>
      <c r="P193">
        <f>IF( [1]Source!BI165 = 1, (([1]Source!CR165/IF([1]Source!BB165&lt;&gt; 0, [1]Source!BB165,1) * [1]Source!I165) + ([1]Source!CQ165/IF([1]Source!BC165&lt;&gt; 0, [1]Source!BC165,1) * [1]Source!I165) + ([1]Source!CT165/IF([1]Source!BA165&lt;&gt; 0, [1]Source!BA165,1) * [1]Source!I165)), 0 )</f>
        <v>-151.30421999999999</v>
      </c>
      <c r="Q193">
        <f>IF( [1]Source!BI165 = 2, (([1]Source!CR165/IF([1]Source!BB165&lt;&gt; 0, [1]Source!BB165,1) * [1]Source!I165) + ([1]Source!CQ165/IF([1]Source!BC165&lt;&gt; 0, [1]Source!BC165,1) * [1]Source!I165) + ([1]Source!CT165/IF([1]Source!BA165&lt;&gt; 0, [1]Source!BA165,1) * [1]Source!I165)), 0 )</f>
        <v>0</v>
      </c>
      <c r="R193">
        <f>IF( [1]Source!BI165 = 3, (([1]Source!CR165/IF([1]Source!BB165&lt;&gt; 0, [1]Source!BB165,1) * [1]Source!I165) + ([1]Source!CQ165/IF([1]Source!BC165&lt;&gt; 0, [1]Source!BC165,1) * [1]Source!I165) + ([1]Source!CT165/IF([1]Source!BA165&lt;&gt; 0, [1]Source!BA165,1) * [1]Source!I165)), 0 )</f>
        <v>0</v>
      </c>
      <c r="S193">
        <f>IF( [1]Source!BI165 = 4, (([1]Source!CR165/IF([1]Source!BB165&lt;&gt; 0, [1]Source!BB165,1) * [1]Source!I165) + ([1]Source!CQ165/IF([1]Source!BC165&lt;&gt; 0, [1]Source!BC165,1) * [1]Source!I165) + ([1]Source!CT165/IF([1]Source!BA165&lt;&gt; 0, [1]Source!BA165,1) * [1]Source!I165)), 0 )</f>
        <v>0</v>
      </c>
      <c r="T193">
        <f>IF( [1]Source!BI165 = 1, [1]Source!O165 + [1]Source!X165 + [1]Source!Y165, 0 )</f>
        <v>-644.86</v>
      </c>
      <c r="U193">
        <f>IF( [1]Source!BI165 = 2, [1]Source!O165 + [1]Source!X165 + [1]Source!Y165, 0 )</f>
        <v>0</v>
      </c>
      <c r="V193">
        <f>IF( [1]Source!BI165 = 3, [1]Source!O165 + [1]Source!X165 + [1]Source!Y165, 0 )</f>
        <v>0</v>
      </c>
      <c r="W193">
        <f>IF( [1]Source!BI165 = 4, [1]Source!O165 + [1]Source!X165 + [1]Source!Y165, 0 )</f>
        <v>0</v>
      </c>
      <c r="X193">
        <f>([1]Source!CS165/IF([1]Source!BS165&lt;&gt; 0, [1]Source!BS165,1) * [1]Source!I165)</f>
        <v>0</v>
      </c>
      <c r="Y193">
        <f>ROUND(([1]Source!BZ165/100)*(([1]Source!CT165/IF([1]Source!BA165&lt;&gt; 0, [1]Source!BA165,1) * [1]Source!I165) + (([1]Source!CS165/IF([1]Source!BS165&lt;&gt; 0, [1]Source!BS165,1) * [1]Source!I165) )),2)</f>
        <v>0</v>
      </c>
      <c r="Z193">
        <f>ROUND(([1]Source!CA165/100)*(([1]Source!CT165/IF([1]Source!BA165&lt;&gt; 0, [1]Source!BA165,1) * [1]Source!I165) + (([1]Source!CS165/IF([1]Source!BS165&lt;&gt; 0, [1]Source!BS165,1) * [1]Source!I165) )),2)</f>
        <v>0</v>
      </c>
    </row>
    <row r="194" spans="1:27" ht="60">
      <c r="A194" s="45"/>
      <c r="B194" s="45"/>
      <c r="C194" s="45" t="str">
        <f>[1]Source!F166</f>
        <v>402-0078</v>
      </c>
      <c r="D194" s="46" t="s">
        <v>99</v>
      </c>
      <c r="E194" s="47" t="str">
        <f>[1]Source!H166</f>
        <v>м3</v>
      </c>
      <c r="F194" s="17">
        <f>ROUND([1]Source!I166,6)</f>
        <v>-1.1491199999999999</v>
      </c>
      <c r="G194" s="14">
        <f>IF([1]Source!AL166=0,[1]Source!AK166,[1]Source!AL166)</f>
        <v>442.85</v>
      </c>
      <c r="H194" s="48" t="str">
        <f>[1]Source!DD166</f>
        <v/>
      </c>
      <c r="I194" s="61">
        <f>([1]Source!CR166/IF([1]Source!BB166&lt;&gt; 0, [1]Source!BB166,1) * [1]Source!I166) + ([1]Source!CQ166/IF([1]Source!BC166&lt;&gt; 0, [1]Source!BC166,1) * [1]Source!I166) + ([1]Source!CT166/IF([1]Source!BA166&lt;&gt; 0, [1]Source!BA166,1) * [1]Source!I166)</f>
        <v>-508.88779199999999</v>
      </c>
      <c r="J194" s="48" t="str">
        <f>IF( [1]Source!BO166 &lt;&gt;"", [1]Source!BO166, "" )</f>
        <v/>
      </c>
      <c r="K194" s="17">
        <f>[1]Source!BC166</f>
        <v>4.2619999999999996</v>
      </c>
      <c r="L194" s="14">
        <f>[1]Source!O166</f>
        <v>-2168.88</v>
      </c>
      <c r="M194" s="17"/>
      <c r="O194">
        <f>([1]Source!CT166/IF([1]Source!BA166&lt;&gt; 0, [1]Source!BA166,1) * [1]Source!I166)</f>
        <v>0</v>
      </c>
      <c r="P194">
        <f>IF( [1]Source!BI166 = 1, (([1]Source!CR166/IF([1]Source!BB166&lt;&gt; 0, [1]Source!BB166,1) * [1]Source!I166) + ([1]Source!CQ166/IF([1]Source!BC166&lt;&gt; 0, [1]Source!BC166,1) * [1]Source!I166) + ([1]Source!CT166/IF([1]Source!BA166&lt;&gt; 0, [1]Source!BA166,1) * [1]Source!I166)), 0 )</f>
        <v>-508.88779199999999</v>
      </c>
      <c r="Q194">
        <f>IF( [1]Source!BI166 = 2, (([1]Source!CR166/IF([1]Source!BB166&lt;&gt; 0, [1]Source!BB166,1) * [1]Source!I166) + ([1]Source!CQ166/IF([1]Source!BC166&lt;&gt; 0, [1]Source!BC166,1) * [1]Source!I166) + ([1]Source!CT166/IF([1]Source!BA166&lt;&gt; 0, [1]Source!BA166,1) * [1]Source!I166)), 0 )</f>
        <v>0</v>
      </c>
      <c r="R194">
        <f>IF( [1]Source!BI166 = 3, (([1]Source!CR166/IF([1]Source!BB166&lt;&gt; 0, [1]Source!BB166,1) * [1]Source!I166) + ([1]Source!CQ166/IF([1]Source!BC166&lt;&gt; 0, [1]Source!BC166,1) * [1]Source!I166) + ([1]Source!CT166/IF([1]Source!BA166&lt;&gt; 0, [1]Source!BA166,1) * [1]Source!I166)), 0 )</f>
        <v>0</v>
      </c>
      <c r="S194">
        <f>IF( [1]Source!BI166 = 4, (([1]Source!CR166/IF([1]Source!BB166&lt;&gt; 0, [1]Source!BB166,1) * [1]Source!I166) + ([1]Source!CQ166/IF([1]Source!BC166&lt;&gt; 0, [1]Source!BC166,1) * [1]Source!I166) + ([1]Source!CT166/IF([1]Source!BA166&lt;&gt; 0, [1]Source!BA166,1) * [1]Source!I166)), 0 )</f>
        <v>0</v>
      </c>
      <c r="T194">
        <f>IF( [1]Source!BI166 = 1, [1]Source!O166 + [1]Source!X166 + [1]Source!Y166, 0 )</f>
        <v>-2168.88</v>
      </c>
      <c r="U194">
        <f>IF( [1]Source!BI166 = 2, [1]Source!O166 + [1]Source!X166 + [1]Source!Y166, 0 )</f>
        <v>0</v>
      </c>
      <c r="V194">
        <f>IF( [1]Source!BI166 = 3, [1]Source!O166 + [1]Source!X166 + [1]Source!Y166, 0 )</f>
        <v>0</v>
      </c>
      <c r="W194">
        <f>IF( [1]Source!BI166 = 4, [1]Source!O166 + [1]Source!X166 + [1]Source!Y166, 0 )</f>
        <v>0</v>
      </c>
      <c r="X194">
        <f>([1]Source!CS166/IF([1]Source!BS166&lt;&gt; 0, [1]Source!BS166,1) * [1]Source!I166)</f>
        <v>0</v>
      </c>
      <c r="Y194">
        <f>ROUND(([1]Source!BZ166/100)*(([1]Source!CT166/IF([1]Source!BA166&lt;&gt; 0, [1]Source!BA166,1) * [1]Source!I166) + (([1]Source!CS166/IF([1]Source!BS166&lt;&gt; 0, [1]Source!BS166,1) * [1]Source!I166) )),2)</f>
        <v>0</v>
      </c>
      <c r="Z194">
        <f>ROUND(([1]Source!CA166/100)*(([1]Source!CT166/IF([1]Source!BA166&lt;&gt; 0, [1]Source!BA166,1) * [1]Source!I166) + (([1]Source!CS166/IF([1]Source!BS166&lt;&gt; 0, [1]Source!BS166,1) * [1]Source!I166) )),2)</f>
        <v>0</v>
      </c>
    </row>
    <row r="195" spans="1:27" ht="60">
      <c r="A195" s="50"/>
      <c r="B195" s="50"/>
      <c r="C195" s="50" t="str">
        <f>[1]Source!F169</f>
        <v>Т/Н № 2940 от 18.08.2010</v>
      </c>
      <c r="D195" s="51" t="s">
        <v>97</v>
      </c>
      <c r="E195" s="52" t="str">
        <f>[1]Source!H169</f>
        <v>кг</v>
      </c>
      <c r="F195" s="53">
        <f>ROUND([1]Source!I169,6)</f>
        <v>49.247999999999998</v>
      </c>
      <c r="G195" s="54">
        <f>[1]Source!AC169</f>
        <v>17.239999999999998</v>
      </c>
      <c r="H195" s="53"/>
      <c r="I195" s="56">
        <f>([1]Source!CR169/IF([1]Source!BB169&lt;&gt; 0, [1]Source!BB169,1) * [1]Source!I169) + ([1]Source!CQ169/IF([1]Source!BC169&lt;&gt; 0, [1]Source!BC169,1) * [1]Source!I169) + ([1]Source!CT169/IF([1]Source!BA169&lt;&gt; 0, [1]Source!BA169,1) * [1]Source!I169)</f>
        <v>849.03551999999991</v>
      </c>
      <c r="J195" s="55" t="str">
        <f>IF( [1]Source!BO169 &lt;&gt;"", [1]Source!BO169, "" )</f>
        <v/>
      </c>
      <c r="K195" s="53">
        <f>[1]Source!BC169</f>
        <v>4.2619999999999996</v>
      </c>
      <c r="L195" s="54">
        <f>[1]Source!O169</f>
        <v>3618.59</v>
      </c>
      <c r="M195" s="53"/>
      <c r="O195">
        <f>([1]Source!CT169/IF([1]Source!BA169&lt;&gt; 0, [1]Source!BA169,1) * [1]Source!I169)</f>
        <v>0</v>
      </c>
      <c r="P195">
        <f>IF( [1]Source!BI169 = 1, (([1]Source!CR169/IF([1]Source!BB169&lt;&gt; 0, [1]Source!BB169,1) * [1]Source!I169) + ([1]Source!CQ169/IF([1]Source!BC169&lt;&gt; 0, [1]Source!BC169,1) * [1]Source!I169) + ([1]Source!CT169/IF([1]Source!BA169&lt;&gt; 0, [1]Source!BA169,1) * [1]Source!I169)), 0 )</f>
        <v>849.03551999999991</v>
      </c>
      <c r="Q195">
        <f>IF( [1]Source!BI169 = 2, (([1]Source!CR169/IF([1]Source!BB169&lt;&gt; 0, [1]Source!BB169,1) * [1]Source!I169) + ([1]Source!CQ169/IF([1]Source!BC169&lt;&gt; 0, [1]Source!BC169,1) * [1]Source!I169) + ([1]Source!CT169/IF([1]Source!BA169&lt;&gt; 0, [1]Source!BA169,1) * [1]Source!I169)), 0 )</f>
        <v>0</v>
      </c>
      <c r="R195">
        <f>IF( [1]Source!BI169 = 3, (([1]Source!CR169/IF([1]Source!BB169&lt;&gt; 0, [1]Source!BB169,1) * [1]Source!I169) + ([1]Source!CQ169/IF([1]Source!BC169&lt;&gt; 0, [1]Source!BC169,1) * [1]Source!I169) + ([1]Source!CT169/IF([1]Source!BA169&lt;&gt; 0, [1]Source!BA169,1) * [1]Source!I169)), 0 )</f>
        <v>0</v>
      </c>
      <c r="S195">
        <f>IF( [1]Source!BI169 = 4, (([1]Source!CR169/IF([1]Source!BB169&lt;&gt; 0, [1]Source!BB169,1) * [1]Source!I169) + ([1]Source!CQ169/IF([1]Source!BC169&lt;&gt; 0, [1]Source!BC169,1) * [1]Source!I169) + ([1]Source!CT169/IF([1]Source!BA169&lt;&gt; 0, [1]Source!BA169,1) * [1]Source!I169)), 0 )</f>
        <v>0</v>
      </c>
      <c r="T195">
        <f>IF( [1]Source!BI169 = 1, [1]Source!O169 + [1]Source!X169 + [1]Source!Y169, 0 )</f>
        <v>3618.59</v>
      </c>
      <c r="U195">
        <f>IF( [1]Source!BI169 = 2, [1]Source!O169 + [1]Source!X169 + [1]Source!Y169, 0 )</f>
        <v>0</v>
      </c>
      <c r="V195">
        <f>IF( [1]Source!BI169 = 3, [1]Source!O169 + [1]Source!X169 + [1]Source!Y169, 0 )</f>
        <v>0</v>
      </c>
      <c r="W195">
        <f>IF( [1]Source!BI169 = 4, [1]Source!O169 + [1]Source!X169 + [1]Source!Y169, 0 )</f>
        <v>0</v>
      </c>
      <c r="X195">
        <f>([1]Source!CS169/IF([1]Source!BS169&lt;&gt; 0, [1]Source!BS169,1) * [1]Source!I169)</f>
        <v>0</v>
      </c>
      <c r="Y195">
        <f>ROUND(([1]Source!BZ169/100)*(([1]Source!CT169/IF([1]Source!BA169&lt;&gt; 0, [1]Source!BA169,1) * [1]Source!I169) + (([1]Source!CS169/IF([1]Source!BS169&lt;&gt; 0, [1]Source!BS169,1) * [1]Source!I169) )),2)</f>
        <v>0</v>
      </c>
      <c r="Z195">
        <f>ROUND(([1]Source!CA169/100)*(([1]Source!CT169/IF([1]Source!BA169&lt;&gt; 0, [1]Source!BA169,1) * [1]Source!I169) + (([1]Source!CS169/IF([1]Source!BS169&lt;&gt; 0, [1]Source!BS169,1) * [1]Source!I169) )),2)</f>
        <v>0</v>
      </c>
    </row>
    <row r="196" spans="1:27" ht="15.75">
      <c r="A196" s="17"/>
      <c r="B196" s="17"/>
      <c r="C196" s="17"/>
      <c r="D196" s="17"/>
      <c r="E196" s="17"/>
      <c r="F196" s="17"/>
      <c r="G196" s="17"/>
      <c r="H196" s="17"/>
      <c r="I196" s="57">
        <f>([1]Source!CT164/IF([1]Source!BA164 &lt;&gt;0, [1]Source!BA164, 1) * [1]Source!I164) + ([1]Source!CR164 / IF([1]Source!BB164 &lt;&gt;0, [1]Source!BB164, 1) * [1]Source!I164 ) + I189 + I190 + I191 + I193 + I194 + I195</f>
        <v>1773.859676</v>
      </c>
      <c r="J196" s="58"/>
      <c r="K196" s="58"/>
      <c r="L196" s="57">
        <f>[1]Source!S164+[1]Source!Q164+L189 + L190 + L191 + L193 + L194 + L195</f>
        <v>14139.05</v>
      </c>
      <c r="M196" s="57">
        <f>[1]Source!U164</f>
        <v>36.443519999999999</v>
      </c>
      <c r="N196" s="59">
        <f>I196</f>
        <v>1773.859676</v>
      </c>
      <c r="O196">
        <f>([1]Source!CT164/IF([1]Source!BA164&lt;&gt; 0, [1]Source!BA164,1) * [1]Source!I164)</f>
        <v>301.38955199999998</v>
      </c>
      <c r="P196">
        <f>IF( [1]Source!BI164 = 1, (( ( ([1]Source!CT164/IF([1]Source!BA164 &lt;&gt;0,[1]Source!BA164, 1) * [1]Source!I164) + ([1]Source!CR164/IF([1]Source!BB164 &lt;&gt;0,[1]Source!BB164, 1)* [1]Source!I164) + ([1]Source!CQ164/IF([1]Source!BC164 &lt;&gt;0,[1]Source!BC164, 1) * [1]Source!I164) ) + (([1]Source!BZ164/100)*( ([1]Source!CT164/IF([1]Source!BA164 &lt;&gt;0,[1]Source!BA164, 1)* [1]Source!I164) + ([1]Source!CS164/IF([1]Source!BS164 &lt;&gt;0,[1]Source!BS164, 1) * [1]Source!I164 ))) + (([1]Source!CA164/100)*( ([1]Source!CT164/IF([1]Source!BA164 &lt;&gt;0,[1]Source!BA164, 1)* [1]Source!I164) + ([1]Source!CS164/IF([1]Source!BS164 &lt;&gt;0,[1]Source!BS164, 1) * [1]Source!I164 ))))), 0 )</f>
        <v>1585.0130630399999</v>
      </c>
      <c r="Q196">
        <f>IF( [1]Source!BI164 = 2, (( ( ([1]Source!CT164/IF([1]Source!BA164 &lt;&gt;0,[1]Source!BA164, 1) * [1]Source!I164) + ([1]Source!CR164/IF([1]Source!BB164 &lt;&gt;0,[1]Source!BB164, 1)* [1]Source!I164) + ([1]Source!CQ164/IF([1]Source!BC164 &lt;&gt;0,[1]Source!BC164, 1) * [1]Source!I164) ) + (([1]Source!BZ164/100)*( ([1]Source!CT164/IF([1]Source!BA164 &lt;&gt;0,[1]Source!BA164, 1)* [1]Source!I164) + ([1]Source!CS164/IF([1]Source!BS164 &lt;&gt;0,[1]Source!BS164, 1) * [1]Source!I164 ))) + (([1]Source!CA164/100)*( ([1]Source!CT164/IF([1]Source!BA164 &lt;&gt;0,[1]Source!BA164, 1)* [1]Source!I164) + ([1]Source!CS164/IF([1]Source!BS164 &lt;&gt;0,[1]Source!BS164, 1) * [1]Source!I164 ))))), 0 )</f>
        <v>0</v>
      </c>
      <c r="R196">
        <f>IF( [1]Source!BI164 = 3, (( ( ([1]Source!CT164/IF([1]Source!BA164 &lt;&gt;0,[1]Source!BA164, 1) * [1]Source!I164) + ([1]Source!CR164/IF([1]Source!BB164 &lt;&gt;0,[1]Source!BB164, 1)* [1]Source!I164) + ([1]Source!CQ164/IF([1]Source!BC164 &lt;&gt;0,[1]Source!BC164, 1) * [1]Source!I164) ) + (([1]Source!BZ164/100)*( ([1]Source!CT164/IF([1]Source!BA164 &lt;&gt;0,[1]Source!BA164, 1)* [1]Source!I164) + ([1]Source!CS164/IF([1]Source!BS164 &lt;&gt;0,[1]Source!BS164, 1) * [1]Source!I164 ))) + (([1]Source!CA164/100)*( ([1]Source!CT164/IF([1]Source!BA164 &lt;&gt;0,[1]Source!BA164, 1)* [1]Source!I164) + ([1]Source!CS164/IF([1]Source!BS164 &lt;&gt;0,[1]Source!BS164, 1) * [1]Source!I164 ))))), 0 )</f>
        <v>0</v>
      </c>
      <c r="S196">
        <f>IF( [1]Source!BI164 = 4, (( ( ([1]Source!CT164/IF([1]Source!BA164 &lt;&gt;0,[1]Source!BA164, 1) * [1]Source!I164) + ([1]Source!CR164/IF([1]Source!BB164 &lt;&gt;0,[1]Source!BB164, 1)* [1]Source!I164) + ([1]Source!CQ164/IF([1]Source!BC164 &lt;&gt;0,[1]Source!BC164, 1) * [1]Source!I164) ) + (([1]Source!BZ164/100)*( ([1]Source!CT164/IF([1]Source!BA164 &lt;&gt;0,[1]Source!BA164, 1)* [1]Source!I164) + ([1]Source!CS164/IF([1]Source!BS164 &lt;&gt;0,[1]Source!BS164, 1) * [1]Source!I164 ))) + (([1]Source!CA164/100)*( ([1]Source!CT164/IF([1]Source!BA164 &lt;&gt;0,[1]Source!BA164, 1)* [1]Source!I164) + ([1]Source!CS164/IF([1]Source!BS164 &lt;&gt;0,[1]Source!BS164, 1) * [1]Source!I164 ))))), 0 )</f>
        <v>0</v>
      </c>
      <c r="T196">
        <f>IF( [1]Source!BI164 = 1, [1]Source!O164 + [1]Source!X164 + [1]Source!Y164, 0 )</f>
        <v>13334.199999999999</v>
      </c>
      <c r="U196">
        <f>IF( [1]Source!BI164 = 2, [1]Source!O164 + [1]Source!X164 + [1]Source!Y164, 0 )</f>
        <v>0</v>
      </c>
      <c r="V196">
        <f>IF( [1]Source!BI164 = 3, [1]Source!O164 + [1]Source!X164 + [1]Source!Y164, 0 )</f>
        <v>0</v>
      </c>
      <c r="W196">
        <f>IF( [1]Source!BI164 = 4, [1]Source!O164 + [1]Source!X164 + [1]Source!Y164, 0 )</f>
        <v>0</v>
      </c>
      <c r="X196">
        <f>([1]Source!CS164/IF([1]Source!BS164&lt;&gt; 0, [1]Source!BS164,1) * [1]Source!I164)</f>
        <v>0</v>
      </c>
    </row>
    <row r="198" spans="1:27" s="58" customFormat="1" ht="15.75">
      <c r="D198" s="58" t="s">
        <v>83</v>
      </c>
      <c r="H198" s="96">
        <f>SUM(N151:N197)</f>
        <v>25599.087192000003</v>
      </c>
      <c r="I198" s="96"/>
      <c r="K198" s="96">
        <f>ROUND([1]Source!AB144+[1]Source!AK144+[1]Source!AL144+[1]Source!AE144*0/100,2)</f>
        <v>127549.79</v>
      </c>
      <c r="L198" s="96"/>
      <c r="M198" s="57">
        <f>[1]Source!AH144</f>
        <v>105.29</v>
      </c>
      <c r="O198" s="57">
        <f t="shared" ref="O198:X198" si="3">SUM(O151:O197)</f>
        <v>833.88883199999998</v>
      </c>
      <c r="P198" s="57">
        <f t="shared" si="3"/>
        <v>25599.078867839999</v>
      </c>
      <c r="Q198" s="57">
        <f t="shared" si="3"/>
        <v>0</v>
      </c>
      <c r="R198" s="57">
        <f t="shared" si="3"/>
        <v>0</v>
      </c>
      <c r="S198" s="57">
        <f t="shared" si="3"/>
        <v>0</v>
      </c>
      <c r="T198" s="57">
        <f t="shared" si="3"/>
        <v>127549.79</v>
      </c>
      <c r="U198" s="57">
        <f t="shared" si="3"/>
        <v>0</v>
      </c>
      <c r="V198" s="57">
        <f t="shared" si="3"/>
        <v>0</v>
      </c>
      <c r="W198" s="57">
        <f t="shared" si="3"/>
        <v>0</v>
      </c>
      <c r="X198" s="58">
        <f t="shared" si="3"/>
        <v>40.410095999999996</v>
      </c>
    </row>
    <row r="200" spans="1:27" ht="18">
      <c r="D200" s="43" t="s">
        <v>80</v>
      </c>
      <c r="E200" s="88" t="str">
        <f>IF([1]Source!C12="1", [1]Source!F187, [1]Source!G187)</f>
        <v>Фундамент Фм-4 - 1 шт. (л.7)</v>
      </c>
      <c r="F200" s="95"/>
      <c r="G200" s="95"/>
      <c r="H200" s="95"/>
      <c r="I200" s="95"/>
      <c r="J200" s="95"/>
      <c r="K200" s="95"/>
      <c r="L200" s="95"/>
    </row>
    <row r="202" spans="1:27" ht="75">
      <c r="A202" s="44">
        <v>14</v>
      </c>
      <c r="B202" s="44">
        <v>22.6</v>
      </c>
      <c r="C202" s="45" t="str">
        <f>[1]Source!F199</f>
        <v>204-0021</v>
      </c>
      <c r="D202" s="46" t="s">
        <v>87</v>
      </c>
      <c r="E202" s="47" t="str">
        <f>[1]Source!H199</f>
        <v>т</v>
      </c>
      <c r="F202" s="17">
        <f>ROUND([1]Source!I199,6)</f>
        <v>3.2399999999999998E-2</v>
      </c>
      <c r="G202" s="14">
        <f>IF( [1]Source!AK199 &lt;&gt;0, [1]Source!AK199, [1]Source!AL199 + [1]Source!AM199 + [1]Source!AO199)</f>
        <v>0</v>
      </c>
      <c r="H202" s="17"/>
      <c r="I202" s="17"/>
      <c r="J202" s="48" t="str">
        <f>IF( [1]Source!BO199 &lt;&gt;"", [1]Source!BO199, "" )</f>
        <v/>
      </c>
      <c r="K202" s="17"/>
      <c r="L202" s="17"/>
      <c r="M202" s="17"/>
      <c r="AA202">
        <v>14</v>
      </c>
    </row>
    <row r="203" spans="1:27" ht="15">
      <c r="A203" s="53"/>
      <c r="B203" s="53"/>
      <c r="C203" s="53"/>
      <c r="D203" s="53" t="s">
        <v>30</v>
      </c>
      <c r="E203" s="53"/>
      <c r="F203" s="53"/>
      <c r="G203" s="54">
        <f>[1]Source!AC199</f>
        <v>6850.47</v>
      </c>
      <c r="H203" s="53"/>
      <c r="I203" s="54">
        <f>([1]Source!CQ199/IF([1]Source!BC199&lt;&gt; 0, [1]Source!BC199,1) * [1]Source!I199)</f>
        <v>221.95522800000001</v>
      </c>
      <c r="J203" s="53"/>
      <c r="K203" s="53">
        <f>[1]Source!BC199</f>
        <v>4.2619999999999996</v>
      </c>
      <c r="L203" s="54">
        <f>[1]Source!P199</f>
        <v>945.97</v>
      </c>
      <c r="M203" s="53"/>
    </row>
    <row r="204" spans="1:27" ht="15.75">
      <c r="A204" s="17"/>
      <c r="B204" s="17"/>
      <c r="C204" s="17"/>
      <c r="D204" s="17"/>
      <c r="E204" s="17"/>
      <c r="F204" s="17"/>
      <c r="G204" s="17"/>
      <c r="H204" s="17"/>
      <c r="I204" s="57">
        <f>([1]Source!CT199/IF([1]Source!BA199 &lt;&gt;0, [1]Source!BA199, 1) * [1]Source!I199) + ([1]Source!CR199 / IF([1]Source!BB199 &lt;&gt;0, [1]Source!BB199, 1) * [1]Source!I199 ) + I203</f>
        <v>221.95522800000001</v>
      </c>
      <c r="J204" s="58"/>
      <c r="K204" s="58"/>
      <c r="L204" s="57">
        <f>[1]Source!S199+[1]Source!Q199+L203</f>
        <v>945.97</v>
      </c>
      <c r="M204" s="57">
        <f>[1]Source!U199</f>
        <v>0</v>
      </c>
      <c r="N204" s="59">
        <f>I204</f>
        <v>221.95522800000001</v>
      </c>
      <c r="O204">
        <f>([1]Source!CT199/IF([1]Source!BA199&lt;&gt; 0, [1]Source!BA199,1) * [1]Source!I199)</f>
        <v>0</v>
      </c>
      <c r="P204">
        <f>IF( [1]Source!BI199 = 1, (( ( ([1]Source!CT199/IF([1]Source!BA199 &lt;&gt;0,[1]Source!BA199, 1) * [1]Source!I199) + ([1]Source!CR199/IF([1]Source!BB199 &lt;&gt;0,[1]Source!BB199, 1)* [1]Source!I199) + ([1]Source!CQ199/IF([1]Source!BC199 &lt;&gt;0,[1]Source!BC199, 1) * [1]Source!I199) ) + (([1]Source!BZ199/100)*( ([1]Source!CT199/IF([1]Source!BA199 &lt;&gt;0,[1]Source!BA199, 1)* [1]Source!I199) + ([1]Source!CS199/IF([1]Source!BS199 &lt;&gt;0,[1]Source!BS199, 1) * [1]Source!I199 ))) + (([1]Source!CA199/100)*( ([1]Source!CT199/IF([1]Source!BA199 &lt;&gt;0,[1]Source!BA199, 1)* [1]Source!I199) + ([1]Source!CS199/IF([1]Source!BS199 &lt;&gt;0,[1]Source!BS199, 1) * [1]Source!I199 ))))), 0 )</f>
        <v>0</v>
      </c>
      <c r="Q204">
        <f>IF( [1]Source!BI199 = 2, (( ( ([1]Source!CT199/IF([1]Source!BA199 &lt;&gt;0,[1]Source!BA199, 1) * [1]Source!I199) + ([1]Source!CR199/IF([1]Source!BB199 &lt;&gt;0,[1]Source!BB199, 1)* [1]Source!I199) + ([1]Source!CQ199/IF([1]Source!BC199 &lt;&gt;0,[1]Source!BC199, 1) * [1]Source!I199) ) + (([1]Source!BZ199/100)*( ([1]Source!CT199/IF([1]Source!BA199 &lt;&gt;0,[1]Source!BA199, 1)* [1]Source!I199) + ([1]Source!CS199/IF([1]Source!BS199 &lt;&gt;0,[1]Source!BS199, 1) * [1]Source!I199 ))) + (([1]Source!CA199/100)*( ([1]Source!CT199/IF([1]Source!BA199 &lt;&gt;0,[1]Source!BA199, 1)* [1]Source!I199) + ([1]Source!CS199/IF([1]Source!BS199 &lt;&gt;0,[1]Source!BS199, 1) * [1]Source!I199 ))))), 0 )</f>
        <v>0</v>
      </c>
      <c r="R204">
        <f>IF( [1]Source!BI199 = 3, (( ( ([1]Source!CT199/IF([1]Source!BA199 &lt;&gt;0,[1]Source!BA199, 1) * [1]Source!I199) + ([1]Source!CR199/IF([1]Source!BB199 &lt;&gt;0,[1]Source!BB199, 1)* [1]Source!I199) + ([1]Source!CQ199/IF([1]Source!BC199 &lt;&gt;0,[1]Source!BC199, 1) * [1]Source!I199) ) + (([1]Source!BZ199/100)*( ([1]Source!CT199/IF([1]Source!BA199 &lt;&gt;0,[1]Source!BA199, 1)* [1]Source!I199) + ([1]Source!CS199/IF([1]Source!BS199 &lt;&gt;0,[1]Source!BS199, 1) * [1]Source!I199 ))) + (([1]Source!CA199/100)*( ([1]Source!CT199/IF([1]Source!BA199 &lt;&gt;0,[1]Source!BA199, 1)* [1]Source!I199) + ([1]Source!CS199/IF([1]Source!BS199 &lt;&gt;0,[1]Source!BS199, 1) * [1]Source!I199 ))))), 0 )</f>
        <v>0</v>
      </c>
      <c r="S204">
        <f>IF( [1]Source!BI199 = 4, (( ( ([1]Source!CT199/IF([1]Source!BA199 &lt;&gt;0,[1]Source!BA199, 1) * [1]Source!I199) + ([1]Source!CR199/IF([1]Source!BB199 &lt;&gt;0,[1]Source!BB199, 1)* [1]Source!I199) + ([1]Source!CQ199/IF([1]Source!BC199 &lt;&gt;0,[1]Source!BC199, 1) * [1]Source!I199) ) + (([1]Source!BZ199/100)*( ([1]Source!CT199/IF([1]Source!BA199 &lt;&gt;0,[1]Source!BA199, 1)* [1]Source!I199) + ([1]Source!CS199/IF([1]Source!BS199 &lt;&gt;0,[1]Source!BS199, 1) * [1]Source!I199 ))) + (([1]Source!CA199/100)*( ([1]Source!CT199/IF([1]Source!BA199 &lt;&gt;0,[1]Source!BA199, 1)* [1]Source!I199) + ([1]Source!CS199/IF([1]Source!BS199 &lt;&gt;0,[1]Source!BS199, 1) * [1]Source!I199 ))))), 0 )</f>
        <v>221.95522800000001</v>
      </c>
      <c r="T204">
        <f>IF( [1]Source!BI199 = 1, [1]Source!O199 + [1]Source!X199 + [1]Source!Y199, 0 )</f>
        <v>0</v>
      </c>
      <c r="U204">
        <f>IF( [1]Source!BI199 = 2, [1]Source!O199 + [1]Source!X199 + [1]Source!Y199, 0 )</f>
        <v>0</v>
      </c>
      <c r="V204">
        <f>IF( [1]Source!BI199 = 3, [1]Source!O199 + [1]Source!X199 + [1]Source!Y199, 0 )</f>
        <v>0</v>
      </c>
      <c r="W204">
        <f>IF( [1]Source!BI199 = 4, [1]Source!O199 + [1]Source!X199 + [1]Source!Y199, 0 )</f>
        <v>945.97</v>
      </c>
      <c r="X204">
        <f>([1]Source!CS199/IF([1]Source!BS199&lt;&gt; 0, [1]Source!BS199,1) * [1]Source!I199)</f>
        <v>0</v>
      </c>
    </row>
    <row r="205" spans="1:27" ht="75">
      <c r="A205" s="44">
        <v>15</v>
      </c>
      <c r="B205" s="44">
        <v>22.7</v>
      </c>
      <c r="C205" s="45" t="str">
        <f>[1]Source!F200</f>
        <v>204-0022</v>
      </c>
      <c r="D205" s="46" t="s">
        <v>88</v>
      </c>
      <c r="E205" s="47" t="str">
        <f>[1]Source!H200</f>
        <v>т</v>
      </c>
      <c r="F205" s="17">
        <f>ROUND([1]Source!I200,6)</f>
        <v>6.7299999999999999E-2</v>
      </c>
      <c r="G205" s="14">
        <f>IF( [1]Source!AK200 &lt;&gt;0, [1]Source!AK200, [1]Source!AL200 + [1]Source!AM200 + [1]Source!AO200)</f>
        <v>0</v>
      </c>
      <c r="H205" s="17"/>
      <c r="I205" s="17"/>
      <c r="J205" s="48" t="str">
        <f>IF( [1]Source!BO200 &lt;&gt;"", [1]Source!BO200, "" )</f>
        <v/>
      </c>
      <c r="K205" s="17"/>
      <c r="L205" s="17"/>
      <c r="M205" s="17"/>
      <c r="AA205">
        <v>15</v>
      </c>
    </row>
    <row r="206" spans="1:27" ht="15">
      <c r="A206" s="53"/>
      <c r="B206" s="53"/>
      <c r="C206" s="53"/>
      <c r="D206" s="53" t="s">
        <v>30</v>
      </c>
      <c r="E206" s="53"/>
      <c r="F206" s="53"/>
      <c r="G206" s="54">
        <f>[1]Source!AC200</f>
        <v>6420</v>
      </c>
      <c r="H206" s="53"/>
      <c r="I206" s="54">
        <f>([1]Source!CQ200/IF([1]Source!BC200&lt;&gt; 0, [1]Source!BC200,1) * [1]Source!I200)</f>
        <v>432.06599999999997</v>
      </c>
      <c r="J206" s="53"/>
      <c r="K206" s="53">
        <f>[1]Source!BC200</f>
        <v>4.2619999999999996</v>
      </c>
      <c r="L206" s="54">
        <f>[1]Source!P200</f>
        <v>1841.47</v>
      </c>
      <c r="M206" s="53"/>
    </row>
    <row r="207" spans="1:27" ht="15.75">
      <c r="A207" s="17"/>
      <c r="B207" s="17"/>
      <c r="C207" s="17"/>
      <c r="D207" s="17"/>
      <c r="E207" s="17"/>
      <c r="F207" s="17"/>
      <c r="G207" s="17"/>
      <c r="H207" s="17"/>
      <c r="I207" s="57">
        <f>([1]Source!CT200/IF([1]Source!BA200 &lt;&gt;0, [1]Source!BA200, 1) * [1]Source!I200) + ([1]Source!CR200 / IF([1]Source!BB200 &lt;&gt;0, [1]Source!BB200, 1) * [1]Source!I200 ) + I206</f>
        <v>432.06599999999997</v>
      </c>
      <c r="J207" s="58"/>
      <c r="K207" s="58"/>
      <c r="L207" s="57">
        <f>[1]Source!S200+[1]Source!Q200+L206</f>
        <v>1841.47</v>
      </c>
      <c r="M207" s="57">
        <f>[1]Source!U200</f>
        <v>0</v>
      </c>
      <c r="N207" s="59">
        <f>I207</f>
        <v>432.06599999999997</v>
      </c>
      <c r="O207">
        <f>([1]Source!CT200/IF([1]Source!BA200&lt;&gt; 0, [1]Source!BA200,1) * [1]Source!I200)</f>
        <v>0</v>
      </c>
      <c r="P207">
        <f>IF( [1]Source!BI200 = 1, (( ( ([1]Source!CT200/IF([1]Source!BA200 &lt;&gt;0,[1]Source!BA200, 1) * [1]Source!I200) + ([1]Source!CR200/IF([1]Source!BB200 &lt;&gt;0,[1]Source!BB200, 1)* [1]Source!I200) + ([1]Source!CQ200/IF([1]Source!BC200 &lt;&gt;0,[1]Source!BC200, 1) * [1]Source!I200) ) + (([1]Source!BZ200/100)*( ([1]Source!CT200/IF([1]Source!BA200 &lt;&gt;0,[1]Source!BA200, 1)* [1]Source!I200) + ([1]Source!CS200/IF([1]Source!BS200 &lt;&gt;0,[1]Source!BS200, 1) * [1]Source!I200 ))) + (([1]Source!CA200/100)*( ([1]Source!CT200/IF([1]Source!BA200 &lt;&gt;0,[1]Source!BA200, 1)* [1]Source!I200) + ([1]Source!CS200/IF([1]Source!BS200 &lt;&gt;0,[1]Source!BS200, 1) * [1]Source!I200 ))))), 0 )</f>
        <v>0</v>
      </c>
      <c r="Q207">
        <f>IF( [1]Source!BI200 = 2, (( ( ([1]Source!CT200/IF([1]Source!BA200 &lt;&gt;0,[1]Source!BA200, 1) * [1]Source!I200) + ([1]Source!CR200/IF([1]Source!BB200 &lt;&gt;0,[1]Source!BB200, 1)* [1]Source!I200) + ([1]Source!CQ200/IF([1]Source!BC200 &lt;&gt;0,[1]Source!BC200, 1) * [1]Source!I200) ) + (([1]Source!BZ200/100)*( ([1]Source!CT200/IF([1]Source!BA200 &lt;&gt;0,[1]Source!BA200, 1)* [1]Source!I200) + ([1]Source!CS200/IF([1]Source!BS200 &lt;&gt;0,[1]Source!BS200, 1) * [1]Source!I200 ))) + (([1]Source!CA200/100)*( ([1]Source!CT200/IF([1]Source!BA200 &lt;&gt;0,[1]Source!BA200, 1)* [1]Source!I200) + ([1]Source!CS200/IF([1]Source!BS200 &lt;&gt;0,[1]Source!BS200, 1) * [1]Source!I200 ))))), 0 )</f>
        <v>0</v>
      </c>
      <c r="R207">
        <f>IF( [1]Source!BI200 = 3, (( ( ([1]Source!CT200/IF([1]Source!BA200 &lt;&gt;0,[1]Source!BA200, 1) * [1]Source!I200) + ([1]Source!CR200/IF([1]Source!BB200 &lt;&gt;0,[1]Source!BB200, 1)* [1]Source!I200) + ([1]Source!CQ200/IF([1]Source!BC200 &lt;&gt;0,[1]Source!BC200, 1) * [1]Source!I200) ) + (([1]Source!BZ200/100)*( ([1]Source!CT200/IF([1]Source!BA200 &lt;&gt;0,[1]Source!BA200, 1)* [1]Source!I200) + ([1]Source!CS200/IF([1]Source!BS200 &lt;&gt;0,[1]Source!BS200, 1) * [1]Source!I200 ))) + (([1]Source!CA200/100)*( ([1]Source!CT200/IF([1]Source!BA200 &lt;&gt;0,[1]Source!BA200, 1)* [1]Source!I200) + ([1]Source!CS200/IF([1]Source!BS200 &lt;&gt;0,[1]Source!BS200, 1) * [1]Source!I200 ))))), 0 )</f>
        <v>0</v>
      </c>
      <c r="S207">
        <f>IF( [1]Source!BI200 = 4, (( ( ([1]Source!CT200/IF([1]Source!BA200 &lt;&gt;0,[1]Source!BA200, 1) * [1]Source!I200) + ([1]Source!CR200/IF([1]Source!BB200 &lt;&gt;0,[1]Source!BB200, 1)* [1]Source!I200) + ([1]Source!CQ200/IF([1]Source!BC200 &lt;&gt;0,[1]Source!BC200, 1) * [1]Source!I200) ) + (([1]Source!BZ200/100)*( ([1]Source!CT200/IF([1]Source!BA200 &lt;&gt;0,[1]Source!BA200, 1)* [1]Source!I200) + ([1]Source!CS200/IF([1]Source!BS200 &lt;&gt;0,[1]Source!BS200, 1) * [1]Source!I200 ))) + (([1]Source!CA200/100)*( ([1]Source!CT200/IF([1]Source!BA200 &lt;&gt;0,[1]Source!BA200, 1)* [1]Source!I200) + ([1]Source!CS200/IF([1]Source!BS200 &lt;&gt;0,[1]Source!BS200, 1) * [1]Source!I200 ))))), 0 )</f>
        <v>432.06599999999997</v>
      </c>
      <c r="T207">
        <f>IF( [1]Source!BI200 = 1, [1]Source!O200 + [1]Source!X200 + [1]Source!Y200, 0 )</f>
        <v>0</v>
      </c>
      <c r="U207">
        <f>IF( [1]Source!BI200 = 2, [1]Source!O200 + [1]Source!X200 + [1]Source!Y200, 0 )</f>
        <v>0</v>
      </c>
      <c r="V207">
        <f>IF( [1]Source!BI200 = 3, [1]Source!O200 + [1]Source!X200 + [1]Source!Y200, 0 )</f>
        <v>0</v>
      </c>
      <c r="W207">
        <f>IF( [1]Source!BI200 = 4, [1]Source!O200 + [1]Source!X200 + [1]Source!Y200, 0 )</f>
        <v>1841.47</v>
      </c>
      <c r="X207">
        <f>([1]Source!CS200/IF([1]Source!BS200&lt;&gt; 0, [1]Source!BS200,1) * [1]Source!I200)</f>
        <v>0</v>
      </c>
    </row>
    <row r="208" spans="1:27" ht="75">
      <c r="A208" s="44">
        <v>16</v>
      </c>
      <c r="B208" s="44">
        <v>22.8</v>
      </c>
      <c r="C208" s="45" t="str">
        <f>[1]Source!F201</f>
        <v>204-0024</v>
      </c>
      <c r="D208" s="46" t="s">
        <v>89</v>
      </c>
      <c r="E208" s="47" t="str">
        <f>[1]Source!H201</f>
        <v>т</v>
      </c>
      <c r="F208" s="17">
        <f>ROUND([1]Source!I201,6)</f>
        <v>7.5499999999999998E-2</v>
      </c>
      <c r="G208" s="14">
        <f>IF( [1]Source!AK201 &lt;&gt;0, [1]Source!AK201, [1]Source!AL201 + [1]Source!AM201 + [1]Source!AO201)</f>
        <v>0</v>
      </c>
      <c r="H208" s="17"/>
      <c r="I208" s="17"/>
      <c r="J208" s="48" t="str">
        <f>IF( [1]Source!BO201 &lt;&gt;"", [1]Source!BO201, "" )</f>
        <v/>
      </c>
      <c r="K208" s="17"/>
      <c r="L208" s="17"/>
      <c r="M208" s="17"/>
      <c r="AA208">
        <v>16</v>
      </c>
    </row>
    <row r="209" spans="1:27" ht="15">
      <c r="A209" s="53"/>
      <c r="B209" s="53"/>
      <c r="C209" s="53"/>
      <c r="D209" s="53" t="s">
        <v>30</v>
      </c>
      <c r="E209" s="53"/>
      <c r="F209" s="53"/>
      <c r="G209" s="54">
        <f>[1]Source!AC201</f>
        <v>6290</v>
      </c>
      <c r="H209" s="53"/>
      <c r="I209" s="54">
        <f>([1]Source!CQ201/IF([1]Source!BC201&lt;&gt; 0, [1]Source!BC201,1) * [1]Source!I201)</f>
        <v>474.89499999999998</v>
      </c>
      <c r="J209" s="53"/>
      <c r="K209" s="53">
        <f>[1]Source!BC201</f>
        <v>4.2619999999999996</v>
      </c>
      <c r="L209" s="54">
        <f>[1]Source!P201</f>
        <v>2024</v>
      </c>
      <c r="M209" s="53"/>
    </row>
    <row r="210" spans="1:27" ht="15.75">
      <c r="A210" s="17"/>
      <c r="B210" s="17"/>
      <c r="C210" s="17"/>
      <c r="D210" s="17"/>
      <c r="E210" s="17"/>
      <c r="F210" s="17"/>
      <c r="G210" s="17"/>
      <c r="H210" s="17"/>
      <c r="I210" s="57">
        <f>([1]Source!CT201/IF([1]Source!BA201 &lt;&gt;0, [1]Source!BA201, 1) * [1]Source!I201) + ([1]Source!CR201 / IF([1]Source!BB201 &lt;&gt;0, [1]Source!BB201, 1) * [1]Source!I201 ) + I209</f>
        <v>474.89499999999998</v>
      </c>
      <c r="J210" s="58"/>
      <c r="K210" s="58"/>
      <c r="L210" s="57">
        <f>[1]Source!S201+[1]Source!Q201+L209</f>
        <v>2024</v>
      </c>
      <c r="M210" s="57">
        <f>[1]Source!U201</f>
        <v>0</v>
      </c>
      <c r="N210" s="59">
        <f>I210</f>
        <v>474.89499999999998</v>
      </c>
      <c r="O210">
        <f>([1]Source!CT201/IF([1]Source!BA201&lt;&gt; 0, [1]Source!BA201,1) * [1]Source!I201)</f>
        <v>0</v>
      </c>
      <c r="P210">
        <f>IF( [1]Source!BI201 = 1, (( ( ([1]Source!CT201/IF([1]Source!BA201 &lt;&gt;0,[1]Source!BA201, 1) * [1]Source!I201) + ([1]Source!CR201/IF([1]Source!BB201 &lt;&gt;0,[1]Source!BB201, 1)* [1]Source!I201) + ([1]Source!CQ201/IF([1]Source!BC201 &lt;&gt;0,[1]Source!BC201, 1) * [1]Source!I201) ) + (([1]Source!BZ201/100)*( ([1]Source!CT201/IF([1]Source!BA201 &lt;&gt;0,[1]Source!BA201, 1)* [1]Source!I201) + ([1]Source!CS201/IF([1]Source!BS201 &lt;&gt;0,[1]Source!BS201, 1) * [1]Source!I201 ))) + (([1]Source!CA201/100)*( ([1]Source!CT201/IF([1]Source!BA201 &lt;&gt;0,[1]Source!BA201, 1)* [1]Source!I201) + ([1]Source!CS201/IF([1]Source!BS201 &lt;&gt;0,[1]Source!BS201, 1) * [1]Source!I201 ))))), 0 )</f>
        <v>0</v>
      </c>
      <c r="Q210">
        <f>IF( [1]Source!BI201 = 2, (( ( ([1]Source!CT201/IF([1]Source!BA201 &lt;&gt;0,[1]Source!BA201, 1) * [1]Source!I201) + ([1]Source!CR201/IF([1]Source!BB201 &lt;&gt;0,[1]Source!BB201, 1)* [1]Source!I201) + ([1]Source!CQ201/IF([1]Source!BC201 &lt;&gt;0,[1]Source!BC201, 1) * [1]Source!I201) ) + (([1]Source!BZ201/100)*( ([1]Source!CT201/IF([1]Source!BA201 &lt;&gt;0,[1]Source!BA201, 1)* [1]Source!I201) + ([1]Source!CS201/IF([1]Source!BS201 &lt;&gt;0,[1]Source!BS201, 1) * [1]Source!I201 ))) + (([1]Source!CA201/100)*( ([1]Source!CT201/IF([1]Source!BA201 &lt;&gt;0,[1]Source!BA201, 1)* [1]Source!I201) + ([1]Source!CS201/IF([1]Source!BS201 &lt;&gt;0,[1]Source!BS201, 1) * [1]Source!I201 ))))), 0 )</f>
        <v>0</v>
      </c>
      <c r="R210">
        <f>IF( [1]Source!BI201 = 3, (( ( ([1]Source!CT201/IF([1]Source!BA201 &lt;&gt;0,[1]Source!BA201, 1) * [1]Source!I201) + ([1]Source!CR201/IF([1]Source!BB201 &lt;&gt;0,[1]Source!BB201, 1)* [1]Source!I201) + ([1]Source!CQ201/IF([1]Source!BC201 &lt;&gt;0,[1]Source!BC201, 1) * [1]Source!I201) ) + (([1]Source!BZ201/100)*( ([1]Source!CT201/IF([1]Source!BA201 &lt;&gt;0,[1]Source!BA201, 1)* [1]Source!I201) + ([1]Source!CS201/IF([1]Source!BS201 &lt;&gt;0,[1]Source!BS201, 1) * [1]Source!I201 ))) + (([1]Source!CA201/100)*( ([1]Source!CT201/IF([1]Source!BA201 &lt;&gt;0,[1]Source!BA201, 1)* [1]Source!I201) + ([1]Source!CS201/IF([1]Source!BS201 &lt;&gt;0,[1]Source!BS201, 1) * [1]Source!I201 ))))), 0 )</f>
        <v>0</v>
      </c>
      <c r="S210">
        <f>IF( [1]Source!BI201 = 4, (( ( ([1]Source!CT201/IF([1]Source!BA201 &lt;&gt;0,[1]Source!BA201, 1) * [1]Source!I201) + ([1]Source!CR201/IF([1]Source!BB201 &lt;&gt;0,[1]Source!BB201, 1)* [1]Source!I201) + ([1]Source!CQ201/IF([1]Source!BC201 &lt;&gt;0,[1]Source!BC201, 1) * [1]Source!I201) ) + (([1]Source!BZ201/100)*( ([1]Source!CT201/IF([1]Source!BA201 &lt;&gt;0,[1]Source!BA201, 1)* [1]Source!I201) + ([1]Source!CS201/IF([1]Source!BS201 &lt;&gt;0,[1]Source!BS201, 1) * [1]Source!I201 ))) + (([1]Source!CA201/100)*( ([1]Source!CT201/IF([1]Source!BA201 &lt;&gt;0,[1]Source!BA201, 1)* [1]Source!I201) + ([1]Source!CS201/IF([1]Source!BS201 &lt;&gt;0,[1]Source!BS201, 1) * [1]Source!I201 ))))), 0 )</f>
        <v>474.89499999999998</v>
      </c>
      <c r="T210">
        <f>IF( [1]Source!BI201 = 1, [1]Source!O201 + [1]Source!X201 + [1]Source!Y201, 0 )</f>
        <v>0</v>
      </c>
      <c r="U210">
        <f>IF( [1]Source!BI201 = 2, [1]Source!O201 + [1]Source!X201 + [1]Source!Y201, 0 )</f>
        <v>0</v>
      </c>
      <c r="V210">
        <f>IF( [1]Source!BI201 = 3, [1]Source!O201 + [1]Source!X201 + [1]Source!Y201, 0 )</f>
        <v>0</v>
      </c>
      <c r="W210">
        <f>IF( [1]Source!BI201 = 4, [1]Source!O201 + [1]Source!X201 + [1]Source!Y201, 0 )</f>
        <v>2024</v>
      </c>
      <c r="X210">
        <f>([1]Source!CS201/IF([1]Source!BS201&lt;&gt; 0, [1]Source!BS201,1) * [1]Source!I201)</f>
        <v>0</v>
      </c>
    </row>
    <row r="211" spans="1:27" ht="60">
      <c r="A211" s="44">
        <v>17</v>
      </c>
      <c r="B211" s="44">
        <v>26</v>
      </c>
      <c r="C211" s="45" t="str">
        <f>[1]Source!F206</f>
        <v>08-01-003-1</v>
      </c>
      <c r="D211" s="46" t="s">
        <v>94</v>
      </c>
      <c r="E211" s="47" t="str">
        <f>[1]Source!H206</f>
        <v>100 м2</v>
      </c>
      <c r="F211" s="17">
        <f>ROUND([1]Source!I206,6)</f>
        <v>0.11</v>
      </c>
      <c r="G211" s="14">
        <f>IF( [1]Source!AK206 &lt;&gt;0, [1]Source!AK206, [1]Source!AL206 + [1]Source!AM206 + [1]Source!AO206)</f>
        <v>1950.25</v>
      </c>
      <c r="H211" s="17"/>
      <c r="I211" s="17"/>
      <c r="J211" s="48" t="str">
        <f>IF( [1]Source!BO206 &lt;&gt;"", [1]Source!BO206, "" )</f>
        <v/>
      </c>
      <c r="K211" s="17"/>
      <c r="L211" s="17"/>
      <c r="M211" s="17"/>
      <c r="AA211">
        <v>17</v>
      </c>
    </row>
    <row r="212" spans="1:27" ht="15">
      <c r="A212" s="17"/>
      <c r="B212" s="17"/>
      <c r="C212" s="17"/>
      <c r="D212" s="17" t="s">
        <v>27</v>
      </c>
      <c r="E212" s="17"/>
      <c r="F212" s="17"/>
      <c r="G212" s="14">
        <f>[1]Source!AO206</f>
        <v>287.64999999999998</v>
      </c>
      <c r="H212" s="48" t="str">
        <f>[1]Source!DG206</f>
        <v/>
      </c>
      <c r="I212" s="14">
        <f>([1]Source!CT206/IF([1]Source!BA206&lt;&gt; 0, [1]Source!BA206,1) * [1]Source!I206)</f>
        <v>31.641499999999997</v>
      </c>
      <c r="J212" s="17"/>
      <c r="K212" s="17">
        <f>[1]Source!BA206</f>
        <v>11.465999999999999</v>
      </c>
      <c r="L212" s="14">
        <f>[1]Source!S206</f>
        <v>362.8</v>
      </c>
      <c r="M212" s="17"/>
    </row>
    <row r="213" spans="1:27" ht="15">
      <c r="A213" s="17"/>
      <c r="B213" s="17"/>
      <c r="C213" s="17"/>
      <c r="D213" s="17" t="s">
        <v>28</v>
      </c>
      <c r="E213" s="17"/>
      <c r="F213" s="17"/>
      <c r="G213" s="14">
        <f>[1]Source!AM206</f>
        <v>33.6</v>
      </c>
      <c r="H213" s="48" t="str">
        <f>[1]Source!DE206</f>
        <v/>
      </c>
      <c r="I213" s="14">
        <f>([1]Source!CR206/IF([1]Source!BB206&lt;&gt; 0, [1]Source!BB206,1) * [1]Source!I206)</f>
        <v>3.6960000000000002</v>
      </c>
      <c r="J213" s="17"/>
      <c r="K213" s="17">
        <f>[1]Source!BB206</f>
        <v>5.8449999999999998</v>
      </c>
      <c r="L213" s="14">
        <f>[1]Source!Q206</f>
        <v>21.6</v>
      </c>
      <c r="M213" s="17"/>
    </row>
    <row r="214" spans="1:27" ht="15">
      <c r="A214" s="17"/>
      <c r="B214" s="17"/>
      <c r="C214" s="17"/>
      <c r="D214" s="17" t="s">
        <v>30</v>
      </c>
      <c r="E214" s="17"/>
      <c r="F214" s="17"/>
      <c r="G214" s="14">
        <f>[1]Source!AL206</f>
        <v>1629</v>
      </c>
      <c r="H214" s="48" t="str">
        <f>[1]Source!DD206</f>
        <v/>
      </c>
      <c r="I214" s="14">
        <f>([1]Source!CQ206/IF([1]Source!BC206&lt;&gt; 0, [1]Source!BC206,1) * [1]Source!I206)</f>
        <v>179.19</v>
      </c>
      <c r="J214" s="17"/>
      <c r="K214" s="17">
        <f>[1]Source!BC206</f>
        <v>4.2619999999999996</v>
      </c>
      <c r="L214" s="14">
        <f>[1]Source!P206</f>
        <v>763.71</v>
      </c>
      <c r="M214" s="17"/>
    </row>
    <row r="215" spans="1:27" ht="15">
      <c r="A215" s="17"/>
      <c r="B215" s="17"/>
      <c r="C215" s="17"/>
      <c r="D215" s="17" t="s">
        <v>31</v>
      </c>
      <c r="E215" s="20" t="s">
        <v>34</v>
      </c>
      <c r="F215" s="17"/>
      <c r="G215" s="14">
        <f>[1]Source!BZ206</f>
        <v>122</v>
      </c>
      <c r="H215" s="17"/>
      <c r="I215" s="14">
        <f>Y215 + Y218 + Y219 + Y220</f>
        <v>38.6</v>
      </c>
      <c r="J215" s="17"/>
      <c r="K215" s="14">
        <f>[1]Source!AT206</f>
        <v>122</v>
      </c>
      <c r="L215" s="14">
        <f>[1]Source!X206 + [1]Source!X207 + [1]Source!X208 + [1]Source!X209 + [1]Source!X210 + [1]Source!X211</f>
        <v>442.62</v>
      </c>
      <c r="M215" s="17"/>
      <c r="Y215">
        <f>ROUND((G215/100)*((([1]Source!CT206/IF([1]Source!BA206 &lt;&gt; 0, [1]Source!BA206,1) * [1]Source!I206)) + (([1]Source!CS206/IF([1]Source!BS206 &lt;&gt; 0, [1]Source!BS206, 1) * [1]Source!I206))),2)</f>
        <v>38.6</v>
      </c>
    </row>
    <row r="216" spans="1:27" ht="15">
      <c r="A216" s="17"/>
      <c r="B216" s="17"/>
      <c r="C216" s="17"/>
      <c r="D216" s="17" t="s">
        <v>32</v>
      </c>
      <c r="E216" s="20" t="s">
        <v>34</v>
      </c>
      <c r="F216" s="17"/>
      <c r="G216" s="14">
        <f>[1]Source!CA206</f>
        <v>80</v>
      </c>
      <c r="H216" s="17"/>
      <c r="I216" s="14">
        <f>Z216 + Z218 + Z219 + Z220</f>
        <v>25.31</v>
      </c>
      <c r="J216" s="17"/>
      <c r="K216" s="14">
        <f>[1]Source!AU206</f>
        <v>80</v>
      </c>
      <c r="L216" s="14">
        <f>[1]Source!Y206 + [1]Source!Y207 + [1]Source!Y208 + [1]Source!Y209 + [1]Source!Y210 + [1]Source!Y211</f>
        <v>290.24</v>
      </c>
      <c r="M216" s="17"/>
      <c r="Z216">
        <f>ROUND((G216/100)*((([1]Source!CT206/IF([1]Source!BA206 &lt;&gt; 0, [1]Source!BA206,1) * [1]Source!I206)) + (([1]Source!CS206/IF([1]Source!BS206 &lt;&gt; 0, [1]Source!BS206, 1) * [1]Source!I206))),2)</f>
        <v>25.31</v>
      </c>
    </row>
    <row r="217" spans="1:27" ht="15">
      <c r="A217" s="17"/>
      <c r="B217" s="17"/>
      <c r="C217" s="17"/>
      <c r="D217" s="17" t="s">
        <v>33</v>
      </c>
      <c r="E217" s="20" t="s">
        <v>35</v>
      </c>
      <c r="F217" s="17">
        <f>[1]Source!AQ206</f>
        <v>38.200000000000003</v>
      </c>
      <c r="G217" s="17"/>
      <c r="H217" s="48" t="str">
        <f>[1]Source!DI206</f>
        <v/>
      </c>
      <c r="I217" s="17"/>
      <c r="J217" s="17"/>
      <c r="K217" s="17"/>
      <c r="L217" s="17"/>
      <c r="M217" s="14">
        <f>[1]Source!U206</f>
        <v>4.202</v>
      </c>
    </row>
    <row r="218" spans="1:27" ht="45">
      <c r="A218" s="45"/>
      <c r="B218" s="45"/>
      <c r="C218" s="45" t="str">
        <f>[1]Source!F207</f>
        <v>113-0368</v>
      </c>
      <c r="D218" s="46" t="s">
        <v>95</v>
      </c>
      <c r="E218" s="47" t="str">
        <f>[1]Source!H207</f>
        <v>т</v>
      </c>
      <c r="F218" s="17">
        <f>ROUND([1]Source!I207,6)</f>
        <v>-5.4999999999999997E-3</v>
      </c>
      <c r="G218" s="14">
        <f>IF([1]Source!AL207=0,[1]Source!AK207,[1]Source!AL207)</f>
        <v>7373.5</v>
      </c>
      <c r="H218" s="48" t="str">
        <f>[1]Source!DD207</f>
        <v/>
      </c>
      <c r="I218" s="61">
        <f>([1]Source!CR207/IF([1]Source!BB207&lt;&gt; 0, [1]Source!BB207,1) * [1]Source!I207) + ([1]Source!CQ207/IF([1]Source!BC207&lt;&gt; 0, [1]Source!BC207,1) * [1]Source!I207) + ([1]Source!CT207/IF([1]Source!BA207&lt;&gt; 0, [1]Source!BA207,1) * [1]Source!I207)</f>
        <v>-40.554249999999996</v>
      </c>
      <c r="J218" s="48" t="str">
        <f>IF( [1]Source!BO207 &lt;&gt;"", [1]Source!BO207, "" )</f>
        <v/>
      </c>
      <c r="K218" s="17">
        <f>[1]Source!BC207</f>
        <v>4.2619999999999996</v>
      </c>
      <c r="L218" s="14">
        <f>[1]Source!O207</f>
        <v>-172.84</v>
      </c>
      <c r="M218" s="17"/>
      <c r="O218">
        <f>([1]Source!CT207/IF([1]Source!BA207&lt;&gt; 0, [1]Source!BA207,1) * [1]Source!I207)</f>
        <v>0</v>
      </c>
      <c r="P218">
        <f>IF( [1]Source!BI207 = 1, (([1]Source!CR207/IF([1]Source!BB207&lt;&gt; 0, [1]Source!BB207,1) * [1]Source!I207) + ([1]Source!CQ207/IF([1]Source!BC207&lt;&gt; 0, [1]Source!BC207,1) * [1]Source!I207) + ([1]Source!CT207/IF([1]Source!BA207&lt;&gt; 0, [1]Source!BA207,1) * [1]Source!I207)), 0 )</f>
        <v>-40.554249999999996</v>
      </c>
      <c r="Q218">
        <f>IF( [1]Source!BI207 = 2, (([1]Source!CR207/IF([1]Source!BB207&lt;&gt; 0, [1]Source!BB207,1) * [1]Source!I207) + ([1]Source!CQ207/IF([1]Source!BC207&lt;&gt; 0, [1]Source!BC207,1) * [1]Source!I207) + ([1]Source!CT207/IF([1]Source!BA207&lt;&gt; 0, [1]Source!BA207,1) * [1]Source!I207)), 0 )</f>
        <v>0</v>
      </c>
      <c r="R218">
        <f>IF( [1]Source!BI207 = 3, (([1]Source!CR207/IF([1]Source!BB207&lt;&gt; 0, [1]Source!BB207,1) * [1]Source!I207) + ([1]Source!CQ207/IF([1]Source!BC207&lt;&gt; 0, [1]Source!BC207,1) * [1]Source!I207) + ([1]Source!CT207/IF([1]Source!BA207&lt;&gt; 0, [1]Source!BA207,1) * [1]Source!I207)), 0 )</f>
        <v>0</v>
      </c>
      <c r="S218">
        <f>IF( [1]Source!BI207 = 4, (([1]Source!CR207/IF([1]Source!BB207&lt;&gt; 0, [1]Source!BB207,1) * [1]Source!I207) + ([1]Source!CQ207/IF([1]Source!BC207&lt;&gt; 0, [1]Source!BC207,1) * [1]Source!I207) + ([1]Source!CT207/IF([1]Source!BA207&lt;&gt; 0, [1]Source!BA207,1) * [1]Source!I207)), 0 )</f>
        <v>0</v>
      </c>
      <c r="T218">
        <f>IF( [1]Source!BI207 = 1, [1]Source!O207 + [1]Source!X207 + [1]Source!Y207, 0 )</f>
        <v>-172.84</v>
      </c>
      <c r="U218">
        <f>IF( [1]Source!BI207 = 2, [1]Source!O207 + [1]Source!X207 + [1]Source!Y207, 0 )</f>
        <v>0</v>
      </c>
      <c r="V218">
        <f>IF( [1]Source!BI207 = 3, [1]Source!O207 + [1]Source!X207 + [1]Source!Y207, 0 )</f>
        <v>0</v>
      </c>
      <c r="W218">
        <f>IF( [1]Source!BI207 = 4, [1]Source!O207 + [1]Source!X207 + [1]Source!Y207, 0 )</f>
        <v>0</v>
      </c>
      <c r="X218">
        <f>([1]Source!CS207/IF([1]Source!BS207&lt;&gt; 0, [1]Source!BS207,1) * [1]Source!I207)</f>
        <v>0</v>
      </c>
      <c r="Y218">
        <f>ROUND(([1]Source!BZ207/100)*(([1]Source!CT207/IF([1]Source!BA207&lt;&gt; 0, [1]Source!BA207,1) * [1]Source!I207) + (([1]Source!CS207/IF([1]Source!BS207&lt;&gt; 0, [1]Source!BS207,1) * [1]Source!I207) )),2)</f>
        <v>0</v>
      </c>
      <c r="Z218">
        <f>ROUND(([1]Source!CA207/100)*(([1]Source!CT207/IF([1]Source!BA207&lt;&gt; 0, [1]Source!BA207,1) * [1]Source!I207) + (([1]Source!CS207/IF([1]Source!BS207&lt;&gt; 0, [1]Source!BS207,1) * [1]Source!I207) )),2)</f>
        <v>0</v>
      </c>
    </row>
    <row r="219" spans="1:27" ht="60">
      <c r="A219" s="45"/>
      <c r="B219" s="45"/>
      <c r="C219" s="45" t="str">
        <f>[1]Source!F208</f>
        <v>402-0001</v>
      </c>
      <c r="D219" s="46" t="s">
        <v>96</v>
      </c>
      <c r="E219" s="47" t="str">
        <f>[1]Source!H208</f>
        <v>м3</v>
      </c>
      <c r="F219" s="17">
        <f>ROUND([1]Source!I208,6)</f>
        <v>-0.34100000000000003</v>
      </c>
      <c r="G219" s="14">
        <f>IF([1]Source!AL208=0,[1]Source!AK208,[1]Source!AL208)</f>
        <v>405.9</v>
      </c>
      <c r="H219" s="48" t="str">
        <f>[1]Source!DD208</f>
        <v/>
      </c>
      <c r="I219" s="61">
        <f>([1]Source!CR208/IF([1]Source!BB208&lt;&gt; 0, [1]Source!BB208,1) * [1]Source!I208) + ([1]Source!CQ208/IF([1]Source!BC208&lt;&gt; 0, [1]Source!BC208,1) * [1]Source!I208) + ([1]Source!CT208/IF([1]Source!BA208&lt;&gt; 0, [1]Source!BA208,1) * [1]Source!I208)</f>
        <v>-138.4119</v>
      </c>
      <c r="J219" s="48" t="str">
        <f>IF( [1]Source!BO208 &lt;&gt;"", [1]Source!BO208, "" )</f>
        <v/>
      </c>
      <c r="K219" s="17">
        <f>[1]Source!BC208</f>
        <v>4.2619999999999996</v>
      </c>
      <c r="L219" s="14">
        <f>[1]Source!O208</f>
        <v>-589.91</v>
      </c>
      <c r="M219" s="17"/>
      <c r="O219">
        <f>([1]Source!CT208/IF([1]Source!BA208&lt;&gt; 0, [1]Source!BA208,1) * [1]Source!I208)</f>
        <v>0</v>
      </c>
      <c r="P219">
        <f>IF( [1]Source!BI208 = 1, (([1]Source!CR208/IF([1]Source!BB208&lt;&gt; 0, [1]Source!BB208,1) * [1]Source!I208) + ([1]Source!CQ208/IF([1]Source!BC208&lt;&gt; 0, [1]Source!BC208,1) * [1]Source!I208) + ([1]Source!CT208/IF([1]Source!BA208&lt;&gt; 0, [1]Source!BA208,1) * [1]Source!I208)), 0 )</f>
        <v>-138.4119</v>
      </c>
      <c r="Q219">
        <f>IF( [1]Source!BI208 = 2, (([1]Source!CR208/IF([1]Source!BB208&lt;&gt; 0, [1]Source!BB208,1) * [1]Source!I208) + ([1]Source!CQ208/IF([1]Source!BC208&lt;&gt; 0, [1]Source!BC208,1) * [1]Source!I208) + ([1]Source!CT208/IF([1]Source!BA208&lt;&gt; 0, [1]Source!BA208,1) * [1]Source!I208)), 0 )</f>
        <v>0</v>
      </c>
      <c r="R219">
        <f>IF( [1]Source!BI208 = 3, (([1]Source!CR208/IF([1]Source!BB208&lt;&gt; 0, [1]Source!BB208,1) * [1]Source!I208) + ([1]Source!CQ208/IF([1]Source!BC208&lt;&gt; 0, [1]Source!BC208,1) * [1]Source!I208) + ([1]Source!CT208/IF([1]Source!BA208&lt;&gt; 0, [1]Source!BA208,1) * [1]Source!I208)), 0 )</f>
        <v>0</v>
      </c>
      <c r="S219">
        <f>IF( [1]Source!BI208 = 4, (([1]Source!CR208/IF([1]Source!BB208&lt;&gt; 0, [1]Source!BB208,1) * [1]Source!I208) + ([1]Source!CQ208/IF([1]Source!BC208&lt;&gt; 0, [1]Source!BC208,1) * [1]Source!I208) + ([1]Source!CT208/IF([1]Source!BA208&lt;&gt; 0, [1]Source!BA208,1) * [1]Source!I208)), 0 )</f>
        <v>0</v>
      </c>
      <c r="T219">
        <f>IF( [1]Source!BI208 = 1, [1]Source!O208 + [1]Source!X208 + [1]Source!Y208, 0 )</f>
        <v>-589.91</v>
      </c>
      <c r="U219">
        <f>IF( [1]Source!BI208 = 2, [1]Source!O208 + [1]Source!X208 + [1]Source!Y208, 0 )</f>
        <v>0</v>
      </c>
      <c r="V219">
        <f>IF( [1]Source!BI208 = 3, [1]Source!O208 + [1]Source!X208 + [1]Source!Y208, 0 )</f>
        <v>0</v>
      </c>
      <c r="W219">
        <f>IF( [1]Source!BI208 = 4, [1]Source!O208 + [1]Source!X208 + [1]Source!Y208, 0 )</f>
        <v>0</v>
      </c>
      <c r="X219">
        <f>([1]Source!CS208/IF([1]Source!BS208&lt;&gt; 0, [1]Source!BS208,1) * [1]Source!I208)</f>
        <v>0</v>
      </c>
      <c r="Y219">
        <f>ROUND(([1]Source!BZ208/100)*(([1]Source!CT208/IF([1]Source!BA208&lt;&gt; 0, [1]Source!BA208,1) * [1]Source!I208) + (([1]Source!CS208/IF([1]Source!BS208&lt;&gt; 0, [1]Source!BS208,1) * [1]Source!I208) )),2)</f>
        <v>0</v>
      </c>
      <c r="Z219">
        <f>ROUND(([1]Source!CA208/100)*(([1]Source!CT208/IF([1]Source!BA208&lt;&gt; 0, [1]Source!BA208,1) * [1]Source!I208) + (([1]Source!CS208/IF([1]Source!BS208&lt;&gt; 0, [1]Source!BS208,1) * [1]Source!I208) )),2)</f>
        <v>0</v>
      </c>
    </row>
    <row r="220" spans="1:27" ht="60">
      <c r="A220" s="50"/>
      <c r="B220" s="50"/>
      <c r="C220" s="50" t="str">
        <f>[1]Source!F210</f>
        <v>Т/Н № 2708 от 30.07.2010</v>
      </c>
      <c r="D220" s="51" t="s">
        <v>97</v>
      </c>
      <c r="E220" s="52" t="str">
        <f>[1]Source!H210</f>
        <v>кг</v>
      </c>
      <c r="F220" s="53">
        <f>ROUND([1]Source!I210,6)</f>
        <v>13.2</v>
      </c>
      <c r="G220" s="54">
        <f>[1]Source!AC210</f>
        <v>17.239999999999998</v>
      </c>
      <c r="H220" s="53"/>
      <c r="I220" s="56">
        <f>([1]Source!CR210/IF([1]Source!BB210&lt;&gt; 0, [1]Source!BB210,1) * [1]Source!I210) + ([1]Source!CQ210/IF([1]Source!BC210&lt;&gt; 0, [1]Source!BC210,1) * [1]Source!I210) + ([1]Source!CT210/IF([1]Source!BA210&lt;&gt; 0, [1]Source!BA210,1) * [1]Source!I210)</f>
        <v>227.56799999999996</v>
      </c>
      <c r="J220" s="55" t="str">
        <f>IF( [1]Source!BO210 &lt;&gt;"", [1]Source!BO210, "" )</f>
        <v/>
      </c>
      <c r="K220" s="53">
        <f>[1]Source!BC210</f>
        <v>4.2619999999999996</v>
      </c>
      <c r="L220" s="54">
        <f>[1]Source!O210</f>
        <v>969.89</v>
      </c>
      <c r="M220" s="53"/>
      <c r="O220">
        <f>([1]Source!CT210/IF([1]Source!BA210&lt;&gt; 0, [1]Source!BA210,1) * [1]Source!I210)</f>
        <v>0</v>
      </c>
      <c r="P220">
        <f>IF( [1]Source!BI210 = 1, (([1]Source!CR210/IF([1]Source!BB210&lt;&gt; 0, [1]Source!BB210,1) * [1]Source!I210) + ([1]Source!CQ210/IF([1]Source!BC210&lt;&gt; 0, [1]Source!BC210,1) * [1]Source!I210) + ([1]Source!CT210/IF([1]Source!BA210&lt;&gt; 0, [1]Source!BA210,1) * [1]Source!I210)), 0 )</f>
        <v>227.56799999999996</v>
      </c>
      <c r="Q220">
        <f>IF( [1]Source!BI210 = 2, (([1]Source!CR210/IF([1]Source!BB210&lt;&gt; 0, [1]Source!BB210,1) * [1]Source!I210) + ([1]Source!CQ210/IF([1]Source!BC210&lt;&gt; 0, [1]Source!BC210,1) * [1]Source!I210) + ([1]Source!CT210/IF([1]Source!BA210&lt;&gt; 0, [1]Source!BA210,1) * [1]Source!I210)), 0 )</f>
        <v>0</v>
      </c>
      <c r="R220">
        <f>IF( [1]Source!BI210 = 3, (([1]Source!CR210/IF([1]Source!BB210&lt;&gt; 0, [1]Source!BB210,1) * [1]Source!I210) + ([1]Source!CQ210/IF([1]Source!BC210&lt;&gt; 0, [1]Source!BC210,1) * [1]Source!I210) + ([1]Source!CT210/IF([1]Source!BA210&lt;&gt; 0, [1]Source!BA210,1) * [1]Source!I210)), 0 )</f>
        <v>0</v>
      </c>
      <c r="S220">
        <f>IF( [1]Source!BI210 = 4, (([1]Source!CR210/IF([1]Source!BB210&lt;&gt; 0, [1]Source!BB210,1) * [1]Source!I210) + ([1]Source!CQ210/IF([1]Source!BC210&lt;&gt; 0, [1]Source!BC210,1) * [1]Source!I210) + ([1]Source!CT210/IF([1]Source!BA210&lt;&gt; 0, [1]Source!BA210,1) * [1]Source!I210)), 0 )</f>
        <v>0</v>
      </c>
      <c r="T220">
        <f>IF( [1]Source!BI210 = 1, [1]Source!O210 + [1]Source!X210 + [1]Source!Y210, 0 )</f>
        <v>969.89</v>
      </c>
      <c r="U220">
        <f>IF( [1]Source!BI210 = 2, [1]Source!O210 + [1]Source!X210 + [1]Source!Y210, 0 )</f>
        <v>0</v>
      </c>
      <c r="V220">
        <f>IF( [1]Source!BI210 = 3, [1]Source!O210 + [1]Source!X210 + [1]Source!Y210, 0 )</f>
        <v>0</v>
      </c>
      <c r="W220">
        <f>IF( [1]Source!BI210 = 4, [1]Source!O210 + [1]Source!X210 + [1]Source!Y210, 0 )</f>
        <v>0</v>
      </c>
      <c r="X220">
        <f>([1]Source!CS210/IF([1]Source!BS210&lt;&gt; 0, [1]Source!BS210,1) * [1]Source!I210)</f>
        <v>0</v>
      </c>
      <c r="Y220">
        <f>ROUND(([1]Source!BZ210/100)*(([1]Source!CT210/IF([1]Source!BA210&lt;&gt; 0, [1]Source!BA210,1) * [1]Source!I210) + (([1]Source!CS210/IF([1]Source!BS210&lt;&gt; 0, [1]Source!BS210,1) * [1]Source!I210) )),2)</f>
        <v>0</v>
      </c>
      <c r="Z220">
        <f>ROUND(([1]Source!CA210/100)*(([1]Source!CT210/IF([1]Source!BA210&lt;&gt; 0, [1]Source!BA210,1) * [1]Source!I210) + (([1]Source!CS210/IF([1]Source!BS210&lt;&gt; 0, [1]Source!BS210,1) * [1]Source!I210) )),2)</f>
        <v>0</v>
      </c>
    </row>
    <row r="221" spans="1:27" ht="15.75">
      <c r="A221" s="17"/>
      <c r="B221" s="17"/>
      <c r="C221" s="17"/>
      <c r="D221" s="17"/>
      <c r="E221" s="17"/>
      <c r="F221" s="17"/>
      <c r="G221" s="17"/>
      <c r="H221" s="17"/>
      <c r="I221" s="57">
        <f>([1]Source!CT206/IF([1]Source!BA206 &lt;&gt;0, [1]Source!BA206, 1) * [1]Source!I206) + ([1]Source!CR206 / IF([1]Source!BB206 &lt;&gt;0, [1]Source!BB206, 1) * [1]Source!I206 ) + I214 + I215 + I216 + I218 + I219 + I220</f>
        <v>327.03934999999996</v>
      </c>
      <c r="J221" s="58"/>
      <c r="K221" s="58"/>
      <c r="L221" s="57">
        <f>[1]Source!S206+[1]Source!Q206+L214 + L215 + L216 + L218 + L219 + L220</f>
        <v>2088.11</v>
      </c>
      <c r="M221" s="57">
        <f>[1]Source!U206</f>
        <v>4.202</v>
      </c>
      <c r="N221" s="59">
        <f>I221</f>
        <v>327.03934999999996</v>
      </c>
      <c r="O221">
        <f>([1]Source!CT206/IF([1]Source!BA206&lt;&gt; 0, [1]Source!BA206,1) * [1]Source!I206)</f>
        <v>31.641499999999997</v>
      </c>
      <c r="P221">
        <f>IF( [1]Source!BI206 = 1, (( ( ([1]Source!CT206/IF([1]Source!BA206 &lt;&gt;0,[1]Source!BA206, 1) * [1]Source!I206) + ([1]Source!CR206/IF([1]Source!BB206 &lt;&gt;0,[1]Source!BB206, 1)* [1]Source!I206) + ([1]Source!CQ206/IF([1]Source!BC206 &lt;&gt;0,[1]Source!BC206, 1) * [1]Source!I206) ) + (([1]Source!BZ206/100)*( ([1]Source!CT206/IF([1]Source!BA206 &lt;&gt;0,[1]Source!BA206, 1)* [1]Source!I206) + ([1]Source!CS206/IF([1]Source!BS206 &lt;&gt;0,[1]Source!BS206, 1) * [1]Source!I206 ))) + (([1]Source!CA206/100)*( ([1]Source!CT206/IF([1]Source!BA206 &lt;&gt;0,[1]Source!BA206, 1)* [1]Source!I206) + ([1]Source!CS206/IF([1]Source!BS206 &lt;&gt;0,[1]Source!BS206, 1) * [1]Source!I206 ))))), 0 )</f>
        <v>278.44333</v>
      </c>
      <c r="Q221">
        <f>IF( [1]Source!BI206 = 2, (( ( ([1]Source!CT206/IF([1]Source!BA206 &lt;&gt;0,[1]Source!BA206, 1) * [1]Source!I206) + ([1]Source!CR206/IF([1]Source!BB206 &lt;&gt;0,[1]Source!BB206, 1)* [1]Source!I206) + ([1]Source!CQ206/IF([1]Source!BC206 &lt;&gt;0,[1]Source!BC206, 1) * [1]Source!I206) ) + (([1]Source!BZ206/100)*( ([1]Source!CT206/IF([1]Source!BA206 &lt;&gt;0,[1]Source!BA206, 1)* [1]Source!I206) + ([1]Source!CS206/IF([1]Source!BS206 &lt;&gt;0,[1]Source!BS206, 1) * [1]Source!I206 ))) + (([1]Source!CA206/100)*( ([1]Source!CT206/IF([1]Source!BA206 &lt;&gt;0,[1]Source!BA206, 1)* [1]Source!I206) + ([1]Source!CS206/IF([1]Source!BS206 &lt;&gt;0,[1]Source!BS206, 1) * [1]Source!I206 ))))), 0 )</f>
        <v>0</v>
      </c>
      <c r="R221">
        <f>IF( [1]Source!BI206 = 3, (( ( ([1]Source!CT206/IF([1]Source!BA206 &lt;&gt;0,[1]Source!BA206, 1) * [1]Source!I206) + ([1]Source!CR206/IF([1]Source!BB206 &lt;&gt;0,[1]Source!BB206, 1)* [1]Source!I206) + ([1]Source!CQ206/IF([1]Source!BC206 &lt;&gt;0,[1]Source!BC206, 1) * [1]Source!I206) ) + (([1]Source!BZ206/100)*( ([1]Source!CT206/IF([1]Source!BA206 &lt;&gt;0,[1]Source!BA206, 1)* [1]Source!I206) + ([1]Source!CS206/IF([1]Source!BS206 &lt;&gt;0,[1]Source!BS206, 1) * [1]Source!I206 ))) + (([1]Source!CA206/100)*( ([1]Source!CT206/IF([1]Source!BA206 &lt;&gt;0,[1]Source!BA206, 1)* [1]Source!I206) + ([1]Source!CS206/IF([1]Source!BS206 &lt;&gt;0,[1]Source!BS206, 1) * [1]Source!I206 ))))), 0 )</f>
        <v>0</v>
      </c>
      <c r="S221">
        <f>IF( [1]Source!BI206 = 4, (( ( ([1]Source!CT206/IF([1]Source!BA206 &lt;&gt;0,[1]Source!BA206, 1) * [1]Source!I206) + ([1]Source!CR206/IF([1]Source!BB206 &lt;&gt;0,[1]Source!BB206, 1)* [1]Source!I206) + ([1]Source!CQ206/IF([1]Source!BC206 &lt;&gt;0,[1]Source!BC206, 1) * [1]Source!I206) ) + (([1]Source!BZ206/100)*( ([1]Source!CT206/IF([1]Source!BA206 &lt;&gt;0,[1]Source!BA206, 1)* [1]Source!I206) + ([1]Source!CS206/IF([1]Source!BS206 &lt;&gt;0,[1]Source!BS206, 1) * [1]Source!I206 ))) + (([1]Source!CA206/100)*( ([1]Source!CT206/IF([1]Source!BA206 &lt;&gt;0,[1]Source!BA206, 1)* [1]Source!I206) + ([1]Source!CS206/IF([1]Source!BS206 &lt;&gt;0,[1]Source!BS206, 1) * [1]Source!I206 ))))), 0 )</f>
        <v>0</v>
      </c>
      <c r="T221">
        <f>IF( [1]Source!BI206 = 1, [1]Source!O206 + [1]Source!X206 + [1]Source!Y206, 0 )</f>
        <v>1880.97</v>
      </c>
      <c r="U221">
        <f>IF( [1]Source!BI206 = 2, [1]Source!O206 + [1]Source!X206 + [1]Source!Y206, 0 )</f>
        <v>0</v>
      </c>
      <c r="V221">
        <f>IF( [1]Source!BI206 = 3, [1]Source!O206 + [1]Source!X206 + [1]Source!Y206, 0 )</f>
        <v>0</v>
      </c>
      <c r="W221">
        <f>IF( [1]Source!BI206 = 4, [1]Source!O206 + [1]Source!X206 + [1]Source!Y206, 0 )</f>
        <v>0</v>
      </c>
      <c r="X221">
        <f>([1]Source!CS206/IF([1]Source!BS206&lt;&gt; 0, [1]Source!BS206,1) * [1]Source!I206)</f>
        <v>0</v>
      </c>
    </row>
    <row r="222" spans="1:27" ht="60">
      <c r="A222" s="44">
        <v>18</v>
      </c>
      <c r="B222" s="44">
        <v>27</v>
      </c>
      <c r="C222" s="45" t="str">
        <f>[1]Source!F212</f>
        <v>08-01-003-4</v>
      </c>
      <c r="D222" s="46" t="s">
        <v>98</v>
      </c>
      <c r="E222" s="47" t="str">
        <f>[1]Source!H212</f>
        <v>100 м2</v>
      </c>
      <c r="F222" s="17">
        <f>ROUND([1]Source!I212,6)</f>
        <v>0.13</v>
      </c>
      <c r="G222" s="14">
        <f>IF( [1]Source!AK212 &lt;&gt;0, [1]Source!AK212, [1]Source!AL212 + [1]Source!AM212 + [1]Source!AO212)</f>
        <v>2378.67</v>
      </c>
      <c r="H222" s="17"/>
      <c r="I222" s="17"/>
      <c r="J222" s="48" t="str">
        <f>IF( [1]Source!BO212 &lt;&gt;"", [1]Source!BO212, "" )</f>
        <v/>
      </c>
      <c r="K222" s="17"/>
      <c r="L222" s="17"/>
      <c r="M222" s="17"/>
      <c r="AA222">
        <v>18</v>
      </c>
    </row>
    <row r="223" spans="1:27" ht="15">
      <c r="A223" s="17"/>
      <c r="B223" s="17"/>
      <c r="C223" s="17"/>
      <c r="D223" s="17" t="s">
        <v>27</v>
      </c>
      <c r="E223" s="17"/>
      <c r="F223" s="17"/>
      <c r="G223" s="14">
        <f>[1]Source!AO212</f>
        <v>734.38</v>
      </c>
      <c r="H223" s="48" t="str">
        <f>[1]Source!DG212</f>
        <v/>
      </c>
      <c r="I223" s="14">
        <f>([1]Source!CT212/IF([1]Source!BA212&lt;&gt; 0, [1]Source!BA212,1) * [1]Source!I212)</f>
        <v>95.469400000000007</v>
      </c>
      <c r="J223" s="17"/>
      <c r="K223" s="17">
        <f>[1]Source!BA212</f>
        <v>11.465999999999999</v>
      </c>
      <c r="L223" s="14">
        <f>[1]Source!S212</f>
        <v>1094.6500000000001</v>
      </c>
      <c r="M223" s="17"/>
    </row>
    <row r="224" spans="1:27" ht="15">
      <c r="A224" s="17"/>
      <c r="B224" s="17"/>
      <c r="C224" s="17"/>
      <c r="D224" s="17" t="s">
        <v>28</v>
      </c>
      <c r="E224" s="17"/>
      <c r="F224" s="17"/>
      <c r="G224" s="14">
        <f>[1]Source!AM212</f>
        <v>33.6</v>
      </c>
      <c r="H224" s="48" t="str">
        <f>[1]Source!DE212</f>
        <v/>
      </c>
      <c r="I224" s="14">
        <f>([1]Source!CR212/IF([1]Source!BB212&lt;&gt; 0, [1]Source!BB212,1) * [1]Source!I212)</f>
        <v>4.3680000000000003</v>
      </c>
      <c r="J224" s="17"/>
      <c r="K224" s="17">
        <f>[1]Source!BB212</f>
        <v>5.8449999999999998</v>
      </c>
      <c r="L224" s="14">
        <f>[1]Source!Q212</f>
        <v>25.53</v>
      </c>
      <c r="M224" s="17"/>
    </row>
    <row r="225" spans="1:27" ht="15">
      <c r="A225" s="17"/>
      <c r="B225" s="17"/>
      <c r="C225" s="17"/>
      <c r="D225" s="17" t="s">
        <v>30</v>
      </c>
      <c r="E225" s="17"/>
      <c r="F225" s="17"/>
      <c r="G225" s="14">
        <f>[1]Source!AL212</f>
        <v>1610.69</v>
      </c>
      <c r="H225" s="48" t="str">
        <f>[1]Source!DD212</f>
        <v/>
      </c>
      <c r="I225" s="14">
        <f>([1]Source!CQ212/IF([1]Source!BC212&lt;&gt; 0, [1]Source!BC212,1) * [1]Source!I212)</f>
        <v>209.3897</v>
      </c>
      <c r="J225" s="17"/>
      <c r="K225" s="17">
        <f>[1]Source!BC212</f>
        <v>4.2619999999999996</v>
      </c>
      <c r="L225" s="14">
        <f>[1]Source!P212</f>
        <v>892.42</v>
      </c>
      <c r="M225" s="17"/>
    </row>
    <row r="226" spans="1:27" ht="15">
      <c r="A226" s="17"/>
      <c r="B226" s="17"/>
      <c r="C226" s="17"/>
      <c r="D226" s="17" t="s">
        <v>31</v>
      </c>
      <c r="E226" s="20" t="s">
        <v>34</v>
      </c>
      <c r="F226" s="17"/>
      <c r="G226" s="14">
        <f>[1]Source!BZ212</f>
        <v>122</v>
      </c>
      <c r="H226" s="17"/>
      <c r="I226" s="14">
        <f>Y226 + Y229 + Y230 + Y231</f>
        <v>116.47</v>
      </c>
      <c r="J226" s="17"/>
      <c r="K226" s="14">
        <f>[1]Source!AT212</f>
        <v>122</v>
      </c>
      <c r="L226" s="14">
        <f>[1]Source!X212 + [1]Source!X213 + [1]Source!X214 + [1]Source!X215 + [1]Source!X216 + [1]Source!X217</f>
        <v>1335.47</v>
      </c>
      <c r="M226" s="17"/>
      <c r="Y226">
        <f>ROUND((G226/100)*((([1]Source!CT212/IF([1]Source!BA212 &lt;&gt; 0, [1]Source!BA212,1) * [1]Source!I212)) + (([1]Source!CS212/IF([1]Source!BS212 &lt;&gt; 0, [1]Source!BS212, 1) * [1]Source!I212))),2)</f>
        <v>116.47</v>
      </c>
    </row>
    <row r="227" spans="1:27" ht="15">
      <c r="A227" s="17"/>
      <c r="B227" s="17"/>
      <c r="C227" s="17"/>
      <c r="D227" s="17" t="s">
        <v>32</v>
      </c>
      <c r="E227" s="20" t="s">
        <v>34</v>
      </c>
      <c r="F227" s="17"/>
      <c r="G227" s="14">
        <f>[1]Source!CA212</f>
        <v>80</v>
      </c>
      <c r="H227" s="17"/>
      <c r="I227" s="14">
        <f>Z227 + Z229 + Z230 + Z231</f>
        <v>76.38</v>
      </c>
      <c r="J227" s="17"/>
      <c r="K227" s="14">
        <f>[1]Source!AU212</f>
        <v>80</v>
      </c>
      <c r="L227" s="14">
        <f>[1]Source!Y212 + [1]Source!Y213 + [1]Source!Y214 + [1]Source!Y215 + [1]Source!Y216 + [1]Source!Y217</f>
        <v>875.72</v>
      </c>
      <c r="M227" s="17"/>
      <c r="Z227">
        <f>ROUND((G227/100)*((([1]Source!CT212/IF([1]Source!BA212 &lt;&gt; 0, [1]Source!BA212,1) * [1]Source!I212)) + (([1]Source!CS212/IF([1]Source!BS212 &lt;&gt; 0, [1]Source!BS212, 1) * [1]Source!I212))),2)</f>
        <v>76.38</v>
      </c>
    </row>
    <row r="228" spans="1:27" ht="15">
      <c r="A228" s="17"/>
      <c r="B228" s="17"/>
      <c r="C228" s="17"/>
      <c r="D228" s="17" t="s">
        <v>33</v>
      </c>
      <c r="E228" s="20" t="s">
        <v>35</v>
      </c>
      <c r="F228" s="17">
        <f>[1]Source!AQ212</f>
        <v>88.8</v>
      </c>
      <c r="G228" s="17"/>
      <c r="H228" s="48" t="str">
        <f>[1]Source!DI212</f>
        <v/>
      </c>
      <c r="I228" s="17"/>
      <c r="J228" s="17"/>
      <c r="K228" s="17"/>
      <c r="L228" s="17"/>
      <c r="M228" s="14">
        <f>[1]Source!U212</f>
        <v>11.544</v>
      </c>
    </row>
    <row r="229" spans="1:27" ht="45">
      <c r="A229" s="45"/>
      <c r="B229" s="45"/>
      <c r="C229" s="45" t="str">
        <f>[1]Source!F213</f>
        <v>113-0368</v>
      </c>
      <c r="D229" s="46" t="s">
        <v>95</v>
      </c>
      <c r="E229" s="47" t="str">
        <f>[1]Source!H213</f>
        <v>т</v>
      </c>
      <c r="F229" s="17">
        <f>ROUND([1]Source!I213,6)</f>
        <v>-6.4999999999999997E-3</v>
      </c>
      <c r="G229" s="14">
        <f>IF([1]Source!AL213=0,[1]Source!AK213,[1]Source!AL213)</f>
        <v>7373.5</v>
      </c>
      <c r="H229" s="48" t="str">
        <f>[1]Source!DD213</f>
        <v/>
      </c>
      <c r="I229" s="61">
        <f>([1]Source!CR213/IF([1]Source!BB213&lt;&gt; 0, [1]Source!BB213,1) * [1]Source!I213) + ([1]Source!CQ213/IF([1]Source!BC213&lt;&gt; 0, [1]Source!BC213,1) * [1]Source!I213) + ([1]Source!CT213/IF([1]Source!BA213&lt;&gt; 0, [1]Source!BA213,1) * [1]Source!I213)</f>
        <v>-47.927749999999996</v>
      </c>
      <c r="J229" s="48" t="str">
        <f>IF( [1]Source!BO213 &lt;&gt;"", [1]Source!BO213, "" )</f>
        <v/>
      </c>
      <c r="K229" s="17">
        <f>[1]Source!BC213</f>
        <v>4.2619999999999996</v>
      </c>
      <c r="L229" s="14">
        <f>[1]Source!O213</f>
        <v>-204.27</v>
      </c>
      <c r="M229" s="17"/>
      <c r="O229">
        <f>([1]Source!CT213/IF([1]Source!BA213&lt;&gt; 0, [1]Source!BA213,1) * [1]Source!I213)</f>
        <v>0</v>
      </c>
      <c r="P229">
        <f>IF( [1]Source!BI213 = 1, (([1]Source!CR213/IF([1]Source!BB213&lt;&gt; 0, [1]Source!BB213,1) * [1]Source!I213) + ([1]Source!CQ213/IF([1]Source!BC213&lt;&gt; 0, [1]Source!BC213,1) * [1]Source!I213) + ([1]Source!CT213/IF([1]Source!BA213&lt;&gt; 0, [1]Source!BA213,1) * [1]Source!I213)), 0 )</f>
        <v>-47.927749999999996</v>
      </c>
      <c r="Q229">
        <f>IF( [1]Source!BI213 = 2, (([1]Source!CR213/IF([1]Source!BB213&lt;&gt; 0, [1]Source!BB213,1) * [1]Source!I213) + ([1]Source!CQ213/IF([1]Source!BC213&lt;&gt; 0, [1]Source!BC213,1) * [1]Source!I213) + ([1]Source!CT213/IF([1]Source!BA213&lt;&gt; 0, [1]Source!BA213,1) * [1]Source!I213)), 0 )</f>
        <v>0</v>
      </c>
      <c r="R229">
        <f>IF( [1]Source!BI213 = 3, (([1]Source!CR213/IF([1]Source!BB213&lt;&gt; 0, [1]Source!BB213,1) * [1]Source!I213) + ([1]Source!CQ213/IF([1]Source!BC213&lt;&gt; 0, [1]Source!BC213,1) * [1]Source!I213) + ([1]Source!CT213/IF([1]Source!BA213&lt;&gt; 0, [1]Source!BA213,1) * [1]Source!I213)), 0 )</f>
        <v>0</v>
      </c>
      <c r="S229">
        <f>IF( [1]Source!BI213 = 4, (([1]Source!CR213/IF([1]Source!BB213&lt;&gt; 0, [1]Source!BB213,1) * [1]Source!I213) + ([1]Source!CQ213/IF([1]Source!BC213&lt;&gt; 0, [1]Source!BC213,1) * [1]Source!I213) + ([1]Source!CT213/IF([1]Source!BA213&lt;&gt; 0, [1]Source!BA213,1) * [1]Source!I213)), 0 )</f>
        <v>0</v>
      </c>
      <c r="T229">
        <f>IF( [1]Source!BI213 = 1, [1]Source!O213 + [1]Source!X213 + [1]Source!Y213, 0 )</f>
        <v>-204.27</v>
      </c>
      <c r="U229">
        <f>IF( [1]Source!BI213 = 2, [1]Source!O213 + [1]Source!X213 + [1]Source!Y213, 0 )</f>
        <v>0</v>
      </c>
      <c r="V229">
        <f>IF( [1]Source!BI213 = 3, [1]Source!O213 + [1]Source!X213 + [1]Source!Y213, 0 )</f>
        <v>0</v>
      </c>
      <c r="W229">
        <f>IF( [1]Source!BI213 = 4, [1]Source!O213 + [1]Source!X213 + [1]Source!Y213, 0 )</f>
        <v>0</v>
      </c>
      <c r="X229">
        <f>([1]Source!CS213/IF([1]Source!BS213&lt;&gt; 0, [1]Source!BS213,1) * [1]Source!I213)</f>
        <v>0</v>
      </c>
      <c r="Y229">
        <f>ROUND(([1]Source!BZ213/100)*(([1]Source!CT213/IF([1]Source!BA213&lt;&gt; 0, [1]Source!BA213,1) * [1]Source!I213) + (([1]Source!CS213/IF([1]Source!BS213&lt;&gt; 0, [1]Source!BS213,1) * [1]Source!I213) )),2)</f>
        <v>0</v>
      </c>
      <c r="Z229">
        <f>ROUND(([1]Source!CA213/100)*(([1]Source!CT213/IF([1]Source!BA213&lt;&gt; 0, [1]Source!BA213,1) * [1]Source!I213) + (([1]Source!CS213/IF([1]Source!BS213&lt;&gt; 0, [1]Source!BS213,1) * [1]Source!I213) )),2)</f>
        <v>0</v>
      </c>
    </row>
    <row r="230" spans="1:27" ht="60">
      <c r="A230" s="45"/>
      <c r="B230" s="45"/>
      <c r="C230" s="45" t="str">
        <f>[1]Source!F214</f>
        <v>402-0078</v>
      </c>
      <c r="D230" s="46" t="s">
        <v>99</v>
      </c>
      <c r="E230" s="47" t="str">
        <f>[1]Source!H214</f>
        <v>м3</v>
      </c>
      <c r="F230" s="17">
        <f>ROUND([1]Source!I214,6)</f>
        <v>-0.36399999999999999</v>
      </c>
      <c r="G230" s="14">
        <f>IF([1]Source!AL214=0,[1]Source!AK214,[1]Source!AL214)</f>
        <v>442.85</v>
      </c>
      <c r="H230" s="48" t="str">
        <f>[1]Source!DD214</f>
        <v/>
      </c>
      <c r="I230" s="61">
        <f>([1]Source!CR214/IF([1]Source!BB214&lt;&gt; 0, [1]Source!BB214,1) * [1]Source!I214) + ([1]Source!CQ214/IF([1]Source!BC214&lt;&gt; 0, [1]Source!BC214,1) * [1]Source!I214) + ([1]Source!CT214/IF([1]Source!BA214&lt;&gt; 0, [1]Source!BA214,1) * [1]Source!I214)</f>
        <v>-161.19740000000002</v>
      </c>
      <c r="J230" s="48" t="str">
        <f>IF( [1]Source!BO214 &lt;&gt;"", [1]Source!BO214, "" )</f>
        <v/>
      </c>
      <c r="K230" s="17">
        <f>[1]Source!BC214</f>
        <v>4.2619999999999996</v>
      </c>
      <c r="L230" s="14">
        <f>[1]Source!O214</f>
        <v>-687.02</v>
      </c>
      <c r="M230" s="17"/>
      <c r="O230">
        <f>([1]Source!CT214/IF([1]Source!BA214&lt;&gt; 0, [1]Source!BA214,1) * [1]Source!I214)</f>
        <v>0</v>
      </c>
      <c r="P230">
        <f>IF( [1]Source!BI214 = 1, (([1]Source!CR214/IF([1]Source!BB214&lt;&gt; 0, [1]Source!BB214,1) * [1]Source!I214) + ([1]Source!CQ214/IF([1]Source!BC214&lt;&gt; 0, [1]Source!BC214,1) * [1]Source!I214) + ([1]Source!CT214/IF([1]Source!BA214&lt;&gt; 0, [1]Source!BA214,1) * [1]Source!I214)), 0 )</f>
        <v>-161.19740000000002</v>
      </c>
      <c r="Q230">
        <f>IF( [1]Source!BI214 = 2, (([1]Source!CR214/IF([1]Source!BB214&lt;&gt; 0, [1]Source!BB214,1) * [1]Source!I214) + ([1]Source!CQ214/IF([1]Source!BC214&lt;&gt; 0, [1]Source!BC214,1) * [1]Source!I214) + ([1]Source!CT214/IF([1]Source!BA214&lt;&gt; 0, [1]Source!BA214,1) * [1]Source!I214)), 0 )</f>
        <v>0</v>
      </c>
      <c r="R230">
        <f>IF( [1]Source!BI214 = 3, (([1]Source!CR214/IF([1]Source!BB214&lt;&gt; 0, [1]Source!BB214,1) * [1]Source!I214) + ([1]Source!CQ214/IF([1]Source!BC214&lt;&gt; 0, [1]Source!BC214,1) * [1]Source!I214) + ([1]Source!CT214/IF([1]Source!BA214&lt;&gt; 0, [1]Source!BA214,1) * [1]Source!I214)), 0 )</f>
        <v>0</v>
      </c>
      <c r="S230">
        <f>IF( [1]Source!BI214 = 4, (([1]Source!CR214/IF([1]Source!BB214&lt;&gt; 0, [1]Source!BB214,1) * [1]Source!I214) + ([1]Source!CQ214/IF([1]Source!BC214&lt;&gt; 0, [1]Source!BC214,1) * [1]Source!I214) + ([1]Source!CT214/IF([1]Source!BA214&lt;&gt; 0, [1]Source!BA214,1) * [1]Source!I214)), 0 )</f>
        <v>0</v>
      </c>
      <c r="T230">
        <f>IF( [1]Source!BI214 = 1, [1]Source!O214 + [1]Source!X214 + [1]Source!Y214, 0 )</f>
        <v>-687.02</v>
      </c>
      <c r="U230">
        <f>IF( [1]Source!BI214 = 2, [1]Source!O214 + [1]Source!X214 + [1]Source!Y214, 0 )</f>
        <v>0</v>
      </c>
      <c r="V230">
        <f>IF( [1]Source!BI214 = 3, [1]Source!O214 + [1]Source!X214 + [1]Source!Y214, 0 )</f>
        <v>0</v>
      </c>
      <c r="W230">
        <f>IF( [1]Source!BI214 = 4, [1]Source!O214 + [1]Source!X214 + [1]Source!Y214, 0 )</f>
        <v>0</v>
      </c>
      <c r="X230">
        <f>([1]Source!CS214/IF([1]Source!BS214&lt;&gt; 0, [1]Source!BS214,1) * [1]Source!I214)</f>
        <v>0</v>
      </c>
      <c r="Y230">
        <f>ROUND(([1]Source!BZ214/100)*(([1]Source!CT214/IF([1]Source!BA214&lt;&gt; 0, [1]Source!BA214,1) * [1]Source!I214) + (([1]Source!CS214/IF([1]Source!BS214&lt;&gt; 0, [1]Source!BS214,1) * [1]Source!I214) )),2)</f>
        <v>0</v>
      </c>
      <c r="Z230">
        <f>ROUND(([1]Source!CA214/100)*(([1]Source!CT214/IF([1]Source!BA214&lt;&gt; 0, [1]Source!BA214,1) * [1]Source!I214) + (([1]Source!CS214/IF([1]Source!BS214&lt;&gt; 0, [1]Source!BS214,1) * [1]Source!I214) )),2)</f>
        <v>0</v>
      </c>
    </row>
    <row r="231" spans="1:27" ht="60">
      <c r="A231" s="50"/>
      <c r="B231" s="50"/>
      <c r="C231" s="50" t="str">
        <f>[1]Source!F216</f>
        <v>Т/Н № 2708 от 30.07.2010</v>
      </c>
      <c r="D231" s="51" t="s">
        <v>97</v>
      </c>
      <c r="E231" s="52" t="str">
        <f>[1]Source!H216</f>
        <v>кг</v>
      </c>
      <c r="F231" s="53">
        <f>ROUND([1]Source!I216,6)</f>
        <v>15.6</v>
      </c>
      <c r="G231" s="54">
        <f>[1]Source!AC216</f>
        <v>17.239999999999998</v>
      </c>
      <c r="H231" s="53"/>
      <c r="I231" s="56">
        <f>([1]Source!CR216/IF([1]Source!BB216&lt;&gt; 0, [1]Source!BB216,1) * [1]Source!I216) + ([1]Source!CQ216/IF([1]Source!BC216&lt;&gt; 0, [1]Source!BC216,1) * [1]Source!I216) + ([1]Source!CT216/IF([1]Source!BA216&lt;&gt; 0, [1]Source!BA216,1) * [1]Source!I216)</f>
        <v>268.94400000000002</v>
      </c>
      <c r="J231" s="55" t="str">
        <f>IF( [1]Source!BO216 &lt;&gt;"", [1]Source!BO216, "" )</f>
        <v/>
      </c>
      <c r="K231" s="53">
        <f>[1]Source!BC216</f>
        <v>4.2619999999999996</v>
      </c>
      <c r="L231" s="54">
        <f>[1]Source!O216</f>
        <v>1146.24</v>
      </c>
      <c r="M231" s="53"/>
      <c r="O231">
        <f>([1]Source!CT216/IF([1]Source!BA216&lt;&gt; 0, [1]Source!BA216,1) * [1]Source!I216)</f>
        <v>0</v>
      </c>
      <c r="P231">
        <f>IF( [1]Source!BI216 = 1, (([1]Source!CR216/IF([1]Source!BB216&lt;&gt; 0, [1]Source!BB216,1) * [1]Source!I216) + ([1]Source!CQ216/IF([1]Source!BC216&lt;&gt; 0, [1]Source!BC216,1) * [1]Source!I216) + ([1]Source!CT216/IF([1]Source!BA216&lt;&gt; 0, [1]Source!BA216,1) * [1]Source!I216)), 0 )</f>
        <v>268.94400000000002</v>
      </c>
      <c r="Q231">
        <f>IF( [1]Source!BI216 = 2, (([1]Source!CR216/IF([1]Source!BB216&lt;&gt; 0, [1]Source!BB216,1) * [1]Source!I216) + ([1]Source!CQ216/IF([1]Source!BC216&lt;&gt; 0, [1]Source!BC216,1) * [1]Source!I216) + ([1]Source!CT216/IF([1]Source!BA216&lt;&gt; 0, [1]Source!BA216,1) * [1]Source!I216)), 0 )</f>
        <v>0</v>
      </c>
      <c r="R231">
        <f>IF( [1]Source!BI216 = 3, (([1]Source!CR216/IF([1]Source!BB216&lt;&gt; 0, [1]Source!BB216,1) * [1]Source!I216) + ([1]Source!CQ216/IF([1]Source!BC216&lt;&gt; 0, [1]Source!BC216,1) * [1]Source!I216) + ([1]Source!CT216/IF([1]Source!BA216&lt;&gt; 0, [1]Source!BA216,1) * [1]Source!I216)), 0 )</f>
        <v>0</v>
      </c>
      <c r="S231">
        <f>IF( [1]Source!BI216 = 4, (([1]Source!CR216/IF([1]Source!BB216&lt;&gt; 0, [1]Source!BB216,1) * [1]Source!I216) + ([1]Source!CQ216/IF([1]Source!BC216&lt;&gt; 0, [1]Source!BC216,1) * [1]Source!I216) + ([1]Source!CT216/IF([1]Source!BA216&lt;&gt; 0, [1]Source!BA216,1) * [1]Source!I216)), 0 )</f>
        <v>0</v>
      </c>
      <c r="T231">
        <f>IF( [1]Source!BI216 = 1, [1]Source!O216 + [1]Source!X216 + [1]Source!Y216, 0 )</f>
        <v>1146.24</v>
      </c>
      <c r="U231">
        <f>IF( [1]Source!BI216 = 2, [1]Source!O216 + [1]Source!X216 + [1]Source!Y216, 0 )</f>
        <v>0</v>
      </c>
      <c r="V231">
        <f>IF( [1]Source!BI216 = 3, [1]Source!O216 + [1]Source!X216 + [1]Source!Y216, 0 )</f>
        <v>0</v>
      </c>
      <c r="W231">
        <f>IF( [1]Source!BI216 = 4, [1]Source!O216 + [1]Source!X216 + [1]Source!Y216, 0 )</f>
        <v>0</v>
      </c>
      <c r="X231">
        <f>([1]Source!CS216/IF([1]Source!BS216&lt;&gt; 0, [1]Source!BS216,1) * [1]Source!I216)</f>
        <v>0</v>
      </c>
      <c r="Y231">
        <f>ROUND(([1]Source!BZ216/100)*(([1]Source!CT216/IF([1]Source!BA216&lt;&gt; 0, [1]Source!BA216,1) * [1]Source!I216) + (([1]Source!CS216/IF([1]Source!BS216&lt;&gt; 0, [1]Source!BS216,1) * [1]Source!I216) )),2)</f>
        <v>0</v>
      </c>
      <c r="Z231">
        <f>ROUND(([1]Source!CA216/100)*(([1]Source!CT216/IF([1]Source!BA216&lt;&gt; 0, [1]Source!BA216,1) * [1]Source!I216) + (([1]Source!CS216/IF([1]Source!BS216&lt;&gt; 0, [1]Source!BS216,1) * [1]Source!I216) )),2)</f>
        <v>0</v>
      </c>
    </row>
    <row r="232" spans="1:27" ht="15.75">
      <c r="A232" s="17"/>
      <c r="B232" s="17"/>
      <c r="C232" s="17"/>
      <c r="D232" s="17"/>
      <c r="E232" s="17"/>
      <c r="F232" s="17"/>
      <c r="G232" s="17"/>
      <c r="H232" s="17"/>
      <c r="I232" s="57">
        <f>([1]Source!CT212/IF([1]Source!BA212 &lt;&gt;0, [1]Source!BA212, 1) * [1]Source!I212) + ([1]Source!CR212 / IF([1]Source!BB212 &lt;&gt;0, [1]Source!BB212, 1) * [1]Source!I212 ) + I225 + I226 + I227 + I229 + I230 + I231</f>
        <v>561.89594999999997</v>
      </c>
      <c r="J232" s="58"/>
      <c r="K232" s="58"/>
      <c r="L232" s="57">
        <f>[1]Source!S212+[1]Source!Q212+L225 + L226 + L227 + L229 + L230 + L231</f>
        <v>4478.74</v>
      </c>
      <c r="M232" s="57">
        <f>[1]Source!U212</f>
        <v>11.544</v>
      </c>
      <c r="N232" s="59">
        <f>I232</f>
        <v>561.89594999999997</v>
      </c>
      <c r="O232">
        <f>([1]Source!CT212/IF([1]Source!BA212&lt;&gt; 0, [1]Source!BA212,1) * [1]Source!I212)</f>
        <v>95.469400000000007</v>
      </c>
      <c r="P232">
        <f>IF( [1]Source!BI212 = 1, (( ( ([1]Source!CT212/IF([1]Source!BA212 &lt;&gt;0,[1]Source!BA212, 1) * [1]Source!I212) + ([1]Source!CR212/IF([1]Source!BB212 &lt;&gt;0,[1]Source!BB212, 1)* [1]Source!I212) + ([1]Source!CQ212/IF([1]Source!BC212 &lt;&gt;0,[1]Source!BC212, 1) * [1]Source!I212) ) + (([1]Source!BZ212/100)*( ([1]Source!CT212/IF([1]Source!BA212 &lt;&gt;0,[1]Source!BA212, 1)* [1]Source!I212) + ([1]Source!CS212/IF([1]Source!BS212 &lt;&gt;0,[1]Source!BS212, 1) * [1]Source!I212 ))) + (([1]Source!CA212/100)*( ([1]Source!CT212/IF([1]Source!BA212 &lt;&gt;0,[1]Source!BA212, 1)* [1]Source!I212) + ([1]Source!CS212/IF([1]Source!BS212 &lt;&gt;0,[1]Source!BS212, 1) * [1]Source!I212 ))))), 0 )</f>
        <v>502.075288</v>
      </c>
      <c r="Q232">
        <f>IF( [1]Source!BI212 = 2, (( ( ([1]Source!CT212/IF([1]Source!BA212 &lt;&gt;0,[1]Source!BA212, 1) * [1]Source!I212) + ([1]Source!CR212/IF([1]Source!BB212 &lt;&gt;0,[1]Source!BB212, 1)* [1]Source!I212) + ([1]Source!CQ212/IF([1]Source!BC212 &lt;&gt;0,[1]Source!BC212, 1) * [1]Source!I212) ) + (([1]Source!BZ212/100)*( ([1]Source!CT212/IF([1]Source!BA212 &lt;&gt;0,[1]Source!BA212, 1)* [1]Source!I212) + ([1]Source!CS212/IF([1]Source!BS212 &lt;&gt;0,[1]Source!BS212, 1) * [1]Source!I212 ))) + (([1]Source!CA212/100)*( ([1]Source!CT212/IF([1]Source!BA212 &lt;&gt;0,[1]Source!BA212, 1)* [1]Source!I212) + ([1]Source!CS212/IF([1]Source!BS212 &lt;&gt;0,[1]Source!BS212, 1) * [1]Source!I212 ))))), 0 )</f>
        <v>0</v>
      </c>
      <c r="R232">
        <f>IF( [1]Source!BI212 = 3, (( ( ([1]Source!CT212/IF([1]Source!BA212 &lt;&gt;0,[1]Source!BA212, 1) * [1]Source!I212) + ([1]Source!CR212/IF([1]Source!BB212 &lt;&gt;0,[1]Source!BB212, 1)* [1]Source!I212) + ([1]Source!CQ212/IF([1]Source!BC212 &lt;&gt;0,[1]Source!BC212, 1) * [1]Source!I212) ) + (([1]Source!BZ212/100)*( ([1]Source!CT212/IF([1]Source!BA212 &lt;&gt;0,[1]Source!BA212, 1)* [1]Source!I212) + ([1]Source!CS212/IF([1]Source!BS212 &lt;&gt;0,[1]Source!BS212, 1) * [1]Source!I212 ))) + (([1]Source!CA212/100)*( ([1]Source!CT212/IF([1]Source!BA212 &lt;&gt;0,[1]Source!BA212, 1)* [1]Source!I212) + ([1]Source!CS212/IF([1]Source!BS212 &lt;&gt;0,[1]Source!BS212, 1) * [1]Source!I212 ))))), 0 )</f>
        <v>0</v>
      </c>
      <c r="S232">
        <f>IF( [1]Source!BI212 = 4, (( ( ([1]Source!CT212/IF([1]Source!BA212 &lt;&gt;0,[1]Source!BA212, 1) * [1]Source!I212) + ([1]Source!CR212/IF([1]Source!BB212 &lt;&gt;0,[1]Source!BB212, 1)* [1]Source!I212) + ([1]Source!CQ212/IF([1]Source!BC212 &lt;&gt;0,[1]Source!BC212, 1) * [1]Source!I212) ) + (([1]Source!BZ212/100)*( ([1]Source!CT212/IF([1]Source!BA212 &lt;&gt;0,[1]Source!BA212, 1)* [1]Source!I212) + ([1]Source!CS212/IF([1]Source!BS212 &lt;&gt;0,[1]Source!BS212, 1) * [1]Source!I212 ))) + (([1]Source!CA212/100)*( ([1]Source!CT212/IF([1]Source!BA212 &lt;&gt;0,[1]Source!BA212, 1)* [1]Source!I212) + ([1]Source!CS212/IF([1]Source!BS212 &lt;&gt;0,[1]Source!BS212, 1) * [1]Source!I212 ))))), 0 )</f>
        <v>0</v>
      </c>
      <c r="T232">
        <f>IF( [1]Source!BI212 = 1, [1]Source!O212 + [1]Source!X212 + [1]Source!Y212, 0 )</f>
        <v>4223.79</v>
      </c>
      <c r="U232">
        <f>IF( [1]Source!BI212 = 2, [1]Source!O212 + [1]Source!X212 + [1]Source!Y212, 0 )</f>
        <v>0</v>
      </c>
      <c r="V232">
        <f>IF( [1]Source!BI212 = 3, [1]Source!O212 + [1]Source!X212 + [1]Source!Y212, 0 )</f>
        <v>0</v>
      </c>
      <c r="W232">
        <f>IF( [1]Source!BI212 = 4, [1]Source!O212 + [1]Source!X212 + [1]Source!Y212, 0 )</f>
        <v>0</v>
      </c>
      <c r="X232">
        <f>([1]Source!CS212/IF([1]Source!BS212&lt;&gt; 0, [1]Source!BS212,1) * [1]Source!I212)</f>
        <v>0</v>
      </c>
    </row>
    <row r="234" spans="1:27" s="58" customFormat="1" ht="15.75">
      <c r="D234" s="58" t="s">
        <v>83</v>
      </c>
      <c r="H234" s="96">
        <f>SUM(N202:N233)</f>
        <v>2017.8515280000001</v>
      </c>
      <c r="I234" s="96"/>
      <c r="K234" s="96">
        <f>ROUND([1]Source!AB189+[1]Source!AK189+[1]Source!AL189+[1]Source!AE189*0/100,2)</f>
        <v>11378.29</v>
      </c>
      <c r="L234" s="96"/>
      <c r="M234" s="57">
        <f>[1]Source!AH189</f>
        <v>15.75</v>
      </c>
      <c r="O234" s="57">
        <f t="shared" ref="O234:X234" si="4">SUM(O202:O233)</f>
        <v>127.1109</v>
      </c>
      <c r="P234" s="57">
        <f t="shared" si="4"/>
        <v>888.93931799999996</v>
      </c>
      <c r="Q234" s="57">
        <f t="shared" si="4"/>
        <v>0</v>
      </c>
      <c r="R234" s="57">
        <f t="shared" si="4"/>
        <v>0</v>
      </c>
      <c r="S234" s="57">
        <f t="shared" si="4"/>
        <v>1128.916228</v>
      </c>
      <c r="T234" s="57">
        <f t="shared" si="4"/>
        <v>6566.85</v>
      </c>
      <c r="U234" s="57">
        <f t="shared" si="4"/>
        <v>0</v>
      </c>
      <c r="V234" s="57">
        <f t="shared" si="4"/>
        <v>0</v>
      </c>
      <c r="W234" s="57">
        <f t="shared" si="4"/>
        <v>4811.4400000000005</v>
      </c>
      <c r="X234" s="58">
        <f t="shared" si="4"/>
        <v>0</v>
      </c>
    </row>
    <row r="236" spans="1:27" ht="18">
      <c r="D236" s="43" t="s">
        <v>80</v>
      </c>
      <c r="E236" s="88" t="str">
        <f>IF([1]Source!C12="1", [1]Source!F235, [1]Source!G235)</f>
        <v>Фундамент Фм-5 - 2 шт. (л.8)</v>
      </c>
      <c r="F236" s="95"/>
      <c r="G236" s="95"/>
      <c r="H236" s="95"/>
      <c r="I236" s="95"/>
      <c r="J236" s="95"/>
      <c r="K236" s="95"/>
      <c r="L236" s="95"/>
    </row>
    <row r="238" spans="1:27" ht="75">
      <c r="A238" s="44">
        <v>19</v>
      </c>
      <c r="B238" s="44" t="str">
        <f>[1]Source!E239</f>
        <v>28</v>
      </c>
      <c r="C238" s="45" t="str">
        <f>[1]Source!F239</f>
        <v>06-01-005-6</v>
      </c>
      <c r="D238" s="46" t="s">
        <v>84</v>
      </c>
      <c r="E238" s="47" t="str">
        <f>[1]Source!H239</f>
        <v>100 м3</v>
      </c>
      <c r="F238" s="17">
        <f>ROUND([1]Source!I239,6)</f>
        <v>0.46600000000000003</v>
      </c>
      <c r="G238" s="14">
        <f>IF( [1]Source!AK239 &lt;&gt;0, [1]Source!AK239, [1]Source!AL239 + [1]Source!AM239 + [1]Source!AO239)</f>
        <v>7825.9500000000007</v>
      </c>
      <c r="H238" s="17"/>
      <c r="I238" s="17"/>
      <c r="J238" s="48" t="str">
        <f>IF( [1]Source!BO239 &lt;&gt;"", [1]Source!BO239, "" )</f>
        <v/>
      </c>
      <c r="K238" s="17"/>
      <c r="L238" s="17"/>
      <c r="M238" s="17"/>
      <c r="AA238">
        <v>19</v>
      </c>
    </row>
    <row r="239" spans="1:27" ht="15">
      <c r="A239" s="17"/>
      <c r="B239" s="17"/>
      <c r="C239" s="17"/>
      <c r="D239" s="17" t="s">
        <v>27</v>
      </c>
      <c r="E239" s="17"/>
      <c r="F239" s="17"/>
      <c r="G239" s="14">
        <f>[1]Source!AO239</f>
        <v>2030.25</v>
      </c>
      <c r="H239" s="48" t="str">
        <f>[1]Source!DG239</f>
        <v/>
      </c>
      <c r="I239" s="14">
        <f>([1]Source!CT239/IF([1]Source!BA239&lt;&gt; 0, [1]Source!BA239,1) * [1]Source!I239)</f>
        <v>946.09650000000011</v>
      </c>
      <c r="J239" s="17"/>
      <c r="K239" s="17">
        <f>[1]Source!BA239</f>
        <v>11.465999999999999</v>
      </c>
      <c r="L239" s="14">
        <f>[1]Source!S239</f>
        <v>10847.94</v>
      </c>
      <c r="M239" s="17"/>
    </row>
    <row r="240" spans="1:27" ht="15">
      <c r="A240" s="17"/>
      <c r="B240" s="17"/>
      <c r="C240" s="17"/>
      <c r="D240" s="17" t="s">
        <v>28</v>
      </c>
      <c r="E240" s="17"/>
      <c r="F240" s="17"/>
      <c r="G240" s="14">
        <f>[1]Source!AM239</f>
        <v>2262.69</v>
      </c>
      <c r="H240" s="48" t="str">
        <f>[1]Source!DE239</f>
        <v/>
      </c>
      <c r="I240" s="14">
        <f>([1]Source!CR239/IF([1]Source!BB239&lt;&gt; 0, [1]Source!BB239,1) * [1]Source!I239)</f>
        <v>1054.41354</v>
      </c>
      <c r="J240" s="17"/>
      <c r="K240" s="17">
        <f>[1]Source!BB239</f>
        <v>5.8449999999999998</v>
      </c>
      <c r="L240" s="14">
        <f>[1]Source!Q239</f>
        <v>6163.05</v>
      </c>
      <c r="M240" s="17"/>
    </row>
    <row r="241" spans="1:27" ht="15">
      <c r="A241" s="17"/>
      <c r="B241" s="17"/>
      <c r="C241" s="17"/>
      <c r="D241" s="17" t="s">
        <v>29</v>
      </c>
      <c r="E241" s="17"/>
      <c r="F241" s="17"/>
      <c r="G241" s="14">
        <f>[1]Source!AN239</f>
        <v>220.81</v>
      </c>
      <c r="H241" s="48" t="str">
        <f>[1]Source!DF239</f>
        <v/>
      </c>
      <c r="I241" s="49">
        <f>([1]Source!CS239/IF([1]Source!BS239&lt;&gt; 0, [1]Source!BS239,1) * [1]Source!I239)</f>
        <v>102.89746000000001</v>
      </c>
      <c r="J241" s="17"/>
      <c r="K241" s="17">
        <f>[1]Source!BS239</f>
        <v>11.465999999999999</v>
      </c>
      <c r="L241" s="49">
        <f>[1]Source!R239</f>
        <v>1179.82</v>
      </c>
      <c r="M241" s="17"/>
    </row>
    <row r="242" spans="1:27" ht="15">
      <c r="A242" s="17"/>
      <c r="B242" s="17"/>
      <c r="C242" s="17"/>
      <c r="D242" s="17" t="s">
        <v>30</v>
      </c>
      <c r="E242" s="17"/>
      <c r="F242" s="17"/>
      <c r="G242" s="14">
        <f>[1]Source!AL239</f>
        <v>3533.01</v>
      </c>
      <c r="H242" s="48" t="str">
        <f>[1]Source!DD239</f>
        <v/>
      </c>
      <c r="I242" s="14">
        <f>([1]Source!CQ239/IF([1]Source!BC239&lt;&gt; 0, [1]Source!BC239,1) * [1]Source!I239)</f>
        <v>1646.3826600000002</v>
      </c>
      <c r="J242" s="17"/>
      <c r="K242" s="17">
        <f>[1]Source!BC239</f>
        <v>4.2619999999999996</v>
      </c>
      <c r="L242" s="14">
        <f>[1]Source!P239</f>
        <v>7016.88</v>
      </c>
      <c r="M242" s="17"/>
    </row>
    <row r="243" spans="1:27" ht="15">
      <c r="A243" s="17"/>
      <c r="B243" s="17"/>
      <c r="C243" s="17"/>
      <c r="D243" s="17" t="s">
        <v>31</v>
      </c>
      <c r="E243" s="20" t="s">
        <v>34</v>
      </c>
      <c r="F243" s="17"/>
      <c r="G243" s="14">
        <f>[1]Source!BZ239</f>
        <v>105</v>
      </c>
      <c r="H243" s="17"/>
      <c r="I243" s="14">
        <f>Y243 + Y246 + Y247 + Y248 + Y249 + Y250</f>
        <v>1101.44</v>
      </c>
      <c r="J243" s="17"/>
      <c r="K243" s="14">
        <f>[1]Source!AT239</f>
        <v>105</v>
      </c>
      <c r="L243" s="14">
        <f>[1]Source!X239 + [1]Source!X240 + [1]Source!X241 + [1]Source!X242 + [1]Source!X243 + [1]Source!X244</f>
        <v>12629.15</v>
      </c>
      <c r="M243" s="17"/>
      <c r="Y243">
        <f>ROUND((G243/100)*((([1]Source!CT239/IF([1]Source!BA239 &lt;&gt; 0, [1]Source!BA239,1) * [1]Source!I239)) + (([1]Source!CS239/IF([1]Source!BS239 &lt;&gt; 0, [1]Source!BS239, 1) * [1]Source!I239))),2)</f>
        <v>1101.44</v>
      </c>
    </row>
    <row r="244" spans="1:27" ht="15">
      <c r="A244" s="17"/>
      <c r="B244" s="17"/>
      <c r="C244" s="17"/>
      <c r="D244" s="17" t="s">
        <v>32</v>
      </c>
      <c r="E244" s="20" t="s">
        <v>34</v>
      </c>
      <c r="F244" s="17"/>
      <c r="G244" s="14">
        <f>[1]Source!CA239</f>
        <v>65</v>
      </c>
      <c r="H244" s="17"/>
      <c r="I244" s="14">
        <f>Z244 + Z246 + Z247 + Z248 + Z249 + Z250</f>
        <v>681.85</v>
      </c>
      <c r="J244" s="17"/>
      <c r="K244" s="14">
        <f>[1]Source!AU239</f>
        <v>65</v>
      </c>
      <c r="L244" s="14">
        <f>[1]Source!Y239 + [1]Source!Y240 + [1]Source!Y241 + [1]Source!Y242 + [1]Source!Y243 + [1]Source!Y244</f>
        <v>7818.04</v>
      </c>
      <c r="M244" s="17"/>
      <c r="Z244">
        <f>ROUND((G244/100)*((([1]Source!CT239/IF([1]Source!BA239 &lt;&gt; 0, [1]Source!BA239,1) * [1]Source!I239)) + (([1]Source!CS239/IF([1]Source!BS239 &lt;&gt; 0, [1]Source!BS239, 1) * [1]Source!I239))),2)</f>
        <v>681.85</v>
      </c>
    </row>
    <row r="245" spans="1:27" ht="15">
      <c r="A245" s="17"/>
      <c r="B245" s="17"/>
      <c r="C245" s="17"/>
      <c r="D245" s="17" t="s">
        <v>33</v>
      </c>
      <c r="E245" s="20" t="s">
        <v>35</v>
      </c>
      <c r="F245" s="17">
        <f>[1]Source!AQ239</f>
        <v>278.88</v>
      </c>
      <c r="G245" s="17"/>
      <c r="H245" s="48" t="str">
        <f>[1]Source!DI239</f>
        <v/>
      </c>
      <c r="I245" s="17"/>
      <c r="J245" s="17"/>
      <c r="K245" s="17"/>
      <c r="L245" s="17"/>
      <c r="M245" s="14">
        <f>[1]Source!U239</f>
        <v>129.95808</v>
      </c>
    </row>
    <row r="246" spans="1:27" ht="60">
      <c r="A246" s="45"/>
      <c r="B246" s="45"/>
      <c r="C246" s="45" t="str">
        <f>[1]Source!F240</f>
        <v>401-0069</v>
      </c>
      <c r="D246" s="46" t="s">
        <v>85</v>
      </c>
      <c r="E246" s="47" t="str">
        <f>[1]Source!H240</f>
        <v>м3</v>
      </c>
      <c r="F246" s="17">
        <f>ROUND([1]Source!I240,6)</f>
        <v>47.298999999999999</v>
      </c>
      <c r="G246" s="14">
        <f>IF([1]Source!AL240=0,[1]Source!AK240,[1]Source!AL240)</f>
        <v>732.07</v>
      </c>
      <c r="H246" s="48" t="str">
        <f>[1]Source!DD240</f>
        <v/>
      </c>
      <c r="I246" s="61">
        <f>([1]Source!CR240/IF([1]Source!BB240&lt;&gt; 0, [1]Source!BB240,1) * [1]Source!I240) + ([1]Source!CQ240/IF([1]Source!BC240&lt;&gt; 0, [1]Source!BC240,1) * [1]Source!I240) + ([1]Source!CT240/IF([1]Source!BA240&lt;&gt; 0, [1]Source!BA240,1) * [1]Source!I240)</f>
        <v>34626.178930000002</v>
      </c>
      <c r="J246" s="48" t="str">
        <f>IF( [1]Source!BO240 &lt;&gt;"", [1]Source!BO240, "" )</f>
        <v/>
      </c>
      <c r="K246" s="17">
        <f>[1]Source!BC240</f>
        <v>4.2619999999999996</v>
      </c>
      <c r="L246" s="14">
        <f>[1]Source!O240</f>
        <v>147576.76999999999</v>
      </c>
      <c r="M246" s="17"/>
      <c r="O246">
        <f>([1]Source!CT240/IF([1]Source!BA240&lt;&gt; 0, [1]Source!BA240,1) * [1]Source!I240)</f>
        <v>0</v>
      </c>
      <c r="P246">
        <f>IF( [1]Source!BI240 = 1, (([1]Source!CR240/IF([1]Source!BB240&lt;&gt; 0, [1]Source!BB240,1) * [1]Source!I240) + ([1]Source!CQ240/IF([1]Source!BC240&lt;&gt; 0, [1]Source!BC240,1) * [1]Source!I240) + ([1]Source!CT240/IF([1]Source!BA240&lt;&gt; 0, [1]Source!BA240,1) * [1]Source!I240)), 0 )</f>
        <v>34626.178930000002</v>
      </c>
      <c r="Q246">
        <f>IF( [1]Source!BI240 = 2, (([1]Source!CR240/IF([1]Source!BB240&lt;&gt; 0, [1]Source!BB240,1) * [1]Source!I240) + ([1]Source!CQ240/IF([1]Source!BC240&lt;&gt; 0, [1]Source!BC240,1) * [1]Source!I240) + ([1]Source!CT240/IF([1]Source!BA240&lt;&gt; 0, [1]Source!BA240,1) * [1]Source!I240)), 0 )</f>
        <v>0</v>
      </c>
      <c r="R246">
        <f>IF( [1]Source!BI240 = 3, (([1]Source!CR240/IF([1]Source!BB240&lt;&gt; 0, [1]Source!BB240,1) * [1]Source!I240) + ([1]Source!CQ240/IF([1]Source!BC240&lt;&gt; 0, [1]Source!BC240,1) * [1]Source!I240) + ([1]Source!CT240/IF([1]Source!BA240&lt;&gt; 0, [1]Source!BA240,1) * [1]Source!I240)), 0 )</f>
        <v>0</v>
      </c>
      <c r="S246">
        <f>IF( [1]Source!BI240 = 4, (([1]Source!CR240/IF([1]Source!BB240&lt;&gt; 0, [1]Source!BB240,1) * [1]Source!I240) + ([1]Source!CQ240/IF([1]Source!BC240&lt;&gt; 0, [1]Source!BC240,1) * [1]Source!I240) + ([1]Source!CT240/IF([1]Source!BA240&lt;&gt; 0, [1]Source!BA240,1) * [1]Source!I240)), 0 )</f>
        <v>0</v>
      </c>
      <c r="T246">
        <f>IF( [1]Source!BI240 = 1, [1]Source!O240 + [1]Source!X240 + [1]Source!Y240, 0 )</f>
        <v>147576.76999999999</v>
      </c>
      <c r="U246">
        <f>IF( [1]Source!BI240 = 2, [1]Source!O240 + [1]Source!X240 + [1]Source!Y240, 0 )</f>
        <v>0</v>
      </c>
      <c r="V246">
        <f>IF( [1]Source!BI240 = 3, [1]Source!O240 + [1]Source!X240 + [1]Source!Y240, 0 )</f>
        <v>0</v>
      </c>
      <c r="W246">
        <f>IF( [1]Source!BI240 = 4, [1]Source!O240 + [1]Source!X240 + [1]Source!Y240, 0 )</f>
        <v>0</v>
      </c>
      <c r="X246">
        <f>([1]Source!CS240/IF([1]Source!BS240&lt;&gt; 0, [1]Source!BS240,1) * [1]Source!I240)</f>
        <v>0</v>
      </c>
      <c r="Y246">
        <f>ROUND(([1]Source!BZ240/100)*(([1]Source!CT240/IF([1]Source!BA240&lt;&gt; 0, [1]Source!BA240,1) * [1]Source!I240) + (([1]Source!CS240/IF([1]Source!BS240&lt;&gt; 0, [1]Source!BS240,1) * [1]Source!I240) )),2)</f>
        <v>0</v>
      </c>
      <c r="Z246">
        <f>ROUND(([1]Source!CA240/100)*(([1]Source!CT240/IF([1]Source!BA240&lt;&gt; 0, [1]Source!BA240,1) * [1]Source!I240) + (([1]Source!CS240/IF([1]Source!BS240&lt;&gt; 0, [1]Source!BS240,1) * [1]Source!I240) )),2)</f>
        <v>0</v>
      </c>
    </row>
    <row r="247" spans="1:27" ht="90">
      <c r="A247" s="45"/>
      <c r="B247" s="45"/>
      <c r="C247" s="45" t="str">
        <f>[1]Source!F241</f>
        <v>ТССЦ-2001 ТЕХ.ЧАСТЬ-IV. Таб.1.2</v>
      </c>
      <c r="D247" s="46" t="s">
        <v>86</v>
      </c>
      <c r="E247" s="47" t="str">
        <f>[1]Source!H241</f>
        <v>м3</v>
      </c>
      <c r="F247" s="17">
        <f>ROUND([1]Source!I241,6)</f>
        <v>47.298999999999999</v>
      </c>
      <c r="G247" s="14">
        <f>[1]Source!AC241</f>
        <v>16.27</v>
      </c>
      <c r="H247" s="17"/>
      <c r="I247" s="61">
        <f>([1]Source!CR241/IF([1]Source!BB241&lt;&gt; 0, [1]Source!BB241,1) * [1]Source!I241) + ([1]Source!CQ241/IF([1]Source!BC241&lt;&gt; 0, [1]Source!BC241,1) * [1]Source!I241) + ([1]Source!CT241/IF([1]Source!BA241&lt;&gt; 0, [1]Source!BA241,1) * [1]Source!I241)</f>
        <v>769.55472999999995</v>
      </c>
      <c r="J247" s="48" t="str">
        <f>IF( [1]Source!BO241 &lt;&gt;"", [1]Source!BO241, "" )</f>
        <v/>
      </c>
      <c r="K247" s="17">
        <f>[1]Source!BC241</f>
        <v>4.2619999999999996</v>
      </c>
      <c r="L247" s="14">
        <f>[1]Source!O241</f>
        <v>3279.84</v>
      </c>
      <c r="M247" s="17"/>
      <c r="O247">
        <f>([1]Source!CT241/IF([1]Source!BA241&lt;&gt; 0, [1]Source!BA241,1) * [1]Source!I241)</f>
        <v>0</v>
      </c>
      <c r="P247">
        <f>IF( [1]Source!BI241 = 1, (([1]Source!CR241/IF([1]Source!BB241&lt;&gt; 0, [1]Source!BB241,1) * [1]Source!I241) + ([1]Source!CQ241/IF([1]Source!BC241&lt;&gt; 0, [1]Source!BC241,1) * [1]Source!I241) + ([1]Source!CT241/IF([1]Source!BA241&lt;&gt; 0, [1]Source!BA241,1) * [1]Source!I241)), 0 )</f>
        <v>769.55472999999995</v>
      </c>
      <c r="Q247">
        <f>IF( [1]Source!BI241 = 2, (([1]Source!CR241/IF([1]Source!BB241&lt;&gt; 0, [1]Source!BB241,1) * [1]Source!I241) + ([1]Source!CQ241/IF([1]Source!BC241&lt;&gt; 0, [1]Source!BC241,1) * [1]Source!I241) + ([1]Source!CT241/IF([1]Source!BA241&lt;&gt; 0, [1]Source!BA241,1) * [1]Source!I241)), 0 )</f>
        <v>0</v>
      </c>
      <c r="R247">
        <f>IF( [1]Source!BI241 = 3, (([1]Source!CR241/IF([1]Source!BB241&lt;&gt; 0, [1]Source!BB241,1) * [1]Source!I241) + ([1]Source!CQ241/IF([1]Source!BC241&lt;&gt; 0, [1]Source!BC241,1) * [1]Source!I241) + ([1]Source!CT241/IF([1]Source!BA241&lt;&gt; 0, [1]Source!BA241,1) * [1]Source!I241)), 0 )</f>
        <v>0</v>
      </c>
      <c r="S247">
        <f>IF( [1]Source!BI241 = 4, (([1]Source!CR241/IF([1]Source!BB241&lt;&gt; 0, [1]Source!BB241,1) * [1]Source!I241) + ([1]Source!CQ241/IF([1]Source!BC241&lt;&gt; 0, [1]Source!BC241,1) * [1]Source!I241) + ([1]Source!CT241/IF([1]Source!BA241&lt;&gt; 0, [1]Source!BA241,1) * [1]Source!I241)), 0 )</f>
        <v>0</v>
      </c>
      <c r="T247">
        <f>IF( [1]Source!BI241 = 1, [1]Source!O241 + [1]Source!X241 + [1]Source!Y241, 0 )</f>
        <v>3279.84</v>
      </c>
      <c r="U247">
        <f>IF( [1]Source!BI241 = 2, [1]Source!O241 + [1]Source!X241 + [1]Source!Y241, 0 )</f>
        <v>0</v>
      </c>
      <c r="V247">
        <f>IF( [1]Source!BI241 = 3, [1]Source!O241 + [1]Source!X241 + [1]Source!Y241, 0 )</f>
        <v>0</v>
      </c>
      <c r="W247">
        <f>IF( [1]Source!BI241 = 4, [1]Source!O241 + [1]Source!X241 + [1]Source!Y241, 0 )</f>
        <v>0</v>
      </c>
      <c r="X247">
        <f>([1]Source!CS241/IF([1]Source!BS241&lt;&gt; 0, [1]Source!BS241,1) * [1]Source!I241)</f>
        <v>0</v>
      </c>
      <c r="Y247">
        <f>ROUND(([1]Source!BZ241/100)*(([1]Source!CT241/IF([1]Source!BA241&lt;&gt; 0, [1]Source!BA241,1) * [1]Source!I241) + (([1]Source!CS241/IF([1]Source!BS241&lt;&gt; 0, [1]Source!BS241,1) * [1]Source!I241) )),2)</f>
        <v>0</v>
      </c>
      <c r="Z247">
        <f>ROUND(([1]Source!CA241/100)*(([1]Source!CT241/IF([1]Source!BA241&lt;&gt; 0, [1]Source!BA241,1) * [1]Source!I241) + (([1]Source!CS241/IF([1]Source!BS241&lt;&gt; 0, [1]Source!BS241,1) * [1]Source!I241) )),2)</f>
        <v>0</v>
      </c>
    </row>
    <row r="248" spans="1:27" ht="75">
      <c r="A248" s="45"/>
      <c r="B248" s="45"/>
      <c r="C248" s="45" t="str">
        <f>[1]Source!F242</f>
        <v>204-0021</v>
      </c>
      <c r="D248" s="46" t="s">
        <v>87</v>
      </c>
      <c r="E248" s="47" t="str">
        <f>[1]Source!H242</f>
        <v>т</v>
      </c>
      <c r="F248" s="17">
        <f>ROUND([1]Source!I242,6)</f>
        <v>0.2084</v>
      </c>
      <c r="G248" s="14">
        <f>IF([1]Source!AL242=0,[1]Source!AK242,[1]Source!AL242)</f>
        <v>6850.47</v>
      </c>
      <c r="H248" s="48" t="str">
        <f>[1]Source!DD242</f>
        <v/>
      </c>
      <c r="I248" s="61">
        <f>([1]Source!CR242/IF([1]Source!BB242&lt;&gt; 0, [1]Source!BB242,1) * [1]Source!I242) + ([1]Source!CQ242/IF([1]Source!BC242&lt;&gt; 0, [1]Source!BC242,1) * [1]Source!I242) + ([1]Source!CT242/IF([1]Source!BA242&lt;&gt; 0, [1]Source!BA242,1) * [1]Source!I242)</f>
        <v>1427.6379480000001</v>
      </c>
      <c r="J248" s="48" t="str">
        <f>IF( [1]Source!BO242 &lt;&gt;"", [1]Source!BO242, "" )</f>
        <v/>
      </c>
      <c r="K248" s="17">
        <f>[1]Source!BC242</f>
        <v>4.2619999999999996</v>
      </c>
      <c r="L248" s="14">
        <f>[1]Source!O242</f>
        <v>6084.59</v>
      </c>
      <c r="M248" s="17"/>
      <c r="O248">
        <f>([1]Source!CT242/IF([1]Source!BA242&lt;&gt; 0, [1]Source!BA242,1) * [1]Source!I242)</f>
        <v>0</v>
      </c>
      <c r="P248">
        <f>IF( [1]Source!BI242 = 1, (([1]Source!CR242/IF([1]Source!BB242&lt;&gt; 0, [1]Source!BB242,1) * [1]Source!I242) + ([1]Source!CQ242/IF([1]Source!BC242&lt;&gt; 0, [1]Source!BC242,1) * [1]Source!I242) + ([1]Source!CT242/IF([1]Source!BA242&lt;&gt; 0, [1]Source!BA242,1) * [1]Source!I242)), 0 )</f>
        <v>1427.6379480000001</v>
      </c>
      <c r="Q248">
        <f>IF( [1]Source!BI242 = 2, (([1]Source!CR242/IF([1]Source!BB242&lt;&gt; 0, [1]Source!BB242,1) * [1]Source!I242) + ([1]Source!CQ242/IF([1]Source!BC242&lt;&gt; 0, [1]Source!BC242,1) * [1]Source!I242) + ([1]Source!CT242/IF([1]Source!BA242&lt;&gt; 0, [1]Source!BA242,1) * [1]Source!I242)), 0 )</f>
        <v>0</v>
      </c>
      <c r="R248">
        <f>IF( [1]Source!BI242 = 3, (([1]Source!CR242/IF([1]Source!BB242&lt;&gt; 0, [1]Source!BB242,1) * [1]Source!I242) + ([1]Source!CQ242/IF([1]Source!BC242&lt;&gt; 0, [1]Source!BC242,1) * [1]Source!I242) + ([1]Source!CT242/IF([1]Source!BA242&lt;&gt; 0, [1]Source!BA242,1) * [1]Source!I242)), 0 )</f>
        <v>0</v>
      </c>
      <c r="S248">
        <f>IF( [1]Source!BI242 = 4, (([1]Source!CR242/IF([1]Source!BB242&lt;&gt; 0, [1]Source!BB242,1) * [1]Source!I242) + ([1]Source!CQ242/IF([1]Source!BC242&lt;&gt; 0, [1]Source!BC242,1) * [1]Source!I242) + ([1]Source!CT242/IF([1]Source!BA242&lt;&gt; 0, [1]Source!BA242,1) * [1]Source!I242)), 0 )</f>
        <v>0</v>
      </c>
      <c r="T248">
        <f>IF( [1]Source!BI242 = 1, [1]Source!O242 + [1]Source!X242 + [1]Source!Y242, 0 )</f>
        <v>6084.59</v>
      </c>
      <c r="U248">
        <f>IF( [1]Source!BI242 = 2, [1]Source!O242 + [1]Source!X242 + [1]Source!Y242, 0 )</f>
        <v>0</v>
      </c>
      <c r="V248">
        <f>IF( [1]Source!BI242 = 3, [1]Source!O242 + [1]Source!X242 + [1]Source!Y242, 0 )</f>
        <v>0</v>
      </c>
      <c r="W248">
        <f>IF( [1]Source!BI242 = 4, [1]Source!O242 + [1]Source!X242 + [1]Source!Y242, 0 )</f>
        <v>0</v>
      </c>
      <c r="X248">
        <f>([1]Source!CS242/IF([1]Source!BS242&lt;&gt; 0, [1]Source!BS242,1) * [1]Source!I242)</f>
        <v>0</v>
      </c>
      <c r="Y248">
        <f>ROUND(([1]Source!BZ242/100)*(([1]Source!CT242/IF([1]Source!BA242&lt;&gt; 0, [1]Source!BA242,1) * [1]Source!I242) + (([1]Source!CS242/IF([1]Source!BS242&lt;&gt; 0, [1]Source!BS242,1) * [1]Source!I242) )),2)</f>
        <v>0</v>
      </c>
      <c r="Z248">
        <f>ROUND(([1]Source!CA242/100)*(([1]Source!CT242/IF([1]Source!BA242&lt;&gt; 0, [1]Source!BA242,1) * [1]Source!I242) + (([1]Source!CS242/IF([1]Source!BS242&lt;&gt; 0, [1]Source!BS242,1) * [1]Source!I242) )),2)</f>
        <v>0</v>
      </c>
    </row>
    <row r="249" spans="1:27" ht="75">
      <c r="A249" s="45"/>
      <c r="B249" s="45"/>
      <c r="C249" s="45" t="str">
        <f>[1]Source!F243</f>
        <v>204-0022</v>
      </c>
      <c r="D249" s="46" t="s">
        <v>88</v>
      </c>
      <c r="E249" s="47" t="str">
        <f>[1]Source!H243</f>
        <v>т</v>
      </c>
      <c r="F249" s="17">
        <f>ROUND([1]Source!I243,6)</f>
        <v>0.36849999999999999</v>
      </c>
      <c r="G249" s="14">
        <f>IF([1]Source!AL243=0,[1]Source!AK243,[1]Source!AL243)</f>
        <v>6420</v>
      </c>
      <c r="H249" s="48" t="str">
        <f>[1]Source!DD243</f>
        <v/>
      </c>
      <c r="I249" s="61">
        <f>([1]Source!CR243/IF([1]Source!BB243&lt;&gt; 0, [1]Source!BB243,1) * [1]Source!I243) + ([1]Source!CQ243/IF([1]Source!BC243&lt;&gt; 0, [1]Source!BC243,1) * [1]Source!I243) + ([1]Source!CT243/IF([1]Source!BA243&lt;&gt; 0, [1]Source!BA243,1) * [1]Source!I243)</f>
        <v>2365.77</v>
      </c>
      <c r="J249" s="48" t="str">
        <f>IF( [1]Source!BO243 &lt;&gt;"", [1]Source!BO243, "" )</f>
        <v/>
      </c>
      <c r="K249" s="17">
        <f>[1]Source!BC243</f>
        <v>4.2619999999999996</v>
      </c>
      <c r="L249" s="14">
        <f>[1]Source!O243</f>
        <v>10082.91</v>
      </c>
      <c r="M249" s="17"/>
      <c r="O249">
        <f>([1]Source!CT243/IF([1]Source!BA243&lt;&gt; 0, [1]Source!BA243,1) * [1]Source!I243)</f>
        <v>0</v>
      </c>
      <c r="P249">
        <f>IF( [1]Source!BI243 = 1, (([1]Source!CR243/IF([1]Source!BB243&lt;&gt; 0, [1]Source!BB243,1) * [1]Source!I243) + ([1]Source!CQ243/IF([1]Source!BC243&lt;&gt; 0, [1]Source!BC243,1) * [1]Source!I243) + ([1]Source!CT243/IF([1]Source!BA243&lt;&gt; 0, [1]Source!BA243,1) * [1]Source!I243)), 0 )</f>
        <v>2365.77</v>
      </c>
      <c r="Q249">
        <f>IF( [1]Source!BI243 = 2, (([1]Source!CR243/IF([1]Source!BB243&lt;&gt; 0, [1]Source!BB243,1) * [1]Source!I243) + ([1]Source!CQ243/IF([1]Source!BC243&lt;&gt; 0, [1]Source!BC243,1) * [1]Source!I243) + ([1]Source!CT243/IF([1]Source!BA243&lt;&gt; 0, [1]Source!BA243,1) * [1]Source!I243)), 0 )</f>
        <v>0</v>
      </c>
      <c r="R249">
        <f>IF( [1]Source!BI243 = 3, (([1]Source!CR243/IF([1]Source!BB243&lt;&gt; 0, [1]Source!BB243,1) * [1]Source!I243) + ([1]Source!CQ243/IF([1]Source!BC243&lt;&gt; 0, [1]Source!BC243,1) * [1]Source!I243) + ([1]Source!CT243/IF([1]Source!BA243&lt;&gt; 0, [1]Source!BA243,1) * [1]Source!I243)), 0 )</f>
        <v>0</v>
      </c>
      <c r="S249">
        <f>IF( [1]Source!BI243 = 4, (([1]Source!CR243/IF([1]Source!BB243&lt;&gt; 0, [1]Source!BB243,1) * [1]Source!I243) + ([1]Source!CQ243/IF([1]Source!BC243&lt;&gt; 0, [1]Source!BC243,1) * [1]Source!I243) + ([1]Source!CT243/IF([1]Source!BA243&lt;&gt; 0, [1]Source!BA243,1) * [1]Source!I243)), 0 )</f>
        <v>0</v>
      </c>
      <c r="T249">
        <f>IF( [1]Source!BI243 = 1, [1]Source!O243 + [1]Source!X243 + [1]Source!Y243, 0 )</f>
        <v>10082.91</v>
      </c>
      <c r="U249">
        <f>IF( [1]Source!BI243 = 2, [1]Source!O243 + [1]Source!X243 + [1]Source!Y243, 0 )</f>
        <v>0</v>
      </c>
      <c r="V249">
        <f>IF( [1]Source!BI243 = 3, [1]Source!O243 + [1]Source!X243 + [1]Source!Y243, 0 )</f>
        <v>0</v>
      </c>
      <c r="W249">
        <f>IF( [1]Source!BI243 = 4, [1]Source!O243 + [1]Source!X243 + [1]Source!Y243, 0 )</f>
        <v>0</v>
      </c>
      <c r="X249">
        <f>([1]Source!CS243/IF([1]Source!BS243&lt;&gt; 0, [1]Source!BS243,1) * [1]Source!I243)</f>
        <v>0</v>
      </c>
      <c r="Y249">
        <f>ROUND(([1]Source!BZ243/100)*(([1]Source!CT243/IF([1]Source!BA243&lt;&gt; 0, [1]Source!BA243,1) * [1]Source!I243) + (([1]Source!CS243/IF([1]Source!BS243&lt;&gt; 0, [1]Source!BS243,1) * [1]Source!I243) )),2)</f>
        <v>0</v>
      </c>
      <c r="Z249">
        <f>ROUND(([1]Source!CA243/100)*(([1]Source!CT243/IF([1]Source!BA243&lt;&gt; 0, [1]Source!BA243,1) * [1]Source!I243) + (([1]Source!CS243/IF([1]Source!BS243&lt;&gt; 0, [1]Source!BS243,1) * [1]Source!I243) )),2)</f>
        <v>0</v>
      </c>
    </row>
    <row r="250" spans="1:27" ht="75">
      <c r="A250" s="50"/>
      <c r="B250" s="50"/>
      <c r="C250" s="50" t="str">
        <f>[1]Source!F244</f>
        <v>204-0024</v>
      </c>
      <c r="D250" s="51" t="s">
        <v>89</v>
      </c>
      <c r="E250" s="52" t="str">
        <f>[1]Source!H244</f>
        <v>т</v>
      </c>
      <c r="F250" s="53">
        <f>ROUND([1]Source!I244,6)</f>
        <v>0.4824</v>
      </c>
      <c r="G250" s="54">
        <f>IF([1]Source!AL244=0,[1]Source!AK244,[1]Source!AL244)</f>
        <v>6290</v>
      </c>
      <c r="H250" s="55" t="str">
        <f>[1]Source!DD244</f>
        <v/>
      </c>
      <c r="I250" s="56">
        <f>([1]Source!CR244/IF([1]Source!BB244&lt;&gt; 0, [1]Source!BB244,1) * [1]Source!I244) + ([1]Source!CQ244/IF([1]Source!BC244&lt;&gt; 0, [1]Source!BC244,1) * [1]Source!I244) + ([1]Source!CT244/IF([1]Source!BA244&lt;&gt; 0, [1]Source!BA244,1) * [1]Source!I244)</f>
        <v>3034.2959999999998</v>
      </c>
      <c r="J250" s="55" t="str">
        <f>IF( [1]Source!BO244 &lt;&gt;"", [1]Source!BO244, "" )</f>
        <v/>
      </c>
      <c r="K250" s="53">
        <f>[1]Source!BC244</f>
        <v>4.2619999999999996</v>
      </c>
      <c r="L250" s="54">
        <f>[1]Source!O244</f>
        <v>12932.17</v>
      </c>
      <c r="M250" s="53"/>
      <c r="O250">
        <f>([1]Source!CT244/IF([1]Source!BA244&lt;&gt; 0, [1]Source!BA244,1) * [1]Source!I244)</f>
        <v>0</v>
      </c>
      <c r="P250">
        <f>IF( [1]Source!BI244 = 1, (([1]Source!CR244/IF([1]Source!BB244&lt;&gt; 0, [1]Source!BB244,1) * [1]Source!I244) + ([1]Source!CQ244/IF([1]Source!BC244&lt;&gt; 0, [1]Source!BC244,1) * [1]Source!I244) + ([1]Source!CT244/IF([1]Source!BA244&lt;&gt; 0, [1]Source!BA244,1) * [1]Source!I244)), 0 )</f>
        <v>3034.2959999999998</v>
      </c>
      <c r="Q250">
        <f>IF( [1]Source!BI244 = 2, (([1]Source!CR244/IF([1]Source!BB244&lt;&gt; 0, [1]Source!BB244,1) * [1]Source!I244) + ([1]Source!CQ244/IF([1]Source!BC244&lt;&gt; 0, [1]Source!BC244,1) * [1]Source!I244) + ([1]Source!CT244/IF([1]Source!BA244&lt;&gt; 0, [1]Source!BA244,1) * [1]Source!I244)), 0 )</f>
        <v>0</v>
      </c>
      <c r="R250">
        <f>IF( [1]Source!BI244 = 3, (([1]Source!CR244/IF([1]Source!BB244&lt;&gt; 0, [1]Source!BB244,1) * [1]Source!I244) + ([1]Source!CQ244/IF([1]Source!BC244&lt;&gt; 0, [1]Source!BC244,1) * [1]Source!I244) + ([1]Source!CT244/IF([1]Source!BA244&lt;&gt; 0, [1]Source!BA244,1) * [1]Source!I244)), 0 )</f>
        <v>0</v>
      </c>
      <c r="S250">
        <f>IF( [1]Source!BI244 = 4, (([1]Source!CR244/IF([1]Source!BB244&lt;&gt; 0, [1]Source!BB244,1) * [1]Source!I244) + ([1]Source!CQ244/IF([1]Source!BC244&lt;&gt; 0, [1]Source!BC244,1) * [1]Source!I244) + ([1]Source!CT244/IF([1]Source!BA244&lt;&gt; 0, [1]Source!BA244,1) * [1]Source!I244)), 0 )</f>
        <v>0</v>
      </c>
      <c r="T250">
        <f>IF( [1]Source!BI244 = 1, [1]Source!O244 + [1]Source!X244 + [1]Source!Y244, 0 )</f>
        <v>12932.17</v>
      </c>
      <c r="U250">
        <f>IF( [1]Source!BI244 = 2, [1]Source!O244 + [1]Source!X244 + [1]Source!Y244, 0 )</f>
        <v>0</v>
      </c>
      <c r="V250">
        <f>IF( [1]Source!BI244 = 3, [1]Source!O244 + [1]Source!X244 + [1]Source!Y244, 0 )</f>
        <v>0</v>
      </c>
      <c r="W250">
        <f>IF( [1]Source!BI244 = 4, [1]Source!O244 + [1]Source!X244 + [1]Source!Y244, 0 )</f>
        <v>0</v>
      </c>
      <c r="X250">
        <f>([1]Source!CS244/IF([1]Source!BS244&lt;&gt; 0, [1]Source!BS244,1) * [1]Source!I244)</f>
        <v>0</v>
      </c>
      <c r="Y250">
        <f>ROUND(([1]Source!BZ244/100)*(([1]Source!CT244/IF([1]Source!BA244&lt;&gt; 0, [1]Source!BA244,1) * [1]Source!I244) + (([1]Source!CS244/IF([1]Source!BS244&lt;&gt; 0, [1]Source!BS244,1) * [1]Source!I244) )),2)</f>
        <v>0</v>
      </c>
      <c r="Z250">
        <f>ROUND(([1]Source!CA244/100)*(([1]Source!CT244/IF([1]Source!BA244&lt;&gt; 0, [1]Source!BA244,1) * [1]Source!I244) + (([1]Source!CS244/IF([1]Source!BS244&lt;&gt; 0, [1]Source!BS244,1) * [1]Source!I244) )),2)</f>
        <v>0</v>
      </c>
    </row>
    <row r="251" spans="1:27" ht="15.75">
      <c r="A251" s="17"/>
      <c r="B251" s="17"/>
      <c r="C251" s="17"/>
      <c r="D251" s="17"/>
      <c r="E251" s="17"/>
      <c r="F251" s="17"/>
      <c r="G251" s="17"/>
      <c r="H251" s="17"/>
      <c r="I251" s="57">
        <f>([1]Source!CT239/IF([1]Source!BA239 &lt;&gt;0, [1]Source!BA239, 1) * [1]Source!I239) + ([1]Source!CR239 / IF([1]Source!BB239 &lt;&gt;0, [1]Source!BB239, 1) * [1]Source!I239 ) + I242 + I243 + I244 + I246 + I247 + I248 + I249 + I250</f>
        <v>47653.620308000005</v>
      </c>
      <c r="J251" s="58"/>
      <c r="K251" s="58"/>
      <c r="L251" s="57">
        <f>[1]Source!S239+[1]Source!Q239+L242 + L243 + L244 + L246 + L247 + L248 + L249 + L250</f>
        <v>224431.34</v>
      </c>
      <c r="M251" s="57">
        <f>[1]Source!U239</f>
        <v>129.95808</v>
      </c>
      <c r="N251" s="59">
        <f>I251</f>
        <v>47653.620308000005</v>
      </c>
      <c r="O251">
        <f>([1]Source!CT239/IF([1]Source!BA239&lt;&gt; 0, [1]Source!BA239,1) * [1]Source!I239)</f>
        <v>946.09650000000011</v>
      </c>
      <c r="P251">
        <f>IF( [1]Source!BI239 = 1, (( ( ([1]Source!CT239/IF([1]Source!BA239 &lt;&gt;0,[1]Source!BA239, 1) * [1]Source!I239) + ([1]Source!CR239/IF([1]Source!BB239 &lt;&gt;0,[1]Source!BB239, 1)* [1]Source!I239) + ([1]Source!CQ239/IF([1]Source!BC239 &lt;&gt;0,[1]Source!BC239, 1) * [1]Source!I239) ) + (([1]Source!BZ239/100)*( ([1]Source!CT239/IF([1]Source!BA239 &lt;&gt;0,[1]Source!BA239, 1)* [1]Source!I239) + ([1]Source!CS239/IF([1]Source!BS239 &lt;&gt;0,[1]Source!BS239, 1) * [1]Source!I239 ))) + (([1]Source!CA239/100)*( ([1]Source!CT239/IF([1]Source!BA239 &lt;&gt;0,[1]Source!BA239, 1)* [1]Source!I239) + ([1]Source!CS239/IF([1]Source!BS239 &lt;&gt;0,[1]Source!BS239, 1) * [1]Source!I239 ))))), 0 )</f>
        <v>5430.1824320000005</v>
      </c>
      <c r="Q251">
        <f>IF( [1]Source!BI239 = 2, (( ( ([1]Source!CT239/IF([1]Source!BA239 &lt;&gt;0,[1]Source!BA239, 1) * [1]Source!I239) + ([1]Source!CR239/IF([1]Source!BB239 &lt;&gt;0,[1]Source!BB239, 1)* [1]Source!I239) + ([1]Source!CQ239/IF([1]Source!BC239 &lt;&gt;0,[1]Source!BC239, 1) * [1]Source!I239) ) + (([1]Source!BZ239/100)*( ([1]Source!CT239/IF([1]Source!BA239 &lt;&gt;0,[1]Source!BA239, 1)* [1]Source!I239) + ([1]Source!CS239/IF([1]Source!BS239 &lt;&gt;0,[1]Source!BS239, 1) * [1]Source!I239 ))) + (([1]Source!CA239/100)*( ([1]Source!CT239/IF([1]Source!BA239 &lt;&gt;0,[1]Source!BA239, 1)* [1]Source!I239) + ([1]Source!CS239/IF([1]Source!BS239 &lt;&gt;0,[1]Source!BS239, 1) * [1]Source!I239 ))))), 0 )</f>
        <v>0</v>
      </c>
      <c r="R251">
        <f>IF( [1]Source!BI239 = 3, (( ( ([1]Source!CT239/IF([1]Source!BA239 &lt;&gt;0,[1]Source!BA239, 1) * [1]Source!I239) + ([1]Source!CR239/IF([1]Source!BB239 &lt;&gt;0,[1]Source!BB239, 1)* [1]Source!I239) + ([1]Source!CQ239/IF([1]Source!BC239 &lt;&gt;0,[1]Source!BC239, 1) * [1]Source!I239) ) + (([1]Source!BZ239/100)*( ([1]Source!CT239/IF([1]Source!BA239 &lt;&gt;0,[1]Source!BA239, 1)* [1]Source!I239) + ([1]Source!CS239/IF([1]Source!BS239 &lt;&gt;0,[1]Source!BS239, 1) * [1]Source!I239 ))) + (([1]Source!CA239/100)*( ([1]Source!CT239/IF([1]Source!BA239 &lt;&gt;0,[1]Source!BA239, 1)* [1]Source!I239) + ([1]Source!CS239/IF([1]Source!BS239 &lt;&gt;0,[1]Source!BS239, 1) * [1]Source!I239 ))))), 0 )</f>
        <v>0</v>
      </c>
      <c r="S251">
        <f>IF( [1]Source!BI239 = 4, (( ( ([1]Source!CT239/IF([1]Source!BA239 &lt;&gt;0,[1]Source!BA239, 1) * [1]Source!I239) + ([1]Source!CR239/IF([1]Source!BB239 &lt;&gt;0,[1]Source!BB239, 1)* [1]Source!I239) + ([1]Source!CQ239/IF([1]Source!BC239 &lt;&gt;0,[1]Source!BC239, 1) * [1]Source!I239) ) + (([1]Source!BZ239/100)*( ([1]Source!CT239/IF([1]Source!BA239 &lt;&gt;0,[1]Source!BA239, 1)* [1]Source!I239) + ([1]Source!CS239/IF([1]Source!BS239 &lt;&gt;0,[1]Source!BS239, 1) * [1]Source!I239 ))) + (([1]Source!CA239/100)*( ([1]Source!CT239/IF([1]Source!BA239 &lt;&gt;0,[1]Source!BA239, 1)* [1]Source!I239) + ([1]Source!CS239/IF([1]Source!BS239 &lt;&gt;0,[1]Source!BS239, 1) * [1]Source!I239 ))))), 0 )</f>
        <v>0</v>
      </c>
      <c r="T251">
        <f>IF( [1]Source!BI239 = 1, [1]Source!O239 + [1]Source!X239 + [1]Source!Y239, 0 )</f>
        <v>44475.06</v>
      </c>
      <c r="U251">
        <f>IF( [1]Source!BI239 = 2, [1]Source!O239 + [1]Source!X239 + [1]Source!Y239, 0 )</f>
        <v>0</v>
      </c>
      <c r="V251">
        <f>IF( [1]Source!BI239 = 3, [1]Source!O239 + [1]Source!X239 + [1]Source!Y239, 0 )</f>
        <v>0</v>
      </c>
      <c r="W251">
        <f>IF( [1]Source!BI239 = 4, [1]Source!O239 + [1]Source!X239 + [1]Source!Y239, 0 )</f>
        <v>0</v>
      </c>
      <c r="X251">
        <f>([1]Source!CS239/IF([1]Source!BS239&lt;&gt; 0, [1]Source!BS239,1) * [1]Source!I239)</f>
        <v>102.89746000000001</v>
      </c>
    </row>
    <row r="252" spans="1:27" ht="45">
      <c r="A252" s="44">
        <v>20</v>
      </c>
      <c r="B252" s="44" t="str">
        <f>[1]Source!E247</f>
        <v>30</v>
      </c>
      <c r="C252" s="45" t="str">
        <f>[1]Source!F247</f>
        <v>06-01-015-9</v>
      </c>
      <c r="D252" s="46" t="s">
        <v>90</v>
      </c>
      <c r="E252" s="47" t="str">
        <f>[1]Source!H247</f>
        <v>т</v>
      </c>
      <c r="F252" s="17">
        <f>ROUND([1]Source!I247,6)</f>
        <v>0.308</v>
      </c>
      <c r="G252" s="14">
        <f>IF( [1]Source!AK247 &lt;&gt;0, [1]Source!AK247, [1]Source!AL247 + [1]Source!AM247 + [1]Source!AO247)</f>
        <v>212.10999999999999</v>
      </c>
      <c r="H252" s="17"/>
      <c r="I252" s="17"/>
      <c r="J252" s="48" t="str">
        <f>IF( [1]Source!BO247 &lt;&gt;"", [1]Source!BO247, "" )</f>
        <v/>
      </c>
      <c r="K252" s="17"/>
      <c r="L252" s="17"/>
      <c r="M252" s="17"/>
      <c r="AA252">
        <v>20</v>
      </c>
    </row>
    <row r="253" spans="1:27" ht="15">
      <c r="A253" s="17"/>
      <c r="B253" s="17"/>
      <c r="C253" s="17"/>
      <c r="D253" s="17" t="s">
        <v>27</v>
      </c>
      <c r="E253" s="17"/>
      <c r="F253" s="17"/>
      <c r="G253" s="14">
        <f>[1]Source!AO247</f>
        <v>177.45</v>
      </c>
      <c r="H253" s="48" t="str">
        <f>[1]Source!DG247</f>
        <v/>
      </c>
      <c r="I253" s="14">
        <f>([1]Source!CT247/IF([1]Source!BA247&lt;&gt; 0, [1]Source!BA247,1) * [1]Source!I247)</f>
        <v>54.654599999999995</v>
      </c>
      <c r="J253" s="17"/>
      <c r="K253" s="17">
        <f>[1]Source!BA247</f>
        <v>11.465999999999999</v>
      </c>
      <c r="L253" s="14">
        <f>[1]Source!S247</f>
        <v>626.66999999999996</v>
      </c>
      <c r="M253" s="17"/>
    </row>
    <row r="254" spans="1:27" ht="15">
      <c r="A254" s="17"/>
      <c r="B254" s="17"/>
      <c r="C254" s="17"/>
      <c r="D254" s="17" t="s">
        <v>28</v>
      </c>
      <c r="E254" s="17"/>
      <c r="F254" s="17"/>
      <c r="G254" s="14">
        <f>[1]Source!AM247</f>
        <v>34.659999999999997</v>
      </c>
      <c r="H254" s="48" t="str">
        <f>[1]Source!DE247</f>
        <v/>
      </c>
      <c r="I254" s="14">
        <f>([1]Source!CR247/IF([1]Source!BB247&lt;&gt; 0, [1]Source!BB247,1) * [1]Source!I247)</f>
        <v>10.675279999999999</v>
      </c>
      <c r="J254" s="17"/>
      <c r="K254" s="17">
        <f>[1]Source!BB247</f>
        <v>5.8449999999999998</v>
      </c>
      <c r="L254" s="14">
        <f>[1]Source!Q247</f>
        <v>62.4</v>
      </c>
      <c r="M254" s="17"/>
    </row>
    <row r="255" spans="1:27" ht="15">
      <c r="A255" s="17"/>
      <c r="B255" s="17"/>
      <c r="C255" s="17"/>
      <c r="D255" s="17" t="s">
        <v>29</v>
      </c>
      <c r="E255" s="17"/>
      <c r="F255" s="17"/>
      <c r="G255" s="14">
        <f>[1]Source!AN247</f>
        <v>1.87</v>
      </c>
      <c r="H255" s="48" t="str">
        <f>[1]Source!DF247</f>
        <v/>
      </c>
      <c r="I255" s="49">
        <f>([1]Source!CS247/IF([1]Source!BS247&lt;&gt; 0, [1]Source!BS247,1) * [1]Source!I247)</f>
        <v>0.57596000000000003</v>
      </c>
      <c r="J255" s="17"/>
      <c r="K255" s="17">
        <f>[1]Source!BS247</f>
        <v>11.465999999999999</v>
      </c>
      <c r="L255" s="49">
        <f>[1]Source!R247</f>
        <v>6.6</v>
      </c>
      <c r="M255" s="17"/>
    </row>
    <row r="256" spans="1:27" ht="15">
      <c r="A256" s="17"/>
      <c r="B256" s="17"/>
      <c r="C256" s="17"/>
      <c r="D256" s="17" t="s">
        <v>31</v>
      </c>
      <c r="E256" s="20" t="s">
        <v>34</v>
      </c>
      <c r="F256" s="17"/>
      <c r="G256" s="14">
        <f>[1]Source!BZ247</f>
        <v>105</v>
      </c>
      <c r="H256" s="17"/>
      <c r="I256" s="14">
        <f>Y256 + Y259</f>
        <v>57.99</v>
      </c>
      <c r="J256" s="17"/>
      <c r="K256" s="14">
        <f>[1]Source!AT247</f>
        <v>105</v>
      </c>
      <c r="L256" s="14">
        <f>[1]Source!X247 + [1]Source!X248</f>
        <v>664.93</v>
      </c>
      <c r="M256" s="17"/>
      <c r="Y256">
        <f>ROUND((G256/100)*((([1]Source!CT247/IF([1]Source!BA247 &lt;&gt; 0, [1]Source!BA247,1) * [1]Source!I247)) + (([1]Source!CS247/IF([1]Source!BS247 &lt;&gt; 0, [1]Source!BS247, 1) * [1]Source!I247))),2)</f>
        <v>57.99</v>
      </c>
    </row>
    <row r="257" spans="1:27" ht="15">
      <c r="A257" s="17"/>
      <c r="B257" s="17"/>
      <c r="C257" s="17"/>
      <c r="D257" s="17" t="s">
        <v>32</v>
      </c>
      <c r="E257" s="20" t="s">
        <v>34</v>
      </c>
      <c r="F257" s="17"/>
      <c r="G257" s="14">
        <f>[1]Source!CA247</f>
        <v>65</v>
      </c>
      <c r="H257" s="17"/>
      <c r="I257" s="14">
        <f>Z257 + Z259</f>
        <v>35.9</v>
      </c>
      <c r="J257" s="17"/>
      <c r="K257" s="14">
        <f>[1]Source!AU247</f>
        <v>65</v>
      </c>
      <c r="L257" s="14">
        <f>[1]Source!Y247 + [1]Source!Y248</f>
        <v>411.63</v>
      </c>
      <c r="M257" s="17"/>
      <c r="Z257">
        <f>ROUND((G257/100)*((([1]Source!CT247/IF([1]Source!BA247 &lt;&gt; 0, [1]Source!BA247,1) * [1]Source!I247)) + (([1]Source!CS247/IF([1]Source!BS247 &lt;&gt; 0, [1]Source!BS247, 1) * [1]Source!I247))),2)</f>
        <v>35.9</v>
      </c>
    </row>
    <row r="258" spans="1:27" ht="15">
      <c r="A258" s="17"/>
      <c r="B258" s="17"/>
      <c r="C258" s="17"/>
      <c r="D258" s="17" t="s">
        <v>33</v>
      </c>
      <c r="E258" s="20" t="s">
        <v>35</v>
      </c>
      <c r="F258" s="17">
        <f>[1]Source!AQ247</f>
        <v>21.8</v>
      </c>
      <c r="G258" s="17"/>
      <c r="H258" s="48" t="str">
        <f>[1]Source!DI247</f>
        <v/>
      </c>
      <c r="I258" s="17"/>
      <c r="J258" s="17"/>
      <c r="K258" s="17"/>
      <c r="L258" s="17"/>
      <c r="M258" s="14">
        <f>[1]Source!U247</f>
        <v>6.7144000000000004</v>
      </c>
    </row>
    <row r="259" spans="1:27" ht="135">
      <c r="A259" s="50"/>
      <c r="B259" s="50"/>
      <c r="C259" s="50" t="str">
        <f>[1]Source!F248</f>
        <v>204-0064</v>
      </c>
      <c r="D259" s="51" t="s">
        <v>91</v>
      </c>
      <c r="E259" s="52" t="str">
        <f>[1]Source!H248</f>
        <v>т</v>
      </c>
      <c r="F259" s="53">
        <f>ROUND([1]Source!I248,6)</f>
        <v>0.308</v>
      </c>
      <c r="G259" s="54">
        <f>IF([1]Source!AL248=0,[1]Source!AK248,[1]Source!AL248)</f>
        <v>7403.5</v>
      </c>
      <c r="H259" s="55" t="str">
        <f>[1]Source!DD248</f>
        <v/>
      </c>
      <c r="I259" s="56">
        <f>([1]Source!CR248/IF([1]Source!BB248&lt;&gt; 0, [1]Source!BB248,1) * [1]Source!I248) + ([1]Source!CQ248/IF([1]Source!BC248&lt;&gt; 0, [1]Source!BC248,1) * [1]Source!I248) + ([1]Source!CT248/IF([1]Source!BA248&lt;&gt; 0, [1]Source!BA248,1) * [1]Source!I248)</f>
        <v>2280.2779999999998</v>
      </c>
      <c r="J259" s="55" t="str">
        <f>IF( [1]Source!BO248 &lt;&gt;"", [1]Source!BO248, "" )</f>
        <v/>
      </c>
      <c r="K259" s="53">
        <f>[1]Source!BC248</f>
        <v>4.2619999999999996</v>
      </c>
      <c r="L259" s="54">
        <f>[1]Source!O248</f>
        <v>9718.5400000000009</v>
      </c>
      <c r="M259" s="53"/>
      <c r="O259">
        <f>([1]Source!CT248/IF([1]Source!BA248&lt;&gt; 0, [1]Source!BA248,1) * [1]Source!I248)</f>
        <v>0</v>
      </c>
      <c r="P259">
        <f>IF( [1]Source!BI248 = 1, (([1]Source!CR248/IF([1]Source!BB248&lt;&gt; 0, [1]Source!BB248,1) * [1]Source!I248) + ([1]Source!CQ248/IF([1]Source!BC248&lt;&gt; 0, [1]Source!BC248,1) * [1]Source!I248) + ([1]Source!CT248/IF([1]Source!BA248&lt;&gt; 0, [1]Source!BA248,1) * [1]Source!I248)), 0 )</f>
        <v>2280.2779999999998</v>
      </c>
      <c r="Q259">
        <f>IF( [1]Source!BI248 = 2, (([1]Source!CR248/IF([1]Source!BB248&lt;&gt; 0, [1]Source!BB248,1) * [1]Source!I248) + ([1]Source!CQ248/IF([1]Source!BC248&lt;&gt; 0, [1]Source!BC248,1) * [1]Source!I248) + ([1]Source!CT248/IF([1]Source!BA248&lt;&gt; 0, [1]Source!BA248,1) * [1]Source!I248)), 0 )</f>
        <v>0</v>
      </c>
      <c r="R259">
        <f>IF( [1]Source!BI248 = 3, (([1]Source!CR248/IF([1]Source!BB248&lt;&gt; 0, [1]Source!BB248,1) * [1]Source!I248) + ([1]Source!CQ248/IF([1]Source!BC248&lt;&gt; 0, [1]Source!BC248,1) * [1]Source!I248) + ([1]Source!CT248/IF([1]Source!BA248&lt;&gt; 0, [1]Source!BA248,1) * [1]Source!I248)), 0 )</f>
        <v>0</v>
      </c>
      <c r="S259">
        <f>IF( [1]Source!BI248 = 4, (([1]Source!CR248/IF([1]Source!BB248&lt;&gt; 0, [1]Source!BB248,1) * [1]Source!I248) + ([1]Source!CQ248/IF([1]Source!BC248&lt;&gt; 0, [1]Source!BC248,1) * [1]Source!I248) + ([1]Source!CT248/IF([1]Source!BA248&lt;&gt; 0, [1]Source!BA248,1) * [1]Source!I248)), 0 )</f>
        <v>0</v>
      </c>
      <c r="T259">
        <f>IF( [1]Source!BI248 = 1, [1]Source!O248 + [1]Source!X248 + [1]Source!Y248, 0 )</f>
        <v>9718.5400000000009</v>
      </c>
      <c r="U259">
        <f>IF( [1]Source!BI248 = 2, [1]Source!O248 + [1]Source!X248 + [1]Source!Y248, 0 )</f>
        <v>0</v>
      </c>
      <c r="V259">
        <f>IF( [1]Source!BI248 = 3, [1]Source!O248 + [1]Source!X248 + [1]Source!Y248, 0 )</f>
        <v>0</v>
      </c>
      <c r="W259">
        <f>IF( [1]Source!BI248 = 4, [1]Source!O248 + [1]Source!X248 + [1]Source!Y248, 0 )</f>
        <v>0</v>
      </c>
      <c r="X259">
        <f>([1]Source!CS248/IF([1]Source!BS248&lt;&gt; 0, [1]Source!BS248,1) * [1]Source!I248)</f>
        <v>0</v>
      </c>
      <c r="Y259">
        <f>ROUND(([1]Source!BZ248/100)*(([1]Source!CT248/IF([1]Source!BA248&lt;&gt; 0, [1]Source!BA248,1) * [1]Source!I248) + (([1]Source!CS248/IF([1]Source!BS248&lt;&gt; 0, [1]Source!BS248,1) * [1]Source!I248) )),2)</f>
        <v>0</v>
      </c>
      <c r="Z259">
        <f>ROUND(([1]Source!CA248/100)*(([1]Source!CT248/IF([1]Source!BA248&lt;&gt; 0, [1]Source!BA248,1) * [1]Source!I248) + (([1]Source!CS248/IF([1]Source!BS248&lt;&gt; 0, [1]Source!BS248,1) * [1]Source!I248) )),2)</f>
        <v>0</v>
      </c>
    </row>
    <row r="260" spans="1:27" ht="15.75">
      <c r="A260" s="17"/>
      <c r="B260" s="17"/>
      <c r="C260" s="17"/>
      <c r="D260" s="17"/>
      <c r="E260" s="17"/>
      <c r="F260" s="17"/>
      <c r="G260" s="17"/>
      <c r="H260" s="17"/>
      <c r="I260" s="57">
        <f>([1]Source!CT247/IF([1]Source!BA247 &lt;&gt;0, [1]Source!BA247, 1) * [1]Source!I247) + ([1]Source!CR247 / IF([1]Source!BB247 &lt;&gt;0, [1]Source!BB247, 1) * [1]Source!I247 ) + I256 + I257 + I259</f>
        <v>2439.4978799999999</v>
      </c>
      <c r="J260" s="58"/>
      <c r="K260" s="58"/>
      <c r="L260" s="57">
        <f>[1]Source!S247+[1]Source!Q247+L256 + L257 + L259</f>
        <v>11484.170000000002</v>
      </c>
      <c r="M260" s="57">
        <f>[1]Source!U247</f>
        <v>6.7144000000000004</v>
      </c>
      <c r="N260" s="59">
        <f>I260</f>
        <v>2439.4978799999999</v>
      </c>
      <c r="O260">
        <f>([1]Source!CT247/IF([1]Source!BA247&lt;&gt; 0, [1]Source!BA247,1) * [1]Source!I247)</f>
        <v>54.654599999999995</v>
      </c>
      <c r="P260">
        <f>IF( [1]Source!BI247 = 1, (( ( ([1]Source!CT247/IF([1]Source!BA247 &lt;&gt;0,[1]Source!BA247, 1) * [1]Source!I247) + ([1]Source!CR247/IF([1]Source!BB247 &lt;&gt;0,[1]Source!BB247, 1)* [1]Source!I247) + ([1]Source!CQ247/IF([1]Source!BC247 &lt;&gt;0,[1]Source!BC247, 1) * [1]Source!I247) ) + (([1]Source!BZ247/100)*( ([1]Source!CT247/IF([1]Source!BA247 &lt;&gt;0,[1]Source!BA247, 1)* [1]Source!I247) + ([1]Source!CS247/IF([1]Source!BS247 &lt;&gt;0,[1]Source!BS247, 1) * [1]Source!I247 ))) + (([1]Source!CA247/100)*( ([1]Source!CT247/IF([1]Source!BA247 &lt;&gt;0,[1]Source!BA247, 1)* [1]Source!I247) + ([1]Source!CS247/IF([1]Source!BS247 &lt;&gt;0,[1]Source!BS247, 1) * [1]Source!I247 ))))), 0 )</f>
        <v>159.22183200000001</v>
      </c>
      <c r="Q260">
        <f>IF( [1]Source!BI247 = 2, (( ( ([1]Source!CT247/IF([1]Source!BA247 &lt;&gt;0,[1]Source!BA247, 1) * [1]Source!I247) + ([1]Source!CR247/IF([1]Source!BB247 &lt;&gt;0,[1]Source!BB247, 1)* [1]Source!I247) + ([1]Source!CQ247/IF([1]Source!BC247 &lt;&gt;0,[1]Source!BC247, 1) * [1]Source!I247) ) + (([1]Source!BZ247/100)*( ([1]Source!CT247/IF([1]Source!BA247 &lt;&gt;0,[1]Source!BA247, 1)* [1]Source!I247) + ([1]Source!CS247/IF([1]Source!BS247 &lt;&gt;0,[1]Source!BS247, 1) * [1]Source!I247 ))) + (([1]Source!CA247/100)*( ([1]Source!CT247/IF([1]Source!BA247 &lt;&gt;0,[1]Source!BA247, 1)* [1]Source!I247) + ([1]Source!CS247/IF([1]Source!BS247 &lt;&gt;0,[1]Source!BS247, 1) * [1]Source!I247 ))))), 0 )</f>
        <v>0</v>
      </c>
      <c r="R260">
        <f>IF( [1]Source!BI247 = 3, (( ( ([1]Source!CT247/IF([1]Source!BA247 &lt;&gt;0,[1]Source!BA247, 1) * [1]Source!I247) + ([1]Source!CR247/IF([1]Source!BB247 &lt;&gt;0,[1]Source!BB247, 1)* [1]Source!I247) + ([1]Source!CQ247/IF([1]Source!BC247 &lt;&gt;0,[1]Source!BC247, 1) * [1]Source!I247) ) + (([1]Source!BZ247/100)*( ([1]Source!CT247/IF([1]Source!BA247 &lt;&gt;0,[1]Source!BA247, 1)* [1]Source!I247) + ([1]Source!CS247/IF([1]Source!BS247 &lt;&gt;0,[1]Source!BS247, 1) * [1]Source!I247 ))) + (([1]Source!CA247/100)*( ([1]Source!CT247/IF([1]Source!BA247 &lt;&gt;0,[1]Source!BA247, 1)* [1]Source!I247) + ([1]Source!CS247/IF([1]Source!BS247 &lt;&gt;0,[1]Source!BS247, 1) * [1]Source!I247 ))))), 0 )</f>
        <v>0</v>
      </c>
      <c r="S260">
        <f>IF( [1]Source!BI247 = 4, (( ( ([1]Source!CT247/IF([1]Source!BA247 &lt;&gt;0,[1]Source!BA247, 1) * [1]Source!I247) + ([1]Source!CR247/IF([1]Source!BB247 &lt;&gt;0,[1]Source!BB247, 1)* [1]Source!I247) + ([1]Source!CQ247/IF([1]Source!BC247 &lt;&gt;0,[1]Source!BC247, 1) * [1]Source!I247) ) + (([1]Source!BZ247/100)*( ([1]Source!CT247/IF([1]Source!BA247 &lt;&gt;0,[1]Source!BA247, 1)* [1]Source!I247) + ([1]Source!CS247/IF([1]Source!BS247 &lt;&gt;0,[1]Source!BS247, 1) * [1]Source!I247 ))) + (([1]Source!CA247/100)*( ([1]Source!CT247/IF([1]Source!BA247 &lt;&gt;0,[1]Source!BA247, 1)* [1]Source!I247) + ([1]Source!CS247/IF([1]Source!BS247 &lt;&gt;0,[1]Source!BS247, 1) * [1]Source!I247 ))))), 0 )</f>
        <v>0</v>
      </c>
      <c r="T260">
        <f>IF( [1]Source!BI247 = 1, [1]Source!O247 + [1]Source!X247 + [1]Source!Y247, 0 )</f>
        <v>1765.63</v>
      </c>
      <c r="U260">
        <f>IF( [1]Source!BI247 = 2, [1]Source!O247 + [1]Source!X247 + [1]Source!Y247, 0 )</f>
        <v>0</v>
      </c>
      <c r="V260">
        <f>IF( [1]Source!BI247 = 3, [1]Source!O247 + [1]Source!X247 + [1]Source!Y247, 0 )</f>
        <v>0</v>
      </c>
      <c r="W260">
        <f>IF( [1]Source!BI247 = 4, [1]Source!O247 + [1]Source!X247 + [1]Source!Y247, 0 )</f>
        <v>0</v>
      </c>
      <c r="X260">
        <f>([1]Source!CS247/IF([1]Source!BS247&lt;&gt; 0, [1]Source!BS247,1) * [1]Source!I247)</f>
        <v>0.57596000000000003</v>
      </c>
    </row>
    <row r="261" spans="1:27" ht="60">
      <c r="A261" s="44">
        <v>21</v>
      </c>
      <c r="B261" s="44" t="str">
        <f>[1]Source!E249</f>
        <v>31</v>
      </c>
      <c r="C261" s="45" t="str">
        <f>[1]Source!F249</f>
        <v>06-01-015-9</v>
      </c>
      <c r="D261" s="46" t="s">
        <v>92</v>
      </c>
      <c r="E261" s="47" t="str">
        <f>[1]Source!H249</f>
        <v>т</v>
      </c>
      <c r="F261" s="17">
        <f>ROUND([1]Source!I249,6)</f>
        <v>7.5499999999999998E-2</v>
      </c>
      <c r="G261" s="14">
        <f>IF( [1]Source!AK249 &lt;&gt;0, [1]Source!AK249, [1]Source!AL249 + [1]Source!AM249 + [1]Source!AO249)</f>
        <v>212.10999999999999</v>
      </c>
      <c r="H261" s="17"/>
      <c r="I261" s="17"/>
      <c r="J261" s="48" t="str">
        <f>IF( [1]Source!BO249 &lt;&gt;"", [1]Source!BO249, "" )</f>
        <v/>
      </c>
      <c r="K261" s="17"/>
      <c r="L261" s="17"/>
      <c r="M261" s="17"/>
      <c r="AA261">
        <v>21</v>
      </c>
    </row>
    <row r="262" spans="1:27" ht="15">
      <c r="A262" s="17"/>
      <c r="B262" s="17"/>
      <c r="C262" s="17"/>
      <c r="D262" s="17" t="s">
        <v>27</v>
      </c>
      <c r="E262" s="17"/>
      <c r="F262" s="17"/>
      <c r="G262" s="14">
        <f>[1]Source!AO249</f>
        <v>177.45</v>
      </c>
      <c r="H262" s="48" t="str">
        <f>[1]Source!DG249</f>
        <v/>
      </c>
      <c r="I262" s="14">
        <f>([1]Source!CT249/IF([1]Source!BA249&lt;&gt; 0, [1]Source!BA249,1) * [1]Source!I249)</f>
        <v>13.397474999999998</v>
      </c>
      <c r="J262" s="17"/>
      <c r="K262" s="17">
        <f>[1]Source!BA249</f>
        <v>11.465999999999999</v>
      </c>
      <c r="L262" s="14">
        <f>[1]Source!S249</f>
        <v>153.62</v>
      </c>
      <c r="M262" s="17"/>
    </row>
    <row r="263" spans="1:27" ht="15">
      <c r="A263" s="17"/>
      <c r="B263" s="17"/>
      <c r="C263" s="17"/>
      <c r="D263" s="17" t="s">
        <v>28</v>
      </c>
      <c r="E263" s="17"/>
      <c r="F263" s="17"/>
      <c r="G263" s="14">
        <f>[1]Source!AM249</f>
        <v>34.659999999999997</v>
      </c>
      <c r="H263" s="48" t="str">
        <f>[1]Source!DE249</f>
        <v/>
      </c>
      <c r="I263" s="14">
        <f>([1]Source!CR249/IF([1]Source!BB249&lt;&gt; 0, [1]Source!BB249,1) * [1]Source!I249)</f>
        <v>2.6168299999999998</v>
      </c>
      <c r="J263" s="17"/>
      <c r="K263" s="17">
        <f>[1]Source!BB249</f>
        <v>5.8449999999999998</v>
      </c>
      <c r="L263" s="14">
        <f>[1]Source!Q249</f>
        <v>15.3</v>
      </c>
      <c r="M263" s="17"/>
    </row>
    <row r="264" spans="1:27" ht="15">
      <c r="A264" s="17"/>
      <c r="B264" s="17"/>
      <c r="C264" s="17"/>
      <c r="D264" s="17" t="s">
        <v>29</v>
      </c>
      <c r="E264" s="17"/>
      <c r="F264" s="17"/>
      <c r="G264" s="14">
        <f>[1]Source!AN249</f>
        <v>1.87</v>
      </c>
      <c r="H264" s="48" t="str">
        <f>[1]Source!DF249</f>
        <v/>
      </c>
      <c r="I264" s="49">
        <f>([1]Source!CS249/IF([1]Source!BS249&lt;&gt; 0, [1]Source!BS249,1) * [1]Source!I249)</f>
        <v>0.141185</v>
      </c>
      <c r="J264" s="17"/>
      <c r="K264" s="17">
        <f>[1]Source!BS249</f>
        <v>11.465999999999999</v>
      </c>
      <c r="L264" s="49">
        <f>[1]Source!R249</f>
        <v>1.62</v>
      </c>
      <c r="M264" s="17"/>
    </row>
    <row r="265" spans="1:27" ht="15">
      <c r="A265" s="17"/>
      <c r="B265" s="17"/>
      <c r="C265" s="17"/>
      <c r="D265" s="17" t="s">
        <v>31</v>
      </c>
      <c r="E265" s="20" t="s">
        <v>34</v>
      </c>
      <c r="F265" s="17"/>
      <c r="G265" s="14">
        <f>[1]Source!BZ249</f>
        <v>105</v>
      </c>
      <c r="H265" s="17"/>
      <c r="I265" s="14">
        <f>Y265 + Y268</f>
        <v>14.22</v>
      </c>
      <c r="J265" s="17"/>
      <c r="K265" s="14">
        <f>[1]Source!AT249</f>
        <v>105</v>
      </c>
      <c r="L265" s="14">
        <f>[1]Source!X249 + [1]Source!X250</f>
        <v>163</v>
      </c>
      <c r="M265" s="17"/>
      <c r="Y265">
        <f>ROUND((G265/100)*((([1]Source!CT249/IF([1]Source!BA249 &lt;&gt; 0, [1]Source!BA249,1) * [1]Source!I249)) + (([1]Source!CS249/IF([1]Source!BS249 &lt;&gt; 0, [1]Source!BS249, 1) * [1]Source!I249))),2)</f>
        <v>14.22</v>
      </c>
    </row>
    <row r="266" spans="1:27" ht="15">
      <c r="A266" s="17"/>
      <c r="B266" s="17"/>
      <c r="C266" s="17"/>
      <c r="D266" s="17" t="s">
        <v>32</v>
      </c>
      <c r="E266" s="20" t="s">
        <v>34</v>
      </c>
      <c r="F266" s="17"/>
      <c r="G266" s="14">
        <f>[1]Source!CA249</f>
        <v>65</v>
      </c>
      <c r="H266" s="17"/>
      <c r="I266" s="14">
        <f>Z266 + Z268</f>
        <v>8.8000000000000007</v>
      </c>
      <c r="J266" s="17"/>
      <c r="K266" s="14">
        <f>[1]Source!AU249</f>
        <v>65</v>
      </c>
      <c r="L266" s="14">
        <f>[1]Source!Y249 + [1]Source!Y250</f>
        <v>100.91</v>
      </c>
      <c r="M266" s="17"/>
      <c r="Z266">
        <f>ROUND((G266/100)*((([1]Source!CT249/IF([1]Source!BA249 &lt;&gt; 0, [1]Source!BA249,1) * [1]Source!I249)) + (([1]Source!CS249/IF([1]Source!BS249 &lt;&gt; 0, [1]Source!BS249, 1) * [1]Source!I249))),2)</f>
        <v>8.8000000000000007</v>
      </c>
    </row>
    <row r="267" spans="1:27" ht="15">
      <c r="A267" s="17"/>
      <c r="B267" s="17"/>
      <c r="C267" s="17"/>
      <c r="D267" s="17" t="s">
        <v>33</v>
      </c>
      <c r="E267" s="20" t="s">
        <v>35</v>
      </c>
      <c r="F267" s="17">
        <f>[1]Source!AQ249</f>
        <v>21.8</v>
      </c>
      <c r="G267" s="17"/>
      <c r="H267" s="48" t="str">
        <f>[1]Source!DI249</f>
        <v/>
      </c>
      <c r="I267" s="17"/>
      <c r="J267" s="17"/>
      <c r="K267" s="17"/>
      <c r="L267" s="17"/>
      <c r="M267" s="14">
        <f>[1]Source!U249</f>
        <v>1.6458999999999999</v>
      </c>
    </row>
    <row r="268" spans="1:27" ht="135">
      <c r="A268" s="50"/>
      <c r="B268" s="50"/>
      <c r="C268" s="50" t="str">
        <f>[1]Source!F250</f>
        <v>103-0195</v>
      </c>
      <c r="D268" s="51" t="s">
        <v>93</v>
      </c>
      <c r="E268" s="52" t="str">
        <f>[1]Source!H250</f>
        <v>м</v>
      </c>
      <c r="F268" s="53">
        <f>ROUND([1]Source!I250,6)</f>
        <v>2.5499999999999998</v>
      </c>
      <c r="G268" s="54">
        <f>IF([1]Source!AL250=0,[1]Source!AK250,[1]Source!AL250)</f>
        <v>194.82</v>
      </c>
      <c r="H268" s="55" t="str">
        <f>[1]Source!DD250</f>
        <v/>
      </c>
      <c r="I268" s="56">
        <f>([1]Source!CR250/IF([1]Source!BB250&lt;&gt; 0, [1]Source!BB250,1) * [1]Source!I250) + ([1]Source!CQ250/IF([1]Source!BC250&lt;&gt; 0, [1]Source!BC250,1) * [1]Source!I250) + ([1]Source!CT250/IF([1]Source!BA250&lt;&gt; 0, [1]Source!BA250,1) * [1]Source!I250)</f>
        <v>496.79099999999994</v>
      </c>
      <c r="J268" s="55" t="str">
        <f>IF( [1]Source!BO250 &lt;&gt;"", [1]Source!BO250, "" )</f>
        <v/>
      </c>
      <c r="K268" s="53">
        <f>[1]Source!BC250</f>
        <v>4.2619999999999996</v>
      </c>
      <c r="L268" s="54">
        <f>[1]Source!O250</f>
        <v>2117.3200000000002</v>
      </c>
      <c r="M268" s="53"/>
      <c r="O268">
        <f>([1]Source!CT250/IF([1]Source!BA250&lt;&gt; 0, [1]Source!BA250,1) * [1]Source!I250)</f>
        <v>0</v>
      </c>
      <c r="P268">
        <f>IF( [1]Source!BI250 = 1, (([1]Source!CR250/IF([1]Source!BB250&lt;&gt; 0, [1]Source!BB250,1) * [1]Source!I250) + ([1]Source!CQ250/IF([1]Source!BC250&lt;&gt; 0, [1]Source!BC250,1) * [1]Source!I250) + ([1]Source!CT250/IF([1]Source!BA250&lt;&gt; 0, [1]Source!BA250,1) * [1]Source!I250)), 0 )</f>
        <v>496.79099999999994</v>
      </c>
      <c r="Q268">
        <f>IF( [1]Source!BI250 = 2, (([1]Source!CR250/IF([1]Source!BB250&lt;&gt; 0, [1]Source!BB250,1) * [1]Source!I250) + ([1]Source!CQ250/IF([1]Source!BC250&lt;&gt; 0, [1]Source!BC250,1) * [1]Source!I250) + ([1]Source!CT250/IF([1]Source!BA250&lt;&gt; 0, [1]Source!BA250,1) * [1]Source!I250)), 0 )</f>
        <v>0</v>
      </c>
      <c r="R268">
        <f>IF( [1]Source!BI250 = 3, (([1]Source!CR250/IF([1]Source!BB250&lt;&gt; 0, [1]Source!BB250,1) * [1]Source!I250) + ([1]Source!CQ250/IF([1]Source!BC250&lt;&gt; 0, [1]Source!BC250,1) * [1]Source!I250) + ([1]Source!CT250/IF([1]Source!BA250&lt;&gt; 0, [1]Source!BA250,1) * [1]Source!I250)), 0 )</f>
        <v>0</v>
      </c>
      <c r="S268">
        <f>IF( [1]Source!BI250 = 4, (([1]Source!CR250/IF([1]Source!BB250&lt;&gt; 0, [1]Source!BB250,1) * [1]Source!I250) + ([1]Source!CQ250/IF([1]Source!BC250&lt;&gt; 0, [1]Source!BC250,1) * [1]Source!I250) + ([1]Source!CT250/IF([1]Source!BA250&lt;&gt; 0, [1]Source!BA250,1) * [1]Source!I250)), 0 )</f>
        <v>0</v>
      </c>
      <c r="T268">
        <f>IF( [1]Source!BI250 = 1, [1]Source!O250 + [1]Source!X250 + [1]Source!Y250, 0 )</f>
        <v>2117.3200000000002</v>
      </c>
      <c r="U268">
        <f>IF( [1]Source!BI250 = 2, [1]Source!O250 + [1]Source!X250 + [1]Source!Y250, 0 )</f>
        <v>0</v>
      </c>
      <c r="V268">
        <f>IF( [1]Source!BI250 = 3, [1]Source!O250 + [1]Source!X250 + [1]Source!Y250, 0 )</f>
        <v>0</v>
      </c>
      <c r="W268">
        <f>IF( [1]Source!BI250 = 4, [1]Source!O250 + [1]Source!X250 + [1]Source!Y250, 0 )</f>
        <v>0</v>
      </c>
      <c r="X268">
        <f>([1]Source!CS250/IF([1]Source!BS250&lt;&gt; 0, [1]Source!BS250,1) * [1]Source!I250)</f>
        <v>0</v>
      </c>
      <c r="Y268">
        <f>ROUND(([1]Source!BZ250/100)*(([1]Source!CT250/IF([1]Source!BA250&lt;&gt; 0, [1]Source!BA250,1) * [1]Source!I250) + (([1]Source!CS250/IF([1]Source!BS250&lt;&gt; 0, [1]Source!BS250,1) * [1]Source!I250) )),2)</f>
        <v>0</v>
      </c>
      <c r="Z268">
        <f>ROUND(([1]Source!CA250/100)*(([1]Source!CT250/IF([1]Source!BA250&lt;&gt; 0, [1]Source!BA250,1) * [1]Source!I250) + (([1]Source!CS250/IF([1]Source!BS250&lt;&gt; 0, [1]Source!BS250,1) * [1]Source!I250) )),2)</f>
        <v>0</v>
      </c>
    </row>
    <row r="269" spans="1:27" ht="15.75">
      <c r="A269" s="17"/>
      <c r="B269" s="17"/>
      <c r="C269" s="17"/>
      <c r="D269" s="17"/>
      <c r="E269" s="17"/>
      <c r="F269" s="17"/>
      <c r="G269" s="17"/>
      <c r="H269" s="17"/>
      <c r="I269" s="57">
        <f>([1]Source!CT249/IF([1]Source!BA249 &lt;&gt;0, [1]Source!BA249, 1) * [1]Source!I249) + ([1]Source!CR249 / IF([1]Source!BB249 &lt;&gt;0, [1]Source!BB249, 1) * [1]Source!I249 ) + I265 + I266 + I268</f>
        <v>535.82530499999996</v>
      </c>
      <c r="J269" s="58"/>
      <c r="K269" s="58"/>
      <c r="L269" s="57">
        <f>[1]Source!S249+[1]Source!Q249+L265 + L266 + L268</f>
        <v>2550.15</v>
      </c>
      <c r="M269" s="57">
        <f>[1]Source!U249</f>
        <v>1.6458999999999999</v>
      </c>
      <c r="N269" s="59">
        <f>I269</f>
        <v>535.82530499999996</v>
      </c>
      <c r="O269">
        <f>([1]Source!CT249/IF([1]Source!BA249&lt;&gt; 0, [1]Source!BA249,1) * [1]Source!I249)</f>
        <v>13.397474999999998</v>
      </c>
      <c r="P269">
        <f>IF( [1]Source!BI249 = 1, (( ( ([1]Source!CT249/IF([1]Source!BA249 &lt;&gt;0,[1]Source!BA249, 1) * [1]Source!I249) + ([1]Source!CR249/IF([1]Source!BB249 &lt;&gt;0,[1]Source!BB249, 1)* [1]Source!I249) + ([1]Source!CQ249/IF([1]Source!BC249 &lt;&gt;0,[1]Source!BC249, 1) * [1]Source!I249) ) + (([1]Source!BZ249/100)*( ([1]Source!CT249/IF([1]Source!BA249 &lt;&gt;0,[1]Source!BA249, 1)* [1]Source!I249) + ([1]Source!CS249/IF([1]Source!BS249 &lt;&gt;0,[1]Source!BS249, 1) * [1]Source!I249 ))) + (([1]Source!CA249/100)*( ([1]Source!CT249/IF([1]Source!BA249 &lt;&gt;0,[1]Source!BA249, 1)* [1]Source!I249) + ([1]Source!CS249/IF([1]Source!BS249 &lt;&gt;0,[1]Source!BS249, 1) * [1]Source!I249 ))))), 0 )</f>
        <v>39.030026999999997</v>
      </c>
      <c r="Q269">
        <f>IF( [1]Source!BI249 = 2, (( ( ([1]Source!CT249/IF([1]Source!BA249 &lt;&gt;0,[1]Source!BA249, 1) * [1]Source!I249) + ([1]Source!CR249/IF([1]Source!BB249 &lt;&gt;0,[1]Source!BB249, 1)* [1]Source!I249) + ([1]Source!CQ249/IF([1]Source!BC249 &lt;&gt;0,[1]Source!BC249, 1) * [1]Source!I249) ) + (([1]Source!BZ249/100)*( ([1]Source!CT249/IF([1]Source!BA249 &lt;&gt;0,[1]Source!BA249, 1)* [1]Source!I249) + ([1]Source!CS249/IF([1]Source!BS249 &lt;&gt;0,[1]Source!BS249, 1) * [1]Source!I249 ))) + (([1]Source!CA249/100)*( ([1]Source!CT249/IF([1]Source!BA249 &lt;&gt;0,[1]Source!BA249, 1)* [1]Source!I249) + ([1]Source!CS249/IF([1]Source!BS249 &lt;&gt;0,[1]Source!BS249, 1) * [1]Source!I249 ))))), 0 )</f>
        <v>0</v>
      </c>
      <c r="R269">
        <f>IF( [1]Source!BI249 = 3, (( ( ([1]Source!CT249/IF([1]Source!BA249 &lt;&gt;0,[1]Source!BA249, 1) * [1]Source!I249) + ([1]Source!CR249/IF([1]Source!BB249 &lt;&gt;0,[1]Source!BB249, 1)* [1]Source!I249) + ([1]Source!CQ249/IF([1]Source!BC249 &lt;&gt;0,[1]Source!BC249, 1) * [1]Source!I249) ) + (([1]Source!BZ249/100)*( ([1]Source!CT249/IF([1]Source!BA249 &lt;&gt;0,[1]Source!BA249, 1)* [1]Source!I249) + ([1]Source!CS249/IF([1]Source!BS249 &lt;&gt;0,[1]Source!BS249, 1) * [1]Source!I249 ))) + (([1]Source!CA249/100)*( ([1]Source!CT249/IF([1]Source!BA249 &lt;&gt;0,[1]Source!BA249, 1)* [1]Source!I249) + ([1]Source!CS249/IF([1]Source!BS249 &lt;&gt;0,[1]Source!BS249, 1) * [1]Source!I249 ))))), 0 )</f>
        <v>0</v>
      </c>
      <c r="S269">
        <f>IF( [1]Source!BI249 = 4, (( ( ([1]Source!CT249/IF([1]Source!BA249 &lt;&gt;0,[1]Source!BA249, 1) * [1]Source!I249) + ([1]Source!CR249/IF([1]Source!BB249 &lt;&gt;0,[1]Source!BB249, 1)* [1]Source!I249) + ([1]Source!CQ249/IF([1]Source!BC249 &lt;&gt;0,[1]Source!BC249, 1) * [1]Source!I249) ) + (([1]Source!BZ249/100)*( ([1]Source!CT249/IF([1]Source!BA249 &lt;&gt;0,[1]Source!BA249, 1)* [1]Source!I249) + ([1]Source!CS249/IF([1]Source!BS249 &lt;&gt;0,[1]Source!BS249, 1) * [1]Source!I249 ))) + (([1]Source!CA249/100)*( ([1]Source!CT249/IF([1]Source!BA249 &lt;&gt;0,[1]Source!BA249, 1)* [1]Source!I249) + ([1]Source!CS249/IF([1]Source!BS249 &lt;&gt;0,[1]Source!BS249, 1) * [1]Source!I249 ))))), 0 )</f>
        <v>0</v>
      </c>
      <c r="T269">
        <f>IF( [1]Source!BI249 = 1, [1]Source!O249 + [1]Source!X249 + [1]Source!Y249, 0 )</f>
        <v>432.82999999999993</v>
      </c>
      <c r="U269">
        <f>IF( [1]Source!BI249 = 2, [1]Source!O249 + [1]Source!X249 + [1]Source!Y249, 0 )</f>
        <v>0</v>
      </c>
      <c r="V269">
        <f>IF( [1]Source!BI249 = 3, [1]Source!O249 + [1]Source!X249 + [1]Source!Y249, 0 )</f>
        <v>0</v>
      </c>
      <c r="W269">
        <f>IF( [1]Source!BI249 = 4, [1]Source!O249 + [1]Source!X249 + [1]Source!Y249, 0 )</f>
        <v>0</v>
      </c>
      <c r="X269">
        <f>([1]Source!CS249/IF([1]Source!BS249&lt;&gt; 0, [1]Source!BS249,1) * [1]Source!I249)</f>
        <v>0.141185</v>
      </c>
    </row>
    <row r="270" spans="1:27" ht="60">
      <c r="A270" s="44">
        <v>22</v>
      </c>
      <c r="B270" s="44" t="str">
        <f>[1]Source!E251</f>
        <v>32</v>
      </c>
      <c r="C270" s="45" t="str">
        <f>[1]Source!F251</f>
        <v>08-01-003-1</v>
      </c>
      <c r="D270" s="46" t="s">
        <v>94</v>
      </c>
      <c r="E270" s="47" t="str">
        <f>[1]Source!H251</f>
        <v>100 м2</v>
      </c>
      <c r="F270" s="17">
        <f>ROUND([1]Source!I251,6)</f>
        <v>0.25919999999999999</v>
      </c>
      <c r="G270" s="14">
        <f>IF( [1]Source!AK251 &lt;&gt;0, [1]Source!AK251, [1]Source!AL251 + [1]Source!AM251 + [1]Source!AO251)</f>
        <v>1950.25</v>
      </c>
      <c r="H270" s="17"/>
      <c r="I270" s="17"/>
      <c r="J270" s="48" t="str">
        <f>IF( [1]Source!BO251 &lt;&gt;"", [1]Source!BO251, "" )</f>
        <v/>
      </c>
      <c r="K270" s="17"/>
      <c r="L270" s="17"/>
      <c r="M270" s="17"/>
      <c r="AA270">
        <v>22</v>
      </c>
    </row>
    <row r="271" spans="1:27" ht="15">
      <c r="A271" s="17"/>
      <c r="B271" s="17"/>
      <c r="C271" s="17"/>
      <c r="D271" s="17" t="s">
        <v>27</v>
      </c>
      <c r="E271" s="17"/>
      <c r="F271" s="17"/>
      <c r="G271" s="14">
        <f>[1]Source!AO251</f>
        <v>287.64999999999998</v>
      </c>
      <c r="H271" s="48" t="str">
        <f>[1]Source!DG251</f>
        <v/>
      </c>
      <c r="I271" s="14">
        <f>([1]Source!CT251/IF([1]Source!BA251&lt;&gt; 0, [1]Source!BA251,1) * [1]Source!I251)</f>
        <v>74.558879999999988</v>
      </c>
      <c r="J271" s="17"/>
      <c r="K271" s="17">
        <f>[1]Source!BA251</f>
        <v>11.465999999999999</v>
      </c>
      <c r="L271" s="14">
        <f>[1]Source!S251</f>
        <v>854.89</v>
      </c>
      <c r="M271" s="17"/>
    </row>
    <row r="272" spans="1:27" ht="15">
      <c r="A272" s="17"/>
      <c r="B272" s="17"/>
      <c r="C272" s="17"/>
      <c r="D272" s="17" t="s">
        <v>28</v>
      </c>
      <c r="E272" s="17"/>
      <c r="F272" s="17"/>
      <c r="G272" s="14">
        <f>[1]Source!AM251</f>
        <v>33.6</v>
      </c>
      <c r="H272" s="48" t="str">
        <f>[1]Source!DE251</f>
        <v/>
      </c>
      <c r="I272" s="14">
        <f>([1]Source!CR251/IF([1]Source!BB251&lt;&gt; 0, [1]Source!BB251,1) * [1]Source!I251)</f>
        <v>8.7091200000000004</v>
      </c>
      <c r="J272" s="17"/>
      <c r="K272" s="17">
        <f>[1]Source!BB251</f>
        <v>5.8449999999999998</v>
      </c>
      <c r="L272" s="14">
        <f>[1]Source!Q251</f>
        <v>50.9</v>
      </c>
      <c r="M272" s="17"/>
    </row>
    <row r="273" spans="1:27" ht="15">
      <c r="A273" s="17"/>
      <c r="B273" s="17"/>
      <c r="C273" s="17"/>
      <c r="D273" s="17" t="s">
        <v>30</v>
      </c>
      <c r="E273" s="17"/>
      <c r="F273" s="17"/>
      <c r="G273" s="14">
        <f>[1]Source!AL251</f>
        <v>1629</v>
      </c>
      <c r="H273" s="48" t="str">
        <f>[1]Source!DD251</f>
        <v/>
      </c>
      <c r="I273" s="14">
        <f>([1]Source!CQ251/IF([1]Source!BC251&lt;&gt; 0, [1]Source!BC251,1) * [1]Source!I251)</f>
        <v>422.23679999999996</v>
      </c>
      <c r="J273" s="17"/>
      <c r="K273" s="17">
        <f>[1]Source!BC251</f>
        <v>4.2619999999999996</v>
      </c>
      <c r="L273" s="14">
        <f>[1]Source!P251</f>
        <v>1799.57</v>
      </c>
      <c r="M273" s="17"/>
    </row>
    <row r="274" spans="1:27" ht="15">
      <c r="A274" s="17"/>
      <c r="B274" s="17"/>
      <c r="C274" s="17"/>
      <c r="D274" s="17" t="s">
        <v>31</v>
      </c>
      <c r="E274" s="20" t="s">
        <v>34</v>
      </c>
      <c r="F274" s="17"/>
      <c r="G274" s="14">
        <f>[1]Source!BZ251</f>
        <v>122</v>
      </c>
      <c r="H274" s="17"/>
      <c r="I274" s="14">
        <f>Y274 + Y277 + Y278 + Y279</f>
        <v>90.96</v>
      </c>
      <c r="J274" s="17"/>
      <c r="K274" s="14">
        <f>[1]Source!AT251</f>
        <v>122</v>
      </c>
      <c r="L274" s="14">
        <f>[1]Source!X251 + [1]Source!X252 + [1]Source!X253 + [1]Source!X254 + [1]Source!X255 + [1]Source!X256</f>
        <v>1042.97</v>
      </c>
      <c r="M274" s="17"/>
      <c r="Y274">
        <f>ROUND((G274/100)*((([1]Source!CT251/IF([1]Source!BA251 &lt;&gt; 0, [1]Source!BA251,1) * [1]Source!I251)) + (([1]Source!CS251/IF([1]Source!BS251 &lt;&gt; 0, [1]Source!BS251, 1) * [1]Source!I251))),2)</f>
        <v>90.96</v>
      </c>
    </row>
    <row r="275" spans="1:27" ht="15">
      <c r="A275" s="17"/>
      <c r="B275" s="17"/>
      <c r="C275" s="17"/>
      <c r="D275" s="17" t="s">
        <v>32</v>
      </c>
      <c r="E275" s="20" t="s">
        <v>34</v>
      </c>
      <c r="F275" s="17"/>
      <c r="G275" s="14">
        <f>[1]Source!CA251</f>
        <v>80</v>
      </c>
      <c r="H275" s="17"/>
      <c r="I275" s="14">
        <f>Z275 + Z277 + Z278 + Z279</f>
        <v>59.65</v>
      </c>
      <c r="J275" s="17"/>
      <c r="K275" s="14">
        <f>[1]Source!AU251</f>
        <v>80</v>
      </c>
      <c r="L275" s="14">
        <f>[1]Source!Y251 + [1]Source!Y252 + [1]Source!Y253 + [1]Source!Y254 + [1]Source!Y255 + [1]Source!Y256</f>
        <v>683.91</v>
      </c>
      <c r="M275" s="17"/>
      <c r="Z275">
        <f>ROUND((G275/100)*((([1]Source!CT251/IF([1]Source!BA251 &lt;&gt; 0, [1]Source!BA251,1) * [1]Source!I251)) + (([1]Source!CS251/IF([1]Source!BS251 &lt;&gt; 0, [1]Source!BS251, 1) * [1]Source!I251))),2)</f>
        <v>59.65</v>
      </c>
    </row>
    <row r="276" spans="1:27" ht="15">
      <c r="A276" s="17"/>
      <c r="B276" s="17"/>
      <c r="C276" s="17"/>
      <c r="D276" s="17" t="s">
        <v>33</v>
      </c>
      <c r="E276" s="20" t="s">
        <v>35</v>
      </c>
      <c r="F276" s="17">
        <f>[1]Source!AQ251</f>
        <v>38.200000000000003</v>
      </c>
      <c r="G276" s="17"/>
      <c r="H276" s="48" t="str">
        <f>[1]Source!DI251</f>
        <v/>
      </c>
      <c r="I276" s="17"/>
      <c r="J276" s="17"/>
      <c r="K276" s="17"/>
      <c r="L276" s="17"/>
      <c r="M276" s="14">
        <f>[1]Source!U251</f>
        <v>9.9014400000000009</v>
      </c>
    </row>
    <row r="277" spans="1:27" ht="45">
      <c r="A277" s="45"/>
      <c r="B277" s="45"/>
      <c r="C277" s="45" t="str">
        <f>[1]Source!F252</f>
        <v>113-0368</v>
      </c>
      <c r="D277" s="46" t="s">
        <v>95</v>
      </c>
      <c r="E277" s="47" t="str">
        <f>[1]Source!H252</f>
        <v>т</v>
      </c>
      <c r="F277" s="17">
        <f>ROUND([1]Source!I252,6)</f>
        <v>-1.2959999999999999E-2</v>
      </c>
      <c r="G277" s="14">
        <f>IF([1]Source!AL252=0,[1]Source!AK252,[1]Source!AL252)</f>
        <v>7373.5</v>
      </c>
      <c r="H277" s="48" t="str">
        <f>[1]Source!DD252</f>
        <v/>
      </c>
      <c r="I277" s="61">
        <f>([1]Source!CR252/IF([1]Source!BB252&lt;&gt; 0, [1]Source!BB252,1) * [1]Source!I252) + ([1]Source!CQ252/IF([1]Source!BC252&lt;&gt; 0, [1]Source!BC252,1) * [1]Source!I252) + ([1]Source!CT252/IF([1]Source!BA252&lt;&gt; 0, [1]Source!BA252,1) * [1]Source!I252)</f>
        <v>-95.560559999999995</v>
      </c>
      <c r="J277" s="48" t="str">
        <f>IF( [1]Source!BO252 &lt;&gt;"", [1]Source!BO252, "" )</f>
        <v/>
      </c>
      <c r="K277" s="17">
        <f>[1]Source!BC252</f>
        <v>4.2619999999999996</v>
      </c>
      <c r="L277" s="14">
        <f>[1]Source!O252</f>
        <v>-407.28</v>
      </c>
      <c r="M277" s="17"/>
      <c r="O277">
        <f>([1]Source!CT252/IF([1]Source!BA252&lt;&gt; 0, [1]Source!BA252,1) * [1]Source!I252)</f>
        <v>0</v>
      </c>
      <c r="P277">
        <f>IF( [1]Source!BI252 = 1, (([1]Source!CR252/IF([1]Source!BB252&lt;&gt; 0, [1]Source!BB252,1) * [1]Source!I252) + ([1]Source!CQ252/IF([1]Source!BC252&lt;&gt; 0, [1]Source!BC252,1) * [1]Source!I252) + ([1]Source!CT252/IF([1]Source!BA252&lt;&gt; 0, [1]Source!BA252,1) * [1]Source!I252)), 0 )</f>
        <v>-95.560559999999995</v>
      </c>
      <c r="Q277">
        <f>IF( [1]Source!BI252 = 2, (([1]Source!CR252/IF([1]Source!BB252&lt;&gt; 0, [1]Source!BB252,1) * [1]Source!I252) + ([1]Source!CQ252/IF([1]Source!BC252&lt;&gt; 0, [1]Source!BC252,1) * [1]Source!I252) + ([1]Source!CT252/IF([1]Source!BA252&lt;&gt; 0, [1]Source!BA252,1) * [1]Source!I252)), 0 )</f>
        <v>0</v>
      </c>
      <c r="R277">
        <f>IF( [1]Source!BI252 = 3, (([1]Source!CR252/IF([1]Source!BB252&lt;&gt; 0, [1]Source!BB252,1) * [1]Source!I252) + ([1]Source!CQ252/IF([1]Source!BC252&lt;&gt; 0, [1]Source!BC252,1) * [1]Source!I252) + ([1]Source!CT252/IF([1]Source!BA252&lt;&gt; 0, [1]Source!BA252,1) * [1]Source!I252)), 0 )</f>
        <v>0</v>
      </c>
      <c r="S277">
        <f>IF( [1]Source!BI252 = 4, (([1]Source!CR252/IF([1]Source!BB252&lt;&gt; 0, [1]Source!BB252,1) * [1]Source!I252) + ([1]Source!CQ252/IF([1]Source!BC252&lt;&gt; 0, [1]Source!BC252,1) * [1]Source!I252) + ([1]Source!CT252/IF([1]Source!BA252&lt;&gt; 0, [1]Source!BA252,1) * [1]Source!I252)), 0 )</f>
        <v>0</v>
      </c>
      <c r="T277">
        <f>IF( [1]Source!BI252 = 1, [1]Source!O252 + [1]Source!X252 + [1]Source!Y252, 0 )</f>
        <v>-407.28</v>
      </c>
      <c r="U277">
        <f>IF( [1]Source!BI252 = 2, [1]Source!O252 + [1]Source!X252 + [1]Source!Y252, 0 )</f>
        <v>0</v>
      </c>
      <c r="V277">
        <f>IF( [1]Source!BI252 = 3, [1]Source!O252 + [1]Source!X252 + [1]Source!Y252, 0 )</f>
        <v>0</v>
      </c>
      <c r="W277">
        <f>IF( [1]Source!BI252 = 4, [1]Source!O252 + [1]Source!X252 + [1]Source!Y252, 0 )</f>
        <v>0</v>
      </c>
      <c r="X277">
        <f>([1]Source!CS252/IF([1]Source!BS252&lt;&gt; 0, [1]Source!BS252,1) * [1]Source!I252)</f>
        <v>0</v>
      </c>
      <c r="Y277">
        <f>ROUND(([1]Source!BZ252/100)*(([1]Source!CT252/IF([1]Source!BA252&lt;&gt; 0, [1]Source!BA252,1) * [1]Source!I252) + (([1]Source!CS252/IF([1]Source!BS252&lt;&gt; 0, [1]Source!BS252,1) * [1]Source!I252) )),2)</f>
        <v>0</v>
      </c>
      <c r="Z277">
        <f>ROUND(([1]Source!CA252/100)*(([1]Source!CT252/IF([1]Source!BA252&lt;&gt; 0, [1]Source!BA252,1) * [1]Source!I252) + (([1]Source!CS252/IF([1]Source!BS252&lt;&gt; 0, [1]Source!BS252,1) * [1]Source!I252) )),2)</f>
        <v>0</v>
      </c>
    </row>
    <row r="278" spans="1:27" ht="60">
      <c r="A278" s="45"/>
      <c r="B278" s="45"/>
      <c r="C278" s="45" t="str">
        <f>[1]Source!F253</f>
        <v>402-0001</v>
      </c>
      <c r="D278" s="46" t="s">
        <v>96</v>
      </c>
      <c r="E278" s="47" t="str">
        <f>[1]Source!H253</f>
        <v>м3</v>
      </c>
      <c r="F278" s="17">
        <f>ROUND([1]Source!I253,6)</f>
        <v>-0.80352000000000001</v>
      </c>
      <c r="G278" s="14">
        <f>IF([1]Source!AL253=0,[1]Source!AK253,[1]Source!AL253)</f>
        <v>405.9</v>
      </c>
      <c r="H278" s="48" t="str">
        <f>[1]Source!DD253</f>
        <v/>
      </c>
      <c r="I278" s="61">
        <f>([1]Source!CR253/IF([1]Source!BB253&lt;&gt; 0, [1]Source!BB253,1) * [1]Source!I253) + ([1]Source!CQ253/IF([1]Source!BC253&lt;&gt; 0, [1]Source!BC253,1) * [1]Source!I253) + ([1]Source!CT253/IF([1]Source!BA253&lt;&gt; 0, [1]Source!BA253,1) * [1]Source!I253)</f>
        <v>-326.14876799999996</v>
      </c>
      <c r="J278" s="48" t="str">
        <f>IF( [1]Source!BO253 &lt;&gt;"", [1]Source!BO253, "" )</f>
        <v/>
      </c>
      <c r="K278" s="17">
        <f>[1]Source!BC253</f>
        <v>4.2619999999999996</v>
      </c>
      <c r="L278" s="14">
        <f>[1]Source!O253</f>
        <v>-1390.05</v>
      </c>
      <c r="M278" s="17"/>
      <c r="O278">
        <f>([1]Source!CT253/IF([1]Source!BA253&lt;&gt; 0, [1]Source!BA253,1) * [1]Source!I253)</f>
        <v>0</v>
      </c>
      <c r="P278">
        <f>IF( [1]Source!BI253 = 1, (([1]Source!CR253/IF([1]Source!BB253&lt;&gt; 0, [1]Source!BB253,1) * [1]Source!I253) + ([1]Source!CQ253/IF([1]Source!BC253&lt;&gt; 0, [1]Source!BC253,1) * [1]Source!I253) + ([1]Source!CT253/IF([1]Source!BA253&lt;&gt; 0, [1]Source!BA253,1) * [1]Source!I253)), 0 )</f>
        <v>-326.14876799999996</v>
      </c>
      <c r="Q278">
        <f>IF( [1]Source!BI253 = 2, (([1]Source!CR253/IF([1]Source!BB253&lt;&gt; 0, [1]Source!BB253,1) * [1]Source!I253) + ([1]Source!CQ253/IF([1]Source!BC253&lt;&gt; 0, [1]Source!BC253,1) * [1]Source!I253) + ([1]Source!CT253/IF([1]Source!BA253&lt;&gt; 0, [1]Source!BA253,1) * [1]Source!I253)), 0 )</f>
        <v>0</v>
      </c>
      <c r="R278">
        <f>IF( [1]Source!BI253 = 3, (([1]Source!CR253/IF([1]Source!BB253&lt;&gt; 0, [1]Source!BB253,1) * [1]Source!I253) + ([1]Source!CQ253/IF([1]Source!BC253&lt;&gt; 0, [1]Source!BC253,1) * [1]Source!I253) + ([1]Source!CT253/IF([1]Source!BA253&lt;&gt; 0, [1]Source!BA253,1) * [1]Source!I253)), 0 )</f>
        <v>0</v>
      </c>
      <c r="S278">
        <f>IF( [1]Source!BI253 = 4, (([1]Source!CR253/IF([1]Source!BB253&lt;&gt; 0, [1]Source!BB253,1) * [1]Source!I253) + ([1]Source!CQ253/IF([1]Source!BC253&lt;&gt; 0, [1]Source!BC253,1) * [1]Source!I253) + ([1]Source!CT253/IF([1]Source!BA253&lt;&gt; 0, [1]Source!BA253,1) * [1]Source!I253)), 0 )</f>
        <v>0</v>
      </c>
      <c r="T278">
        <f>IF( [1]Source!BI253 = 1, [1]Source!O253 + [1]Source!X253 + [1]Source!Y253, 0 )</f>
        <v>-1390.05</v>
      </c>
      <c r="U278">
        <f>IF( [1]Source!BI253 = 2, [1]Source!O253 + [1]Source!X253 + [1]Source!Y253, 0 )</f>
        <v>0</v>
      </c>
      <c r="V278">
        <f>IF( [1]Source!BI253 = 3, [1]Source!O253 + [1]Source!X253 + [1]Source!Y253, 0 )</f>
        <v>0</v>
      </c>
      <c r="W278">
        <f>IF( [1]Source!BI253 = 4, [1]Source!O253 + [1]Source!X253 + [1]Source!Y253, 0 )</f>
        <v>0</v>
      </c>
      <c r="X278">
        <f>([1]Source!CS253/IF([1]Source!BS253&lt;&gt; 0, [1]Source!BS253,1) * [1]Source!I253)</f>
        <v>0</v>
      </c>
      <c r="Y278">
        <f>ROUND(([1]Source!BZ253/100)*(([1]Source!CT253/IF([1]Source!BA253&lt;&gt; 0, [1]Source!BA253,1) * [1]Source!I253) + (([1]Source!CS253/IF([1]Source!BS253&lt;&gt; 0, [1]Source!BS253,1) * [1]Source!I253) )),2)</f>
        <v>0</v>
      </c>
      <c r="Z278">
        <f>ROUND(([1]Source!CA253/100)*(([1]Source!CT253/IF([1]Source!BA253&lt;&gt; 0, [1]Source!BA253,1) * [1]Source!I253) + (([1]Source!CS253/IF([1]Source!BS253&lt;&gt; 0, [1]Source!BS253,1) * [1]Source!I253) )),2)</f>
        <v>0</v>
      </c>
    </row>
    <row r="279" spans="1:27" ht="60">
      <c r="A279" s="50"/>
      <c r="B279" s="50"/>
      <c r="C279" s="50" t="str">
        <f>[1]Source!F256</f>
        <v>Т/Н № 2940 от 18.08.2010</v>
      </c>
      <c r="D279" s="51" t="s">
        <v>97</v>
      </c>
      <c r="E279" s="52" t="str">
        <f>[1]Source!H256</f>
        <v>кг</v>
      </c>
      <c r="F279" s="53">
        <f>ROUND([1]Source!I256,6)</f>
        <v>31.103999999999999</v>
      </c>
      <c r="G279" s="54">
        <f>[1]Source!AC256</f>
        <v>17.239999999999998</v>
      </c>
      <c r="H279" s="53"/>
      <c r="I279" s="56">
        <f>([1]Source!CR256/IF([1]Source!BB256&lt;&gt; 0, [1]Source!BB256,1) * [1]Source!I256) + ([1]Source!CQ256/IF([1]Source!BC256&lt;&gt; 0, [1]Source!BC256,1) * [1]Source!I256) + ([1]Source!CT256/IF([1]Source!BA256&lt;&gt; 0, [1]Source!BA256,1) * [1]Source!I256)</f>
        <v>536.23295999999993</v>
      </c>
      <c r="J279" s="55" t="str">
        <f>IF( [1]Source!BO256 &lt;&gt;"", [1]Source!BO256, "" )</f>
        <v/>
      </c>
      <c r="K279" s="53">
        <f>[1]Source!BC256</f>
        <v>4.2619999999999996</v>
      </c>
      <c r="L279" s="54">
        <f>[1]Source!O256</f>
        <v>2285.42</v>
      </c>
      <c r="M279" s="53"/>
      <c r="O279">
        <f>([1]Source!CT256/IF([1]Source!BA256&lt;&gt; 0, [1]Source!BA256,1) * [1]Source!I256)</f>
        <v>0</v>
      </c>
      <c r="P279">
        <f>IF( [1]Source!BI256 = 1, (([1]Source!CR256/IF([1]Source!BB256&lt;&gt; 0, [1]Source!BB256,1) * [1]Source!I256) + ([1]Source!CQ256/IF([1]Source!BC256&lt;&gt; 0, [1]Source!BC256,1) * [1]Source!I256) + ([1]Source!CT256/IF([1]Source!BA256&lt;&gt; 0, [1]Source!BA256,1) * [1]Source!I256)), 0 )</f>
        <v>536.23295999999993</v>
      </c>
      <c r="Q279">
        <f>IF( [1]Source!BI256 = 2, (([1]Source!CR256/IF([1]Source!BB256&lt;&gt; 0, [1]Source!BB256,1) * [1]Source!I256) + ([1]Source!CQ256/IF([1]Source!BC256&lt;&gt; 0, [1]Source!BC256,1) * [1]Source!I256) + ([1]Source!CT256/IF([1]Source!BA256&lt;&gt; 0, [1]Source!BA256,1) * [1]Source!I256)), 0 )</f>
        <v>0</v>
      </c>
      <c r="R279">
        <f>IF( [1]Source!BI256 = 3, (([1]Source!CR256/IF([1]Source!BB256&lt;&gt; 0, [1]Source!BB256,1) * [1]Source!I256) + ([1]Source!CQ256/IF([1]Source!BC256&lt;&gt; 0, [1]Source!BC256,1) * [1]Source!I256) + ([1]Source!CT256/IF([1]Source!BA256&lt;&gt; 0, [1]Source!BA256,1) * [1]Source!I256)), 0 )</f>
        <v>0</v>
      </c>
      <c r="S279">
        <f>IF( [1]Source!BI256 = 4, (([1]Source!CR256/IF([1]Source!BB256&lt;&gt; 0, [1]Source!BB256,1) * [1]Source!I256) + ([1]Source!CQ256/IF([1]Source!BC256&lt;&gt; 0, [1]Source!BC256,1) * [1]Source!I256) + ([1]Source!CT256/IF([1]Source!BA256&lt;&gt; 0, [1]Source!BA256,1) * [1]Source!I256)), 0 )</f>
        <v>0</v>
      </c>
      <c r="T279">
        <f>IF( [1]Source!BI256 = 1, [1]Source!O256 + [1]Source!X256 + [1]Source!Y256, 0 )</f>
        <v>2285.42</v>
      </c>
      <c r="U279">
        <f>IF( [1]Source!BI256 = 2, [1]Source!O256 + [1]Source!X256 + [1]Source!Y256, 0 )</f>
        <v>0</v>
      </c>
      <c r="V279">
        <f>IF( [1]Source!BI256 = 3, [1]Source!O256 + [1]Source!X256 + [1]Source!Y256, 0 )</f>
        <v>0</v>
      </c>
      <c r="W279">
        <f>IF( [1]Source!BI256 = 4, [1]Source!O256 + [1]Source!X256 + [1]Source!Y256, 0 )</f>
        <v>0</v>
      </c>
      <c r="X279">
        <f>([1]Source!CS256/IF([1]Source!BS256&lt;&gt; 0, [1]Source!BS256,1) * [1]Source!I256)</f>
        <v>0</v>
      </c>
      <c r="Y279">
        <f>ROUND(([1]Source!BZ256/100)*(([1]Source!CT256/IF([1]Source!BA256&lt;&gt; 0, [1]Source!BA256,1) * [1]Source!I256) + (([1]Source!CS256/IF([1]Source!BS256&lt;&gt; 0, [1]Source!BS256,1) * [1]Source!I256) )),2)</f>
        <v>0</v>
      </c>
      <c r="Z279">
        <f>ROUND(([1]Source!CA256/100)*(([1]Source!CT256/IF([1]Source!BA256&lt;&gt; 0, [1]Source!BA256,1) * [1]Source!I256) + (([1]Source!CS256/IF([1]Source!BS256&lt;&gt; 0, [1]Source!BS256,1) * [1]Source!I256) )),2)</f>
        <v>0</v>
      </c>
    </row>
    <row r="280" spans="1:27" ht="15.75">
      <c r="A280" s="17"/>
      <c r="B280" s="17"/>
      <c r="C280" s="17"/>
      <c r="D280" s="17"/>
      <c r="E280" s="17"/>
      <c r="F280" s="17"/>
      <c r="G280" s="17"/>
      <c r="H280" s="17"/>
      <c r="I280" s="57">
        <f>([1]Source!CT251/IF([1]Source!BA251 &lt;&gt;0, [1]Source!BA251, 1) * [1]Source!I251) + ([1]Source!CR251 / IF([1]Source!BB251 &lt;&gt;0, [1]Source!BB251, 1) * [1]Source!I251 ) + I273 + I274 + I275 + I277 + I278 + I279</f>
        <v>770.63843199999997</v>
      </c>
      <c r="J280" s="58"/>
      <c r="K280" s="58"/>
      <c r="L280" s="57">
        <f>[1]Source!S251+[1]Source!Q251+L273 + L274 + L275 + L277 + L278 + L279</f>
        <v>4920.33</v>
      </c>
      <c r="M280" s="57">
        <f>[1]Source!U251</f>
        <v>9.9014400000000009</v>
      </c>
      <c r="N280" s="59">
        <f>I280</f>
        <v>770.63843199999997</v>
      </c>
      <c r="O280">
        <f>([1]Source!CT251/IF([1]Source!BA251&lt;&gt; 0, [1]Source!BA251,1) * [1]Source!I251)</f>
        <v>74.558879999999988</v>
      </c>
      <c r="P280">
        <f>IF( [1]Source!BI251 = 1, (( ( ([1]Source!CT251/IF([1]Source!BA251 &lt;&gt;0,[1]Source!BA251, 1) * [1]Source!I251) + ([1]Source!CR251/IF([1]Source!BB251 &lt;&gt;0,[1]Source!BB251, 1)* [1]Source!I251) + ([1]Source!CQ251/IF([1]Source!BC251 &lt;&gt;0,[1]Source!BC251, 1) * [1]Source!I251) ) + (([1]Source!BZ251/100)*( ([1]Source!CT251/IF([1]Source!BA251 &lt;&gt;0,[1]Source!BA251, 1)* [1]Source!I251) + ([1]Source!CS251/IF([1]Source!BS251 &lt;&gt;0,[1]Source!BS251, 1) * [1]Source!I251 ))) + (([1]Source!CA251/100)*( ([1]Source!CT251/IF([1]Source!BA251 &lt;&gt;0,[1]Source!BA251, 1)* [1]Source!I251) + ([1]Source!CS251/IF([1]Source!BS251 &lt;&gt;0,[1]Source!BS251, 1) * [1]Source!I251 ))))), 0 )</f>
        <v>656.11373759999992</v>
      </c>
      <c r="Q280">
        <f>IF( [1]Source!BI251 = 2, (( ( ([1]Source!CT251/IF([1]Source!BA251 &lt;&gt;0,[1]Source!BA251, 1) * [1]Source!I251) + ([1]Source!CR251/IF([1]Source!BB251 &lt;&gt;0,[1]Source!BB251, 1)* [1]Source!I251) + ([1]Source!CQ251/IF([1]Source!BC251 &lt;&gt;0,[1]Source!BC251, 1) * [1]Source!I251) ) + (([1]Source!BZ251/100)*( ([1]Source!CT251/IF([1]Source!BA251 &lt;&gt;0,[1]Source!BA251, 1)* [1]Source!I251) + ([1]Source!CS251/IF([1]Source!BS251 &lt;&gt;0,[1]Source!BS251, 1) * [1]Source!I251 ))) + (([1]Source!CA251/100)*( ([1]Source!CT251/IF([1]Source!BA251 &lt;&gt;0,[1]Source!BA251, 1)* [1]Source!I251) + ([1]Source!CS251/IF([1]Source!BS251 &lt;&gt;0,[1]Source!BS251, 1) * [1]Source!I251 ))))), 0 )</f>
        <v>0</v>
      </c>
      <c r="R280">
        <f>IF( [1]Source!BI251 = 3, (( ( ([1]Source!CT251/IF([1]Source!BA251 &lt;&gt;0,[1]Source!BA251, 1) * [1]Source!I251) + ([1]Source!CR251/IF([1]Source!BB251 &lt;&gt;0,[1]Source!BB251, 1)* [1]Source!I251) + ([1]Source!CQ251/IF([1]Source!BC251 &lt;&gt;0,[1]Source!BC251, 1) * [1]Source!I251) ) + (([1]Source!BZ251/100)*( ([1]Source!CT251/IF([1]Source!BA251 &lt;&gt;0,[1]Source!BA251, 1)* [1]Source!I251) + ([1]Source!CS251/IF([1]Source!BS251 &lt;&gt;0,[1]Source!BS251, 1) * [1]Source!I251 ))) + (([1]Source!CA251/100)*( ([1]Source!CT251/IF([1]Source!BA251 &lt;&gt;0,[1]Source!BA251, 1)* [1]Source!I251) + ([1]Source!CS251/IF([1]Source!BS251 &lt;&gt;0,[1]Source!BS251, 1) * [1]Source!I251 ))))), 0 )</f>
        <v>0</v>
      </c>
      <c r="S280">
        <f>IF( [1]Source!BI251 = 4, (( ( ([1]Source!CT251/IF([1]Source!BA251 &lt;&gt;0,[1]Source!BA251, 1) * [1]Source!I251) + ([1]Source!CR251/IF([1]Source!BB251 &lt;&gt;0,[1]Source!BB251, 1)* [1]Source!I251) + ([1]Source!CQ251/IF([1]Source!BC251 &lt;&gt;0,[1]Source!BC251, 1) * [1]Source!I251) ) + (([1]Source!BZ251/100)*( ([1]Source!CT251/IF([1]Source!BA251 &lt;&gt;0,[1]Source!BA251, 1)* [1]Source!I251) + ([1]Source!CS251/IF([1]Source!BS251 &lt;&gt;0,[1]Source!BS251, 1) * [1]Source!I251 ))) + (([1]Source!CA251/100)*( ([1]Source!CT251/IF([1]Source!BA251 &lt;&gt;0,[1]Source!BA251, 1)* [1]Source!I251) + ([1]Source!CS251/IF([1]Source!BS251 &lt;&gt;0,[1]Source!BS251, 1) * [1]Source!I251 ))))), 0 )</f>
        <v>0</v>
      </c>
      <c r="T280">
        <f>IF( [1]Source!BI251 = 1, [1]Source!O251 + [1]Source!X251 + [1]Source!Y251, 0 )</f>
        <v>4432.24</v>
      </c>
      <c r="U280">
        <f>IF( [1]Source!BI251 = 2, [1]Source!O251 + [1]Source!X251 + [1]Source!Y251, 0 )</f>
        <v>0</v>
      </c>
      <c r="V280">
        <f>IF( [1]Source!BI251 = 3, [1]Source!O251 + [1]Source!X251 + [1]Source!Y251, 0 )</f>
        <v>0</v>
      </c>
      <c r="W280">
        <f>IF( [1]Source!BI251 = 4, [1]Source!O251 + [1]Source!X251 + [1]Source!Y251, 0 )</f>
        <v>0</v>
      </c>
      <c r="X280">
        <f>([1]Source!CS251/IF([1]Source!BS251&lt;&gt; 0, [1]Source!BS251,1) * [1]Source!I251)</f>
        <v>0</v>
      </c>
    </row>
    <row r="281" spans="1:27" ht="60">
      <c r="A281" s="44">
        <v>23</v>
      </c>
      <c r="B281" s="44" t="str">
        <f>[1]Source!E257</f>
        <v>33</v>
      </c>
      <c r="C281" s="45" t="str">
        <f>[1]Source!F257</f>
        <v>08-01-003-4</v>
      </c>
      <c r="D281" s="46" t="s">
        <v>98</v>
      </c>
      <c r="E281" s="47" t="str">
        <f>[1]Source!H257</f>
        <v>100 м2</v>
      </c>
      <c r="F281" s="17">
        <f>ROUND([1]Source!I257,6)</f>
        <v>0.41039999999999999</v>
      </c>
      <c r="G281" s="14">
        <f>IF( [1]Source!AK257 &lt;&gt;0, [1]Source!AK257, [1]Source!AL257 + [1]Source!AM257 + [1]Source!AO257)</f>
        <v>2378.67</v>
      </c>
      <c r="H281" s="17"/>
      <c r="I281" s="17"/>
      <c r="J281" s="48" t="str">
        <f>IF( [1]Source!BO257 &lt;&gt;"", [1]Source!BO257, "" )</f>
        <v/>
      </c>
      <c r="K281" s="17"/>
      <c r="L281" s="17"/>
      <c r="M281" s="17"/>
      <c r="AA281">
        <v>23</v>
      </c>
    </row>
    <row r="282" spans="1:27" ht="15">
      <c r="A282" s="17"/>
      <c r="B282" s="17"/>
      <c r="C282" s="17"/>
      <c r="D282" s="17" t="s">
        <v>27</v>
      </c>
      <c r="E282" s="17"/>
      <c r="F282" s="17"/>
      <c r="G282" s="14">
        <f>[1]Source!AO257</f>
        <v>734.38</v>
      </c>
      <c r="H282" s="48" t="str">
        <f>[1]Source!DG257</f>
        <v/>
      </c>
      <c r="I282" s="14">
        <f>([1]Source!CT257/IF([1]Source!BA257&lt;&gt; 0, [1]Source!BA257,1) * [1]Source!I257)</f>
        <v>301.38955199999998</v>
      </c>
      <c r="J282" s="17"/>
      <c r="K282" s="17">
        <f>[1]Source!BA257</f>
        <v>11.465999999999999</v>
      </c>
      <c r="L282" s="14">
        <f>[1]Source!S257</f>
        <v>3455.73</v>
      </c>
      <c r="M282" s="17"/>
    </row>
    <row r="283" spans="1:27" ht="15">
      <c r="A283" s="17"/>
      <c r="B283" s="17"/>
      <c r="C283" s="17"/>
      <c r="D283" s="17" t="s">
        <v>28</v>
      </c>
      <c r="E283" s="17"/>
      <c r="F283" s="17"/>
      <c r="G283" s="14">
        <f>[1]Source!AM257</f>
        <v>33.6</v>
      </c>
      <c r="H283" s="48" t="str">
        <f>[1]Source!DE257</f>
        <v/>
      </c>
      <c r="I283" s="14">
        <f>([1]Source!CR257/IF([1]Source!BB257&lt;&gt; 0, [1]Source!BB257,1) * [1]Source!I257)</f>
        <v>13.789440000000001</v>
      </c>
      <c r="J283" s="17"/>
      <c r="K283" s="17">
        <f>[1]Source!BB257</f>
        <v>5.8449999999999998</v>
      </c>
      <c r="L283" s="14">
        <f>[1]Source!Q257</f>
        <v>80.599999999999994</v>
      </c>
      <c r="M283" s="17"/>
    </row>
    <row r="284" spans="1:27" ht="15">
      <c r="A284" s="17"/>
      <c r="B284" s="17"/>
      <c r="C284" s="17"/>
      <c r="D284" s="17" t="s">
        <v>30</v>
      </c>
      <c r="E284" s="17"/>
      <c r="F284" s="17"/>
      <c r="G284" s="14">
        <f>[1]Source!AL257</f>
        <v>1610.69</v>
      </c>
      <c r="H284" s="48" t="str">
        <f>[1]Source!DD257</f>
        <v/>
      </c>
      <c r="I284" s="14">
        <f>([1]Source!CQ257/IF([1]Source!BC257&lt;&gt; 0, [1]Source!BC257,1) * [1]Source!I257)</f>
        <v>661.02717600000005</v>
      </c>
      <c r="J284" s="17"/>
      <c r="K284" s="17">
        <f>[1]Source!BC257</f>
        <v>4.2619999999999996</v>
      </c>
      <c r="L284" s="14">
        <f>[1]Source!P257</f>
        <v>2817.3</v>
      </c>
      <c r="M284" s="17"/>
    </row>
    <row r="285" spans="1:27" ht="15">
      <c r="A285" s="17"/>
      <c r="B285" s="17"/>
      <c r="C285" s="17"/>
      <c r="D285" s="17" t="s">
        <v>31</v>
      </c>
      <c r="E285" s="20" t="s">
        <v>34</v>
      </c>
      <c r="F285" s="17"/>
      <c r="G285" s="14">
        <f>[1]Source!BZ257</f>
        <v>122</v>
      </c>
      <c r="H285" s="17"/>
      <c r="I285" s="14">
        <f>Y285 + Y288 + Y289 + Y290</f>
        <v>367.7</v>
      </c>
      <c r="J285" s="17"/>
      <c r="K285" s="14">
        <f>[1]Source!AT257</f>
        <v>122</v>
      </c>
      <c r="L285" s="14">
        <f>[1]Source!X257 + [1]Source!X258 + [1]Source!X259 + [1]Source!X260 + [1]Source!X261 + [1]Source!X262</f>
        <v>4215.99</v>
      </c>
      <c r="M285" s="17"/>
      <c r="Y285">
        <f>ROUND((G285/100)*((([1]Source!CT257/IF([1]Source!BA257 &lt;&gt; 0, [1]Source!BA257,1) * [1]Source!I257)) + (([1]Source!CS257/IF([1]Source!BS257 &lt;&gt; 0, [1]Source!BS257, 1) * [1]Source!I257))),2)</f>
        <v>367.7</v>
      </c>
    </row>
    <row r="286" spans="1:27" ht="15">
      <c r="A286" s="17"/>
      <c r="B286" s="17"/>
      <c r="C286" s="17"/>
      <c r="D286" s="17" t="s">
        <v>32</v>
      </c>
      <c r="E286" s="20" t="s">
        <v>34</v>
      </c>
      <c r="F286" s="17"/>
      <c r="G286" s="14">
        <f>[1]Source!CA257</f>
        <v>80</v>
      </c>
      <c r="H286" s="17"/>
      <c r="I286" s="14">
        <f>Z286 + Z288 + Z289 + Z290</f>
        <v>241.11</v>
      </c>
      <c r="J286" s="17"/>
      <c r="K286" s="14">
        <f>[1]Source!AU257</f>
        <v>80</v>
      </c>
      <c r="L286" s="14">
        <f>[1]Source!Y257 + [1]Source!Y258 + [1]Source!Y259 + [1]Source!Y260 + [1]Source!Y261 + [1]Source!Y262</f>
        <v>2764.58</v>
      </c>
      <c r="M286" s="17"/>
      <c r="Z286">
        <f>ROUND((G286/100)*((([1]Source!CT257/IF([1]Source!BA257 &lt;&gt; 0, [1]Source!BA257,1) * [1]Source!I257)) + (([1]Source!CS257/IF([1]Source!BS257 &lt;&gt; 0, [1]Source!BS257, 1) * [1]Source!I257))),2)</f>
        <v>241.11</v>
      </c>
    </row>
    <row r="287" spans="1:27" ht="15">
      <c r="A287" s="17"/>
      <c r="B287" s="17"/>
      <c r="C287" s="17"/>
      <c r="D287" s="17" t="s">
        <v>33</v>
      </c>
      <c r="E287" s="20" t="s">
        <v>35</v>
      </c>
      <c r="F287" s="17">
        <f>[1]Source!AQ257</f>
        <v>88.8</v>
      </c>
      <c r="G287" s="17"/>
      <c r="H287" s="48" t="str">
        <f>[1]Source!DI257</f>
        <v/>
      </c>
      <c r="I287" s="17"/>
      <c r="J287" s="17"/>
      <c r="K287" s="17"/>
      <c r="L287" s="17"/>
      <c r="M287" s="14">
        <f>[1]Source!U257</f>
        <v>36.443519999999999</v>
      </c>
    </row>
    <row r="288" spans="1:27" ht="45">
      <c r="A288" s="45"/>
      <c r="B288" s="45"/>
      <c r="C288" s="45" t="str">
        <f>[1]Source!F258</f>
        <v>113-0368</v>
      </c>
      <c r="D288" s="46" t="s">
        <v>95</v>
      </c>
      <c r="E288" s="47" t="str">
        <f>[1]Source!H258</f>
        <v>т</v>
      </c>
      <c r="F288" s="17">
        <f>ROUND([1]Source!I258,6)</f>
        <v>-2.052E-2</v>
      </c>
      <c r="G288" s="14">
        <f>IF([1]Source!AL258=0,[1]Source!AK258,[1]Source!AL258)</f>
        <v>7373.5</v>
      </c>
      <c r="H288" s="48" t="str">
        <f>[1]Source!DD258</f>
        <v/>
      </c>
      <c r="I288" s="61">
        <f>([1]Source!CR258/IF([1]Source!BB258&lt;&gt; 0, [1]Source!BB258,1) * [1]Source!I258) + ([1]Source!CQ258/IF([1]Source!BC258&lt;&gt; 0, [1]Source!BC258,1) * [1]Source!I258) + ([1]Source!CT258/IF([1]Source!BA258&lt;&gt; 0, [1]Source!BA258,1) * [1]Source!I258)</f>
        <v>-151.30421999999999</v>
      </c>
      <c r="J288" s="48" t="str">
        <f>IF( [1]Source!BO258 &lt;&gt;"", [1]Source!BO258, "" )</f>
        <v/>
      </c>
      <c r="K288" s="17">
        <f>[1]Source!BC258</f>
        <v>4.2619999999999996</v>
      </c>
      <c r="L288" s="14">
        <f>[1]Source!O258</f>
        <v>-644.86</v>
      </c>
      <c r="M288" s="17"/>
      <c r="O288">
        <f>([1]Source!CT258/IF([1]Source!BA258&lt;&gt; 0, [1]Source!BA258,1) * [1]Source!I258)</f>
        <v>0</v>
      </c>
      <c r="P288">
        <f>IF( [1]Source!BI258 = 1, (([1]Source!CR258/IF([1]Source!BB258&lt;&gt; 0, [1]Source!BB258,1) * [1]Source!I258) + ([1]Source!CQ258/IF([1]Source!BC258&lt;&gt; 0, [1]Source!BC258,1) * [1]Source!I258) + ([1]Source!CT258/IF([1]Source!BA258&lt;&gt; 0, [1]Source!BA258,1) * [1]Source!I258)), 0 )</f>
        <v>-151.30421999999999</v>
      </c>
      <c r="Q288">
        <f>IF( [1]Source!BI258 = 2, (([1]Source!CR258/IF([1]Source!BB258&lt;&gt; 0, [1]Source!BB258,1) * [1]Source!I258) + ([1]Source!CQ258/IF([1]Source!BC258&lt;&gt; 0, [1]Source!BC258,1) * [1]Source!I258) + ([1]Source!CT258/IF([1]Source!BA258&lt;&gt; 0, [1]Source!BA258,1) * [1]Source!I258)), 0 )</f>
        <v>0</v>
      </c>
      <c r="R288">
        <f>IF( [1]Source!BI258 = 3, (([1]Source!CR258/IF([1]Source!BB258&lt;&gt; 0, [1]Source!BB258,1) * [1]Source!I258) + ([1]Source!CQ258/IF([1]Source!BC258&lt;&gt; 0, [1]Source!BC258,1) * [1]Source!I258) + ([1]Source!CT258/IF([1]Source!BA258&lt;&gt; 0, [1]Source!BA258,1) * [1]Source!I258)), 0 )</f>
        <v>0</v>
      </c>
      <c r="S288">
        <f>IF( [1]Source!BI258 = 4, (([1]Source!CR258/IF([1]Source!BB258&lt;&gt; 0, [1]Source!BB258,1) * [1]Source!I258) + ([1]Source!CQ258/IF([1]Source!BC258&lt;&gt; 0, [1]Source!BC258,1) * [1]Source!I258) + ([1]Source!CT258/IF([1]Source!BA258&lt;&gt; 0, [1]Source!BA258,1) * [1]Source!I258)), 0 )</f>
        <v>0</v>
      </c>
      <c r="T288">
        <f>IF( [1]Source!BI258 = 1, [1]Source!O258 + [1]Source!X258 + [1]Source!Y258, 0 )</f>
        <v>-644.86</v>
      </c>
      <c r="U288">
        <f>IF( [1]Source!BI258 = 2, [1]Source!O258 + [1]Source!X258 + [1]Source!Y258, 0 )</f>
        <v>0</v>
      </c>
      <c r="V288">
        <f>IF( [1]Source!BI258 = 3, [1]Source!O258 + [1]Source!X258 + [1]Source!Y258, 0 )</f>
        <v>0</v>
      </c>
      <c r="W288">
        <f>IF( [1]Source!BI258 = 4, [1]Source!O258 + [1]Source!X258 + [1]Source!Y258, 0 )</f>
        <v>0</v>
      </c>
      <c r="X288">
        <f>([1]Source!CS258/IF([1]Source!BS258&lt;&gt; 0, [1]Source!BS258,1) * [1]Source!I258)</f>
        <v>0</v>
      </c>
      <c r="Y288">
        <f>ROUND(([1]Source!BZ258/100)*(([1]Source!CT258/IF([1]Source!BA258&lt;&gt; 0, [1]Source!BA258,1) * [1]Source!I258) + (([1]Source!CS258/IF([1]Source!BS258&lt;&gt; 0, [1]Source!BS258,1) * [1]Source!I258) )),2)</f>
        <v>0</v>
      </c>
      <c r="Z288">
        <f>ROUND(([1]Source!CA258/100)*(([1]Source!CT258/IF([1]Source!BA258&lt;&gt; 0, [1]Source!BA258,1) * [1]Source!I258) + (([1]Source!CS258/IF([1]Source!BS258&lt;&gt; 0, [1]Source!BS258,1) * [1]Source!I258) )),2)</f>
        <v>0</v>
      </c>
    </row>
    <row r="289" spans="1:27" ht="60">
      <c r="A289" s="45"/>
      <c r="B289" s="45"/>
      <c r="C289" s="45" t="str">
        <f>[1]Source!F259</f>
        <v>402-0078</v>
      </c>
      <c r="D289" s="46" t="s">
        <v>99</v>
      </c>
      <c r="E289" s="47" t="str">
        <f>[1]Source!H259</f>
        <v>м3</v>
      </c>
      <c r="F289" s="17">
        <f>ROUND([1]Source!I259,6)</f>
        <v>-1.1491199999999999</v>
      </c>
      <c r="G289" s="14">
        <f>[1]Source!AC259</f>
        <v>442.85</v>
      </c>
      <c r="H289" s="17"/>
      <c r="I289" s="61">
        <f>([1]Source!CR259/IF([1]Source!BB259&lt;&gt; 0, [1]Source!BB259,1) * [1]Source!I259) + ([1]Source!CQ259/IF([1]Source!BC259&lt;&gt; 0, [1]Source!BC259,1) * [1]Source!I259) + ([1]Source!CT259/IF([1]Source!BA259&lt;&gt; 0, [1]Source!BA259,1) * [1]Source!I259)</f>
        <v>-508.88779199999999</v>
      </c>
      <c r="J289" s="48" t="str">
        <f>IF( [1]Source!BO259 &lt;&gt;"", [1]Source!BO259, "" )</f>
        <v/>
      </c>
      <c r="K289" s="17">
        <f>[1]Source!BC259</f>
        <v>4.2619999999999996</v>
      </c>
      <c r="L289" s="14">
        <f>[1]Source!O259</f>
        <v>-2168.88</v>
      </c>
      <c r="M289" s="17"/>
      <c r="O289">
        <f>([1]Source!CT259/IF([1]Source!BA259&lt;&gt; 0, [1]Source!BA259,1) * [1]Source!I259)</f>
        <v>0</v>
      </c>
      <c r="P289">
        <f>IF( [1]Source!BI259 = 1, (([1]Source!CR259/IF([1]Source!BB259&lt;&gt; 0, [1]Source!BB259,1) * [1]Source!I259) + ([1]Source!CQ259/IF([1]Source!BC259&lt;&gt; 0, [1]Source!BC259,1) * [1]Source!I259) + ([1]Source!CT259/IF([1]Source!BA259&lt;&gt; 0, [1]Source!BA259,1) * [1]Source!I259)), 0 )</f>
        <v>-508.88779199999999</v>
      </c>
      <c r="Q289">
        <f>IF( [1]Source!BI259 = 2, (([1]Source!CR259/IF([1]Source!BB259&lt;&gt; 0, [1]Source!BB259,1) * [1]Source!I259) + ([1]Source!CQ259/IF([1]Source!BC259&lt;&gt; 0, [1]Source!BC259,1) * [1]Source!I259) + ([1]Source!CT259/IF([1]Source!BA259&lt;&gt; 0, [1]Source!BA259,1) * [1]Source!I259)), 0 )</f>
        <v>0</v>
      </c>
      <c r="R289">
        <f>IF( [1]Source!BI259 = 3, (([1]Source!CR259/IF([1]Source!BB259&lt;&gt; 0, [1]Source!BB259,1) * [1]Source!I259) + ([1]Source!CQ259/IF([1]Source!BC259&lt;&gt; 0, [1]Source!BC259,1) * [1]Source!I259) + ([1]Source!CT259/IF([1]Source!BA259&lt;&gt; 0, [1]Source!BA259,1) * [1]Source!I259)), 0 )</f>
        <v>0</v>
      </c>
      <c r="S289">
        <f>IF( [1]Source!BI259 = 4, (([1]Source!CR259/IF([1]Source!BB259&lt;&gt; 0, [1]Source!BB259,1) * [1]Source!I259) + ([1]Source!CQ259/IF([1]Source!BC259&lt;&gt; 0, [1]Source!BC259,1) * [1]Source!I259) + ([1]Source!CT259/IF([1]Source!BA259&lt;&gt; 0, [1]Source!BA259,1) * [1]Source!I259)), 0 )</f>
        <v>0</v>
      </c>
      <c r="T289">
        <f>IF( [1]Source!BI259 = 1, [1]Source!O259 + [1]Source!X259 + [1]Source!Y259, 0 )</f>
        <v>-2168.88</v>
      </c>
      <c r="U289">
        <f>IF( [1]Source!BI259 = 2, [1]Source!O259 + [1]Source!X259 + [1]Source!Y259, 0 )</f>
        <v>0</v>
      </c>
      <c r="V289">
        <f>IF( [1]Source!BI259 = 3, [1]Source!O259 + [1]Source!X259 + [1]Source!Y259, 0 )</f>
        <v>0</v>
      </c>
      <c r="W289">
        <f>IF( [1]Source!BI259 = 4, [1]Source!O259 + [1]Source!X259 + [1]Source!Y259, 0 )</f>
        <v>0</v>
      </c>
      <c r="X289">
        <f>([1]Source!CS259/IF([1]Source!BS259&lt;&gt; 0, [1]Source!BS259,1) * [1]Source!I259)</f>
        <v>0</v>
      </c>
      <c r="Y289">
        <f>ROUND(([1]Source!BZ259/100)*(([1]Source!CT259/IF([1]Source!BA259&lt;&gt; 0, [1]Source!BA259,1) * [1]Source!I259) + (([1]Source!CS259/IF([1]Source!BS259&lt;&gt; 0, [1]Source!BS259,1) * [1]Source!I259) )),2)</f>
        <v>0</v>
      </c>
      <c r="Z289">
        <f>ROUND(([1]Source!CA259/100)*(([1]Source!CT259/IF([1]Source!BA259&lt;&gt; 0, [1]Source!BA259,1) * [1]Source!I259) + (([1]Source!CS259/IF([1]Source!BS259&lt;&gt; 0, [1]Source!BS259,1) * [1]Source!I259) )),2)</f>
        <v>0</v>
      </c>
    </row>
    <row r="290" spans="1:27" ht="60">
      <c r="A290" s="50"/>
      <c r="B290" s="50"/>
      <c r="C290" s="50" t="str">
        <f>[1]Source!F262</f>
        <v>Т/Н № 2940 от 18.08.2010</v>
      </c>
      <c r="D290" s="51" t="s">
        <v>97</v>
      </c>
      <c r="E290" s="52" t="str">
        <f>[1]Source!H262</f>
        <v>кг</v>
      </c>
      <c r="F290" s="53">
        <f>ROUND([1]Source!I262,6)</f>
        <v>49.247999999999998</v>
      </c>
      <c r="G290" s="54">
        <f>[1]Source!AC262</f>
        <v>17.239999999999998</v>
      </c>
      <c r="H290" s="53"/>
      <c r="I290" s="56">
        <f>([1]Source!CR262/IF([1]Source!BB262&lt;&gt; 0, [1]Source!BB262,1) * [1]Source!I262) + ([1]Source!CQ262/IF([1]Source!BC262&lt;&gt; 0, [1]Source!BC262,1) * [1]Source!I262) + ([1]Source!CT262/IF([1]Source!BA262&lt;&gt; 0, [1]Source!BA262,1) * [1]Source!I262)</f>
        <v>849.03551999999991</v>
      </c>
      <c r="J290" s="55" t="str">
        <f>IF( [1]Source!BO262 &lt;&gt;"", [1]Source!BO262, "" )</f>
        <v/>
      </c>
      <c r="K290" s="53">
        <f>[1]Source!BC262</f>
        <v>4.2619999999999996</v>
      </c>
      <c r="L290" s="54">
        <f>[1]Source!O262</f>
        <v>3618.59</v>
      </c>
      <c r="M290" s="53"/>
      <c r="O290">
        <f>([1]Source!CT262/IF([1]Source!BA262&lt;&gt; 0, [1]Source!BA262,1) * [1]Source!I262)</f>
        <v>0</v>
      </c>
      <c r="P290">
        <f>IF( [1]Source!BI262 = 1, (([1]Source!CR262/IF([1]Source!BB262&lt;&gt; 0, [1]Source!BB262,1) * [1]Source!I262) + ([1]Source!CQ262/IF([1]Source!BC262&lt;&gt; 0, [1]Source!BC262,1) * [1]Source!I262) + ([1]Source!CT262/IF([1]Source!BA262&lt;&gt; 0, [1]Source!BA262,1) * [1]Source!I262)), 0 )</f>
        <v>849.03551999999991</v>
      </c>
      <c r="Q290">
        <f>IF( [1]Source!BI262 = 2, (([1]Source!CR262/IF([1]Source!BB262&lt;&gt; 0, [1]Source!BB262,1) * [1]Source!I262) + ([1]Source!CQ262/IF([1]Source!BC262&lt;&gt; 0, [1]Source!BC262,1) * [1]Source!I262) + ([1]Source!CT262/IF([1]Source!BA262&lt;&gt; 0, [1]Source!BA262,1) * [1]Source!I262)), 0 )</f>
        <v>0</v>
      </c>
      <c r="R290">
        <f>IF( [1]Source!BI262 = 3, (([1]Source!CR262/IF([1]Source!BB262&lt;&gt; 0, [1]Source!BB262,1) * [1]Source!I262) + ([1]Source!CQ262/IF([1]Source!BC262&lt;&gt; 0, [1]Source!BC262,1) * [1]Source!I262) + ([1]Source!CT262/IF([1]Source!BA262&lt;&gt; 0, [1]Source!BA262,1) * [1]Source!I262)), 0 )</f>
        <v>0</v>
      </c>
      <c r="S290">
        <f>IF( [1]Source!BI262 = 4, (([1]Source!CR262/IF([1]Source!BB262&lt;&gt; 0, [1]Source!BB262,1) * [1]Source!I262) + ([1]Source!CQ262/IF([1]Source!BC262&lt;&gt; 0, [1]Source!BC262,1) * [1]Source!I262) + ([1]Source!CT262/IF([1]Source!BA262&lt;&gt; 0, [1]Source!BA262,1) * [1]Source!I262)), 0 )</f>
        <v>0</v>
      </c>
      <c r="T290">
        <f>IF( [1]Source!BI262 = 1, [1]Source!O262 + [1]Source!X262 + [1]Source!Y262, 0 )</f>
        <v>3618.59</v>
      </c>
      <c r="U290">
        <f>IF( [1]Source!BI262 = 2, [1]Source!O262 + [1]Source!X262 + [1]Source!Y262, 0 )</f>
        <v>0</v>
      </c>
      <c r="V290">
        <f>IF( [1]Source!BI262 = 3, [1]Source!O262 + [1]Source!X262 + [1]Source!Y262, 0 )</f>
        <v>0</v>
      </c>
      <c r="W290">
        <f>IF( [1]Source!BI262 = 4, [1]Source!O262 + [1]Source!X262 + [1]Source!Y262, 0 )</f>
        <v>0</v>
      </c>
      <c r="X290">
        <f>([1]Source!CS262/IF([1]Source!BS262&lt;&gt; 0, [1]Source!BS262,1) * [1]Source!I262)</f>
        <v>0</v>
      </c>
      <c r="Y290">
        <f>ROUND(([1]Source!BZ262/100)*(([1]Source!CT262/IF([1]Source!BA262&lt;&gt; 0, [1]Source!BA262,1) * [1]Source!I262) + (([1]Source!CS262/IF([1]Source!BS262&lt;&gt; 0, [1]Source!BS262,1) * [1]Source!I262) )),2)</f>
        <v>0</v>
      </c>
      <c r="Z290">
        <f>ROUND(([1]Source!CA262/100)*(([1]Source!CT262/IF([1]Source!BA262&lt;&gt; 0, [1]Source!BA262,1) * [1]Source!I262) + (([1]Source!CS262/IF([1]Source!BS262&lt;&gt; 0, [1]Source!BS262,1) * [1]Source!I262) )),2)</f>
        <v>0</v>
      </c>
    </row>
    <row r="291" spans="1:27" ht="15.75">
      <c r="A291" s="17"/>
      <c r="B291" s="17"/>
      <c r="C291" s="17"/>
      <c r="D291" s="17"/>
      <c r="E291" s="17"/>
      <c r="F291" s="17"/>
      <c r="G291" s="17"/>
      <c r="H291" s="17"/>
      <c r="I291" s="57">
        <f>([1]Source!CT257/IF([1]Source!BA257 &lt;&gt;0, [1]Source!BA257, 1) * [1]Source!I257) + ([1]Source!CR257 / IF([1]Source!BB257 &lt;&gt;0, [1]Source!BB257, 1) * [1]Source!I257 ) + I284 + I285 + I286 + I288 + I289 + I290</f>
        <v>1773.859676</v>
      </c>
      <c r="J291" s="58"/>
      <c r="K291" s="58"/>
      <c r="L291" s="57">
        <f>[1]Source!S257+[1]Source!Q257+L284 + L285 + L286 + L288 + L289 + L290</f>
        <v>14139.05</v>
      </c>
      <c r="M291" s="57">
        <f>[1]Source!U257</f>
        <v>36.443519999999999</v>
      </c>
      <c r="N291" s="59">
        <f>I291</f>
        <v>1773.859676</v>
      </c>
      <c r="O291">
        <f>([1]Source!CT257/IF([1]Source!BA257&lt;&gt; 0, [1]Source!BA257,1) * [1]Source!I257)</f>
        <v>301.38955199999998</v>
      </c>
      <c r="P291">
        <f>IF( [1]Source!BI257 = 1, (( ( ([1]Source!CT257/IF([1]Source!BA257 &lt;&gt;0,[1]Source!BA257, 1) * [1]Source!I257) + ([1]Source!CR257/IF([1]Source!BB257 &lt;&gt;0,[1]Source!BB257, 1)* [1]Source!I257) + ([1]Source!CQ257/IF([1]Source!BC257 &lt;&gt;0,[1]Source!BC257, 1) * [1]Source!I257) ) + (([1]Source!BZ257/100)*( ([1]Source!CT257/IF([1]Source!BA257 &lt;&gt;0,[1]Source!BA257, 1)* [1]Source!I257) + ([1]Source!CS257/IF([1]Source!BS257 &lt;&gt;0,[1]Source!BS257, 1) * [1]Source!I257 ))) + (([1]Source!CA257/100)*( ([1]Source!CT257/IF([1]Source!BA257 &lt;&gt;0,[1]Source!BA257, 1)* [1]Source!I257) + ([1]Source!CS257/IF([1]Source!BS257 &lt;&gt;0,[1]Source!BS257, 1) * [1]Source!I257 ))))), 0 )</f>
        <v>1585.0130630399999</v>
      </c>
      <c r="Q291">
        <f>IF( [1]Source!BI257 = 2, (( ( ([1]Source!CT257/IF([1]Source!BA257 &lt;&gt;0,[1]Source!BA257, 1) * [1]Source!I257) + ([1]Source!CR257/IF([1]Source!BB257 &lt;&gt;0,[1]Source!BB257, 1)* [1]Source!I257) + ([1]Source!CQ257/IF([1]Source!BC257 &lt;&gt;0,[1]Source!BC257, 1) * [1]Source!I257) ) + (([1]Source!BZ257/100)*( ([1]Source!CT257/IF([1]Source!BA257 &lt;&gt;0,[1]Source!BA257, 1)* [1]Source!I257) + ([1]Source!CS257/IF([1]Source!BS257 &lt;&gt;0,[1]Source!BS257, 1) * [1]Source!I257 ))) + (([1]Source!CA257/100)*( ([1]Source!CT257/IF([1]Source!BA257 &lt;&gt;0,[1]Source!BA257, 1)* [1]Source!I257) + ([1]Source!CS257/IF([1]Source!BS257 &lt;&gt;0,[1]Source!BS257, 1) * [1]Source!I257 ))))), 0 )</f>
        <v>0</v>
      </c>
      <c r="R291">
        <f>IF( [1]Source!BI257 = 3, (( ( ([1]Source!CT257/IF([1]Source!BA257 &lt;&gt;0,[1]Source!BA257, 1) * [1]Source!I257) + ([1]Source!CR257/IF([1]Source!BB257 &lt;&gt;0,[1]Source!BB257, 1)* [1]Source!I257) + ([1]Source!CQ257/IF([1]Source!BC257 &lt;&gt;0,[1]Source!BC257, 1) * [1]Source!I257) ) + (([1]Source!BZ257/100)*( ([1]Source!CT257/IF([1]Source!BA257 &lt;&gt;0,[1]Source!BA257, 1)* [1]Source!I257) + ([1]Source!CS257/IF([1]Source!BS257 &lt;&gt;0,[1]Source!BS257, 1) * [1]Source!I257 ))) + (([1]Source!CA257/100)*( ([1]Source!CT257/IF([1]Source!BA257 &lt;&gt;0,[1]Source!BA257, 1)* [1]Source!I257) + ([1]Source!CS257/IF([1]Source!BS257 &lt;&gt;0,[1]Source!BS257, 1) * [1]Source!I257 ))))), 0 )</f>
        <v>0</v>
      </c>
      <c r="S291">
        <f>IF( [1]Source!BI257 = 4, (( ( ([1]Source!CT257/IF([1]Source!BA257 &lt;&gt;0,[1]Source!BA257, 1) * [1]Source!I257) + ([1]Source!CR257/IF([1]Source!BB257 &lt;&gt;0,[1]Source!BB257, 1)* [1]Source!I257) + ([1]Source!CQ257/IF([1]Source!BC257 &lt;&gt;0,[1]Source!BC257, 1) * [1]Source!I257) ) + (([1]Source!BZ257/100)*( ([1]Source!CT257/IF([1]Source!BA257 &lt;&gt;0,[1]Source!BA257, 1)* [1]Source!I257) + ([1]Source!CS257/IF([1]Source!BS257 &lt;&gt;0,[1]Source!BS257, 1) * [1]Source!I257 ))) + (([1]Source!CA257/100)*( ([1]Source!CT257/IF([1]Source!BA257 &lt;&gt;0,[1]Source!BA257, 1)* [1]Source!I257) + ([1]Source!CS257/IF([1]Source!BS257 &lt;&gt;0,[1]Source!BS257, 1) * [1]Source!I257 ))))), 0 )</f>
        <v>0</v>
      </c>
      <c r="T291">
        <f>IF( [1]Source!BI257 = 1, [1]Source!O257 + [1]Source!X257 + [1]Source!Y257, 0 )</f>
        <v>13334.199999999999</v>
      </c>
      <c r="U291">
        <f>IF( [1]Source!BI257 = 2, [1]Source!O257 + [1]Source!X257 + [1]Source!Y257, 0 )</f>
        <v>0</v>
      </c>
      <c r="V291">
        <f>IF( [1]Source!BI257 = 3, [1]Source!O257 + [1]Source!X257 + [1]Source!Y257, 0 )</f>
        <v>0</v>
      </c>
      <c r="W291">
        <f>IF( [1]Source!BI257 = 4, [1]Source!O257 + [1]Source!X257 + [1]Source!Y257, 0 )</f>
        <v>0</v>
      </c>
      <c r="X291">
        <f>([1]Source!CS257/IF([1]Source!BS257&lt;&gt; 0, [1]Source!BS257,1) * [1]Source!I257)</f>
        <v>0</v>
      </c>
    </row>
    <row r="293" spans="1:27" s="58" customFormat="1" ht="15.75">
      <c r="D293" s="58" t="s">
        <v>83</v>
      </c>
      <c r="H293" s="96">
        <f>SUM(N238:N292)</f>
        <v>53173.441601000006</v>
      </c>
      <c r="I293" s="96"/>
      <c r="K293" s="96">
        <f>ROUND([1]Source!AB237+[1]Source!AK237+[1]Source!AL237+[1]Source!AE237*0/100,2)</f>
        <v>257525.04</v>
      </c>
      <c r="L293" s="96"/>
      <c r="M293" s="57">
        <f>[1]Source!AH237</f>
        <v>184.66</v>
      </c>
      <c r="O293" s="57">
        <f t="shared" ref="O293:X293" si="5">SUM(O238:O292)</f>
        <v>1390.0970069999998</v>
      </c>
      <c r="P293" s="57">
        <f t="shared" si="5"/>
        <v>53173.434839640009</v>
      </c>
      <c r="Q293" s="57">
        <f t="shared" si="5"/>
        <v>0</v>
      </c>
      <c r="R293" s="57">
        <f t="shared" si="5"/>
        <v>0</v>
      </c>
      <c r="S293" s="57">
        <f t="shared" si="5"/>
        <v>0</v>
      </c>
      <c r="T293" s="57">
        <f t="shared" si="5"/>
        <v>257525.04000000004</v>
      </c>
      <c r="U293" s="57">
        <f t="shared" si="5"/>
        <v>0</v>
      </c>
      <c r="V293" s="57">
        <f t="shared" si="5"/>
        <v>0</v>
      </c>
      <c r="W293" s="57">
        <f t="shared" si="5"/>
        <v>0</v>
      </c>
      <c r="X293" s="58">
        <f t="shared" si="5"/>
        <v>103.614605</v>
      </c>
    </row>
    <row r="295" spans="1:27" ht="18">
      <c r="D295" s="43" t="s">
        <v>80</v>
      </c>
      <c r="E295" s="88" t="str">
        <f>IF([1]Source!C12="1", [1]Source!F280, [1]Source!G280)</f>
        <v>Маслоприемник МП-1 - 1 шт. (л.9)</v>
      </c>
      <c r="F295" s="95"/>
      <c r="G295" s="95"/>
      <c r="H295" s="95"/>
      <c r="I295" s="95"/>
      <c r="J295" s="95"/>
      <c r="K295" s="95"/>
      <c r="L295" s="95"/>
    </row>
    <row r="297" spans="1:27" ht="90">
      <c r="A297" s="44">
        <v>24</v>
      </c>
      <c r="B297" s="44" t="str">
        <f>[1]Source!E287</f>
        <v>36</v>
      </c>
      <c r="C297" s="45" t="str">
        <f>[1]Source!F287</f>
        <v>06-01-046-7</v>
      </c>
      <c r="D297" s="46" t="s">
        <v>101</v>
      </c>
      <c r="E297" s="47" t="str">
        <f>[1]Source!H287</f>
        <v>100 м3</v>
      </c>
      <c r="F297" s="17">
        <f>ROUND([1]Source!I287,6)</f>
        <v>8.0499999999999999E-3</v>
      </c>
      <c r="G297" s="14">
        <f>IF( [1]Source!AK287 &lt;&gt;0, [1]Source!AK287, [1]Source!AL287 + [1]Source!AM287 + [1]Source!AO287)</f>
        <v>12913.3</v>
      </c>
      <c r="H297" s="17"/>
      <c r="I297" s="17"/>
      <c r="J297" s="48" t="str">
        <f>IF( [1]Source!BO287 &lt;&gt;"", [1]Source!BO287, "" )</f>
        <v/>
      </c>
      <c r="K297" s="17"/>
      <c r="L297" s="17"/>
      <c r="M297" s="17"/>
      <c r="AA297">
        <v>24</v>
      </c>
    </row>
    <row r="298" spans="1:27" ht="15">
      <c r="A298" s="17"/>
      <c r="B298" s="17"/>
      <c r="C298" s="17"/>
      <c r="D298" s="17" t="s">
        <v>27</v>
      </c>
      <c r="E298" s="17"/>
      <c r="F298" s="17"/>
      <c r="G298" s="14">
        <f>[1]Source!AO287</f>
        <v>4841.79</v>
      </c>
      <c r="H298" s="48" t="str">
        <f>[1]Source!DG287</f>
        <v/>
      </c>
      <c r="I298" s="14">
        <f>([1]Source!CT287/IF([1]Source!BA287&lt;&gt; 0, [1]Source!BA287,1) * [1]Source!I287)</f>
        <v>38.976409500000003</v>
      </c>
      <c r="J298" s="17"/>
      <c r="K298" s="17">
        <f>[1]Source!BA287</f>
        <v>11.465999999999999</v>
      </c>
      <c r="L298" s="14">
        <f>[1]Source!S287</f>
        <v>446.9</v>
      </c>
      <c r="M298" s="17"/>
    </row>
    <row r="299" spans="1:27" ht="15">
      <c r="A299" s="17"/>
      <c r="B299" s="17"/>
      <c r="C299" s="17"/>
      <c r="D299" s="17" t="s">
        <v>28</v>
      </c>
      <c r="E299" s="17"/>
      <c r="F299" s="17"/>
      <c r="G299" s="14">
        <f>[1]Source!AM287</f>
        <v>5254.22</v>
      </c>
      <c r="H299" s="48" t="str">
        <f>[1]Source!DE287</f>
        <v/>
      </c>
      <c r="I299" s="14">
        <f>([1]Source!CR287/IF([1]Source!BB287&lt;&gt; 0, [1]Source!BB287,1) * [1]Source!I287)</f>
        <v>42.296471000000004</v>
      </c>
      <c r="J299" s="17"/>
      <c r="K299" s="17">
        <f>[1]Source!BB287</f>
        <v>5.8449999999999998</v>
      </c>
      <c r="L299" s="14">
        <f>[1]Source!Q287</f>
        <v>247.22</v>
      </c>
      <c r="M299" s="17"/>
    </row>
    <row r="300" spans="1:27" ht="15">
      <c r="A300" s="17"/>
      <c r="B300" s="17"/>
      <c r="C300" s="17"/>
      <c r="D300" s="17" t="s">
        <v>29</v>
      </c>
      <c r="E300" s="17"/>
      <c r="F300" s="17"/>
      <c r="G300" s="14">
        <f>[1]Source!AN287</f>
        <v>686.81</v>
      </c>
      <c r="H300" s="48" t="str">
        <f>[1]Source!DF287</f>
        <v/>
      </c>
      <c r="I300" s="49">
        <f>([1]Source!CS287/IF([1]Source!BS287&lt;&gt; 0, [1]Source!BS287,1) * [1]Source!I287)</f>
        <v>5.5288204999999992</v>
      </c>
      <c r="J300" s="17"/>
      <c r="K300" s="17">
        <f>[1]Source!BS287</f>
        <v>11.465999999999999</v>
      </c>
      <c r="L300" s="49">
        <f>[1]Source!R287</f>
        <v>63.39</v>
      </c>
      <c r="M300" s="17"/>
    </row>
    <row r="301" spans="1:27" ht="15">
      <c r="A301" s="17"/>
      <c r="B301" s="17"/>
      <c r="C301" s="17"/>
      <c r="D301" s="17" t="s">
        <v>30</v>
      </c>
      <c r="E301" s="17"/>
      <c r="F301" s="17"/>
      <c r="G301" s="14">
        <f>[1]Source!AL287</f>
        <v>2817.29</v>
      </c>
      <c r="H301" s="48" t="str">
        <f>[1]Source!DD287</f>
        <v/>
      </c>
      <c r="I301" s="14">
        <f>([1]Source!CQ287/IF([1]Source!BC287&lt;&gt; 0, [1]Source!BC287,1) * [1]Source!I287)</f>
        <v>22.679184499999998</v>
      </c>
      <c r="J301" s="17"/>
      <c r="K301" s="17">
        <f>[1]Source!BC287</f>
        <v>4.2619999999999996</v>
      </c>
      <c r="L301" s="14">
        <f>[1]Source!P287</f>
        <v>96.66</v>
      </c>
      <c r="M301" s="17"/>
    </row>
    <row r="302" spans="1:27" ht="15">
      <c r="A302" s="17"/>
      <c r="B302" s="17"/>
      <c r="C302" s="17"/>
      <c r="D302" s="17" t="s">
        <v>31</v>
      </c>
      <c r="E302" s="20" t="s">
        <v>34</v>
      </c>
      <c r="F302" s="17"/>
      <c r="G302" s="14">
        <f>[1]Source!BZ287</f>
        <v>105</v>
      </c>
      <c r="H302" s="17"/>
      <c r="I302" s="14">
        <f>Y302 + Y305</f>
        <v>46.73</v>
      </c>
      <c r="J302" s="17"/>
      <c r="K302" s="14">
        <f>[1]Source!AT287</f>
        <v>105</v>
      </c>
      <c r="L302" s="14">
        <f>[1]Source!X287 + [1]Source!X288 + [1]Source!X289 + [1]Source!X290 + [1]Source!X291</f>
        <v>535.79999999999995</v>
      </c>
      <c r="M302" s="17"/>
      <c r="Y302">
        <f>ROUND((G302/100)*((([1]Source!CT287/IF([1]Source!BA287 &lt;&gt; 0, [1]Source!BA287,1) * [1]Source!I287)) + (([1]Source!CS287/IF([1]Source!BS287 &lt;&gt; 0, [1]Source!BS287, 1) * [1]Source!I287))),2)</f>
        <v>46.73</v>
      </c>
    </row>
    <row r="303" spans="1:27" ht="15">
      <c r="A303" s="17"/>
      <c r="B303" s="17"/>
      <c r="C303" s="17"/>
      <c r="D303" s="17" t="s">
        <v>32</v>
      </c>
      <c r="E303" s="20" t="s">
        <v>34</v>
      </c>
      <c r="F303" s="17"/>
      <c r="G303" s="14">
        <f>[1]Source!CA287</f>
        <v>65</v>
      </c>
      <c r="H303" s="17"/>
      <c r="I303" s="14">
        <f>Z303 + Z305</f>
        <v>28.93</v>
      </c>
      <c r="J303" s="17"/>
      <c r="K303" s="14">
        <f>[1]Source!AU287</f>
        <v>65</v>
      </c>
      <c r="L303" s="14">
        <f>[1]Source!Y287 + [1]Source!Y288 + [1]Source!Y289 + [1]Source!Y290 + [1]Source!Y291</f>
        <v>331.69</v>
      </c>
      <c r="M303" s="17"/>
      <c r="Z303">
        <f>ROUND((G303/100)*((([1]Source!CT287/IF([1]Source!BA287 &lt;&gt; 0, [1]Source!BA287,1) * [1]Source!I287)) + (([1]Source!CS287/IF([1]Source!BS287 &lt;&gt; 0, [1]Source!BS287, 1) * [1]Source!I287))),2)</f>
        <v>28.93</v>
      </c>
    </row>
    <row r="304" spans="1:27" ht="15">
      <c r="A304" s="17"/>
      <c r="B304" s="17"/>
      <c r="C304" s="17"/>
      <c r="D304" s="17" t="s">
        <v>33</v>
      </c>
      <c r="E304" s="20" t="s">
        <v>35</v>
      </c>
      <c r="F304" s="17">
        <f>[1]Source!AQ287</f>
        <v>643</v>
      </c>
      <c r="G304" s="17"/>
      <c r="H304" s="48" t="str">
        <f>[1]Source!DI287</f>
        <v/>
      </c>
      <c r="I304" s="17"/>
      <c r="J304" s="17"/>
      <c r="K304" s="17"/>
      <c r="L304" s="17"/>
      <c r="M304" s="14">
        <f>[1]Source!U287</f>
        <v>5.1761499999999998</v>
      </c>
    </row>
    <row r="305" spans="1:27" ht="75">
      <c r="A305" s="50"/>
      <c r="B305" s="50"/>
      <c r="C305" s="50" t="str">
        <f>[1]Source!F291</f>
        <v>204-0022</v>
      </c>
      <c r="D305" s="51" t="s">
        <v>88</v>
      </c>
      <c r="E305" s="52" t="str">
        <f>[1]Source!H291</f>
        <v>т</v>
      </c>
      <c r="F305" s="53">
        <f>ROUND([1]Source!I291,6)</f>
        <v>0.47959000000000002</v>
      </c>
      <c r="G305" s="54">
        <f>IF([1]Source!AL291=0,[1]Source!AK291,[1]Source!AL291)</f>
        <v>6420</v>
      </c>
      <c r="H305" s="55" t="str">
        <f>[1]Source!DD291</f>
        <v/>
      </c>
      <c r="I305" s="56">
        <f>([1]Source!CR291/IF([1]Source!BB291&lt;&gt; 0, [1]Source!BB291,1) * [1]Source!I291) + ([1]Source!CQ291/IF([1]Source!BC291&lt;&gt; 0, [1]Source!BC291,1) * [1]Source!I291) + ([1]Source!CT291/IF([1]Source!BA291&lt;&gt; 0, [1]Source!BA291,1) * [1]Source!I291)</f>
        <v>3078.9677999999999</v>
      </c>
      <c r="J305" s="55" t="str">
        <f>IF( [1]Source!BO291 &lt;&gt;"", [1]Source!BO291, "" )</f>
        <v/>
      </c>
      <c r="K305" s="53">
        <f>[1]Source!BC291</f>
        <v>4.2619999999999996</v>
      </c>
      <c r="L305" s="54">
        <f>[1]Source!O291</f>
        <v>13122.56</v>
      </c>
      <c r="M305" s="53"/>
      <c r="O305">
        <f>([1]Source!CT291/IF([1]Source!BA291&lt;&gt; 0, [1]Source!BA291,1) * [1]Source!I291)</f>
        <v>0</v>
      </c>
      <c r="P305">
        <f>IF( [1]Source!BI291 = 1, (([1]Source!CR291/IF([1]Source!BB291&lt;&gt; 0, [1]Source!BB291,1) * [1]Source!I291) + ([1]Source!CQ291/IF([1]Source!BC291&lt;&gt; 0, [1]Source!BC291,1) * [1]Source!I291) + ([1]Source!CT291/IF([1]Source!BA291&lt;&gt; 0, [1]Source!BA291,1) * [1]Source!I291)), 0 )</f>
        <v>3078.9677999999999</v>
      </c>
      <c r="Q305">
        <f>IF( [1]Source!BI291 = 2, (([1]Source!CR291/IF([1]Source!BB291&lt;&gt; 0, [1]Source!BB291,1) * [1]Source!I291) + ([1]Source!CQ291/IF([1]Source!BC291&lt;&gt; 0, [1]Source!BC291,1) * [1]Source!I291) + ([1]Source!CT291/IF([1]Source!BA291&lt;&gt; 0, [1]Source!BA291,1) * [1]Source!I291)), 0 )</f>
        <v>0</v>
      </c>
      <c r="R305">
        <f>IF( [1]Source!BI291 = 3, (([1]Source!CR291/IF([1]Source!BB291&lt;&gt; 0, [1]Source!BB291,1) * [1]Source!I291) + ([1]Source!CQ291/IF([1]Source!BC291&lt;&gt; 0, [1]Source!BC291,1) * [1]Source!I291) + ([1]Source!CT291/IF([1]Source!BA291&lt;&gt; 0, [1]Source!BA291,1) * [1]Source!I291)), 0 )</f>
        <v>0</v>
      </c>
      <c r="S305">
        <f>IF( [1]Source!BI291 = 4, (([1]Source!CR291/IF([1]Source!BB291&lt;&gt; 0, [1]Source!BB291,1) * [1]Source!I291) + ([1]Source!CQ291/IF([1]Source!BC291&lt;&gt; 0, [1]Source!BC291,1) * [1]Source!I291) + ([1]Source!CT291/IF([1]Source!BA291&lt;&gt; 0, [1]Source!BA291,1) * [1]Source!I291)), 0 )</f>
        <v>0</v>
      </c>
      <c r="T305">
        <f>IF( [1]Source!BI291 = 1, [1]Source!O291 + [1]Source!X291 + [1]Source!Y291, 0 )</f>
        <v>13122.56</v>
      </c>
      <c r="U305">
        <f>IF( [1]Source!BI291 = 2, [1]Source!O291 + [1]Source!X291 + [1]Source!Y291, 0 )</f>
        <v>0</v>
      </c>
      <c r="V305">
        <f>IF( [1]Source!BI291 = 3, [1]Source!O291 + [1]Source!X291 + [1]Source!Y291, 0 )</f>
        <v>0</v>
      </c>
      <c r="W305">
        <f>IF( [1]Source!BI291 = 4, [1]Source!O291 + [1]Source!X291 + [1]Source!Y291, 0 )</f>
        <v>0</v>
      </c>
      <c r="X305">
        <f>([1]Source!CS291/IF([1]Source!BS291&lt;&gt; 0, [1]Source!BS291,1) * [1]Source!I291)</f>
        <v>0</v>
      </c>
      <c r="Y305">
        <f>ROUND(([1]Source!BZ291/100)*(([1]Source!CT291/IF([1]Source!BA291&lt;&gt; 0, [1]Source!BA291,1) * [1]Source!I291) + (([1]Source!CS291/IF([1]Source!BS291&lt;&gt; 0, [1]Source!BS291,1) * [1]Source!I291) )),2)</f>
        <v>0</v>
      </c>
      <c r="Z305">
        <f>ROUND(([1]Source!CA291/100)*(([1]Source!CT291/IF([1]Source!BA291&lt;&gt; 0, [1]Source!BA291,1) * [1]Source!I291) + (([1]Source!CS291/IF([1]Source!BS291&lt;&gt; 0, [1]Source!BS291,1) * [1]Source!I291) )),2)</f>
        <v>0</v>
      </c>
    </row>
    <row r="306" spans="1:27" ht="15.75">
      <c r="A306" s="17"/>
      <c r="B306" s="17"/>
      <c r="C306" s="17"/>
      <c r="D306" s="17"/>
      <c r="E306" s="17"/>
      <c r="F306" s="17"/>
      <c r="G306" s="17"/>
      <c r="H306" s="17"/>
      <c r="I306" s="57">
        <f>([1]Source!CT287/IF([1]Source!BA287 &lt;&gt;0, [1]Source!BA287, 1) * [1]Source!I287) + ([1]Source!CR287 / IF([1]Source!BB287 &lt;&gt;0, [1]Source!BB287, 1) * [1]Source!I287 ) + I301 + I302 + I303 + I305</f>
        <v>3258.5798649999997</v>
      </c>
      <c r="J306" s="58"/>
      <c r="K306" s="58"/>
      <c r="L306" s="57">
        <f>[1]Source!S287+[1]Source!Q287+L301 + L302 + L303 + L305</f>
        <v>14780.83</v>
      </c>
      <c r="M306" s="57">
        <f>[1]Source!U287</f>
        <v>5.1761499999999998</v>
      </c>
      <c r="N306" s="59">
        <f>I306</f>
        <v>3258.5798649999997</v>
      </c>
      <c r="O306">
        <f>([1]Source!CT287/IF([1]Source!BA287&lt;&gt; 0, [1]Source!BA287,1) * [1]Source!I287)</f>
        <v>38.976409500000003</v>
      </c>
      <c r="P306">
        <f>IF( [1]Source!BI287 = 1, (( ( ([1]Source!CT287/IF([1]Source!BA287 &lt;&gt;0,[1]Source!BA287, 1) * [1]Source!I287) + ([1]Source!CR287/IF([1]Source!BB287 &lt;&gt;0,[1]Source!BB287, 1)* [1]Source!I287) + ([1]Source!CQ287/IF([1]Source!BC287 &lt;&gt;0,[1]Source!BC287, 1) * [1]Source!I287) ) + (([1]Source!BZ287/100)*( ([1]Source!CT287/IF([1]Source!BA287 &lt;&gt;0,[1]Source!BA287, 1)* [1]Source!I287) + ([1]Source!CS287/IF([1]Source!BS287 &lt;&gt;0,[1]Source!BS287, 1) * [1]Source!I287 ))) + (([1]Source!CA287/100)*( ([1]Source!CT287/IF([1]Source!BA287 &lt;&gt;0,[1]Source!BA287, 1)* [1]Source!I287) + ([1]Source!CS287/IF([1]Source!BS287 &lt;&gt;0,[1]Source!BS287, 1) * [1]Source!I287 ))))), 0 )</f>
        <v>179.61095600000002</v>
      </c>
      <c r="Q306">
        <f>IF( [1]Source!BI287 = 2, (( ( ([1]Source!CT287/IF([1]Source!BA287 &lt;&gt;0,[1]Source!BA287, 1) * [1]Source!I287) + ([1]Source!CR287/IF([1]Source!BB287 &lt;&gt;0,[1]Source!BB287, 1)* [1]Source!I287) + ([1]Source!CQ287/IF([1]Source!BC287 &lt;&gt;0,[1]Source!BC287, 1) * [1]Source!I287) ) + (([1]Source!BZ287/100)*( ([1]Source!CT287/IF([1]Source!BA287 &lt;&gt;0,[1]Source!BA287, 1)* [1]Source!I287) + ([1]Source!CS287/IF([1]Source!BS287 &lt;&gt;0,[1]Source!BS287, 1) * [1]Source!I287 ))) + (([1]Source!CA287/100)*( ([1]Source!CT287/IF([1]Source!BA287 &lt;&gt;0,[1]Source!BA287, 1)* [1]Source!I287) + ([1]Source!CS287/IF([1]Source!BS287 &lt;&gt;0,[1]Source!BS287, 1) * [1]Source!I287 ))))), 0 )</f>
        <v>0</v>
      </c>
      <c r="R306">
        <f>IF( [1]Source!BI287 = 3, (( ( ([1]Source!CT287/IF([1]Source!BA287 &lt;&gt;0,[1]Source!BA287, 1) * [1]Source!I287) + ([1]Source!CR287/IF([1]Source!BB287 &lt;&gt;0,[1]Source!BB287, 1)* [1]Source!I287) + ([1]Source!CQ287/IF([1]Source!BC287 &lt;&gt;0,[1]Source!BC287, 1) * [1]Source!I287) ) + (([1]Source!BZ287/100)*( ([1]Source!CT287/IF([1]Source!BA287 &lt;&gt;0,[1]Source!BA287, 1)* [1]Source!I287) + ([1]Source!CS287/IF([1]Source!BS287 &lt;&gt;0,[1]Source!BS287, 1) * [1]Source!I287 ))) + (([1]Source!CA287/100)*( ([1]Source!CT287/IF([1]Source!BA287 &lt;&gt;0,[1]Source!BA287, 1)* [1]Source!I287) + ([1]Source!CS287/IF([1]Source!BS287 &lt;&gt;0,[1]Source!BS287, 1) * [1]Source!I287 ))))), 0 )</f>
        <v>0</v>
      </c>
      <c r="S306">
        <f>IF( [1]Source!BI287 = 4, (( ( ([1]Source!CT287/IF([1]Source!BA287 &lt;&gt;0,[1]Source!BA287, 1) * [1]Source!I287) + ([1]Source!CR287/IF([1]Source!BB287 &lt;&gt;0,[1]Source!BB287, 1)* [1]Source!I287) + ([1]Source!CQ287/IF([1]Source!BC287 &lt;&gt;0,[1]Source!BC287, 1) * [1]Source!I287) ) + (([1]Source!BZ287/100)*( ([1]Source!CT287/IF([1]Source!BA287 &lt;&gt;0,[1]Source!BA287, 1)* [1]Source!I287) + ([1]Source!CS287/IF([1]Source!BS287 &lt;&gt;0,[1]Source!BS287, 1) * [1]Source!I287 ))) + (([1]Source!CA287/100)*( ([1]Source!CT287/IF([1]Source!BA287 &lt;&gt;0,[1]Source!BA287, 1)* [1]Source!I287) + ([1]Source!CS287/IF([1]Source!BS287 &lt;&gt;0,[1]Source!BS287, 1) * [1]Source!I287 ))))), 0 )</f>
        <v>0</v>
      </c>
      <c r="T306">
        <f>IF( [1]Source!BI287 = 1, [1]Source!O287 + [1]Source!X287 + [1]Source!Y287, 0 )</f>
        <v>1658.27</v>
      </c>
      <c r="U306">
        <f>IF( [1]Source!BI287 = 2, [1]Source!O287 + [1]Source!X287 + [1]Source!Y287, 0 )</f>
        <v>0</v>
      </c>
      <c r="V306">
        <f>IF( [1]Source!BI287 = 3, [1]Source!O287 + [1]Source!X287 + [1]Source!Y287, 0 )</f>
        <v>0</v>
      </c>
      <c r="W306">
        <f>IF( [1]Source!BI287 = 4, [1]Source!O287 + [1]Source!X287 + [1]Source!Y287, 0 )</f>
        <v>0</v>
      </c>
      <c r="X306">
        <f>([1]Source!CS287/IF([1]Source!BS287&lt;&gt; 0, [1]Source!BS287,1) * [1]Source!I287)</f>
        <v>5.5288204999999992</v>
      </c>
    </row>
    <row r="308" spans="1:27" s="58" customFormat="1" ht="15.75">
      <c r="D308" s="58" t="s">
        <v>83</v>
      </c>
      <c r="H308" s="96">
        <f>SUM(N297:N307)</f>
        <v>3258.5798649999997</v>
      </c>
      <c r="I308" s="96"/>
      <c r="K308" s="96">
        <f>ROUND([1]Source!AB282+[1]Source!AK282+[1]Source!AL282+[1]Source!AE282*0/100,2)</f>
        <v>14780.83</v>
      </c>
      <c r="L308" s="96"/>
      <c r="M308" s="57">
        <f>[1]Source!AH282</f>
        <v>5.18</v>
      </c>
      <c r="O308" s="57">
        <f t="shared" ref="O308:X308" si="6">SUM(O297:O307)</f>
        <v>38.976409500000003</v>
      </c>
      <c r="P308" s="57">
        <f t="shared" si="6"/>
        <v>3258.5787559999999</v>
      </c>
      <c r="Q308" s="57">
        <f t="shared" si="6"/>
        <v>0</v>
      </c>
      <c r="R308" s="57">
        <f t="shared" si="6"/>
        <v>0</v>
      </c>
      <c r="S308" s="57">
        <f t="shared" si="6"/>
        <v>0</v>
      </c>
      <c r="T308" s="57">
        <f t="shared" si="6"/>
        <v>14780.83</v>
      </c>
      <c r="U308" s="57">
        <f t="shared" si="6"/>
        <v>0</v>
      </c>
      <c r="V308" s="57">
        <f t="shared" si="6"/>
        <v>0</v>
      </c>
      <c r="W308" s="57">
        <f t="shared" si="6"/>
        <v>0</v>
      </c>
      <c r="X308" s="58">
        <f t="shared" si="6"/>
        <v>5.5288204999999992</v>
      </c>
    </row>
    <row r="310" spans="1:27" ht="18">
      <c r="D310" s="43" t="s">
        <v>80</v>
      </c>
      <c r="E310" s="88" t="str">
        <f>IF([1]Source!C12="1", [1]Source!F574, [1]Source!G574)</f>
        <v>Маслоприемник МП-3 - 1 шт. (л.15)</v>
      </c>
      <c r="F310" s="95"/>
      <c r="G310" s="95"/>
      <c r="H310" s="95"/>
      <c r="I310" s="95"/>
      <c r="J310" s="95"/>
      <c r="K310" s="95"/>
      <c r="L310" s="95"/>
    </row>
    <row r="312" spans="1:27" ht="90">
      <c r="A312" s="44">
        <v>25</v>
      </c>
      <c r="B312" s="44" t="str">
        <f>[1]Source!E581</f>
        <v>100</v>
      </c>
      <c r="C312" s="45" t="str">
        <f>[1]Source!F581</f>
        <v>06-01-046-7</v>
      </c>
      <c r="D312" s="46" t="s">
        <v>101</v>
      </c>
      <c r="E312" s="47" t="str">
        <f>[1]Source!H581</f>
        <v>100 м3</v>
      </c>
      <c r="F312" s="17">
        <f>ROUND([1]Source!I581,6)</f>
        <v>7.3000000000000001E-3</v>
      </c>
      <c r="G312" s="14">
        <f>IF( [1]Source!AK581 &lt;&gt;0, [1]Source!AK581, [1]Source!AL581 + [1]Source!AM581 + [1]Source!AO581)</f>
        <v>12913.3</v>
      </c>
      <c r="H312" s="17"/>
      <c r="I312" s="17"/>
      <c r="J312" s="48" t="str">
        <f>IF( [1]Source!BO581 &lt;&gt;"", [1]Source!BO581, "" )</f>
        <v/>
      </c>
      <c r="K312" s="17"/>
      <c r="L312" s="17"/>
      <c r="M312" s="17"/>
      <c r="AA312">
        <v>25</v>
      </c>
    </row>
    <row r="313" spans="1:27" ht="15">
      <c r="A313" s="17"/>
      <c r="B313" s="17"/>
      <c r="C313" s="17"/>
      <c r="D313" s="17" t="s">
        <v>27</v>
      </c>
      <c r="E313" s="17"/>
      <c r="F313" s="17"/>
      <c r="G313" s="14">
        <f>[1]Source!AO581</f>
        <v>4841.79</v>
      </c>
      <c r="H313" s="48" t="str">
        <f>[1]Source!DG581</f>
        <v/>
      </c>
      <c r="I313" s="14">
        <f>([1]Source!CT581/IF([1]Source!BA581&lt;&gt; 0, [1]Source!BA581,1) * [1]Source!I581)</f>
        <v>35.345067</v>
      </c>
      <c r="J313" s="17"/>
      <c r="K313" s="17">
        <f>[1]Source!BA581</f>
        <v>11.465999999999999</v>
      </c>
      <c r="L313" s="14">
        <f>[1]Source!S581</f>
        <v>405.27</v>
      </c>
      <c r="M313" s="17"/>
    </row>
    <row r="314" spans="1:27" ht="15">
      <c r="A314" s="17"/>
      <c r="B314" s="17"/>
      <c r="C314" s="17"/>
      <c r="D314" s="17" t="s">
        <v>28</v>
      </c>
      <c r="E314" s="17"/>
      <c r="F314" s="17"/>
      <c r="G314" s="14">
        <f>[1]Source!AM581</f>
        <v>5254.22</v>
      </c>
      <c r="H314" s="48" t="str">
        <f>[1]Source!DE581</f>
        <v/>
      </c>
      <c r="I314" s="14">
        <f>([1]Source!CR581/IF([1]Source!BB581&lt;&gt; 0, [1]Source!BB581,1) * [1]Source!I581)</f>
        <v>38.355806000000001</v>
      </c>
      <c r="J314" s="17"/>
      <c r="K314" s="17">
        <f>[1]Source!BB581</f>
        <v>5.8449999999999998</v>
      </c>
      <c r="L314" s="14">
        <f>[1]Source!Q581</f>
        <v>224.19</v>
      </c>
      <c r="M314" s="17"/>
    </row>
    <row r="315" spans="1:27" ht="15">
      <c r="A315" s="17"/>
      <c r="B315" s="17"/>
      <c r="C315" s="17"/>
      <c r="D315" s="17" t="s">
        <v>29</v>
      </c>
      <c r="E315" s="17"/>
      <c r="F315" s="17"/>
      <c r="G315" s="14">
        <f>[1]Source!AN581</f>
        <v>686.81</v>
      </c>
      <c r="H315" s="48" t="str">
        <f>[1]Source!DF581</f>
        <v/>
      </c>
      <c r="I315" s="49">
        <f>([1]Source!CS581/IF([1]Source!BS581&lt;&gt; 0, [1]Source!BS581,1) * [1]Source!I581)</f>
        <v>5.0137130000000001</v>
      </c>
      <c r="J315" s="17"/>
      <c r="K315" s="17">
        <f>[1]Source!BS581</f>
        <v>11.465999999999999</v>
      </c>
      <c r="L315" s="49">
        <f>[1]Source!R581</f>
        <v>57.49</v>
      </c>
      <c r="M315" s="17"/>
    </row>
    <row r="316" spans="1:27" ht="15">
      <c r="A316" s="17"/>
      <c r="B316" s="17"/>
      <c r="C316" s="17"/>
      <c r="D316" s="17" t="s">
        <v>30</v>
      </c>
      <c r="E316" s="17"/>
      <c r="F316" s="17"/>
      <c r="G316" s="14">
        <f>[1]Source!AL581</f>
        <v>2817.29</v>
      </c>
      <c r="H316" s="48" t="str">
        <f>[1]Source!DD581</f>
        <v/>
      </c>
      <c r="I316" s="14">
        <f>([1]Source!CQ581/IF([1]Source!BC581&lt;&gt; 0, [1]Source!BC581,1) * [1]Source!I581)</f>
        <v>20.566216999999998</v>
      </c>
      <c r="J316" s="17"/>
      <c r="K316" s="17">
        <f>[1]Source!BC581</f>
        <v>4.2619999999999996</v>
      </c>
      <c r="L316" s="14">
        <f>[1]Source!P581</f>
        <v>87.65</v>
      </c>
      <c r="M316" s="17"/>
    </row>
    <row r="317" spans="1:27" ht="15">
      <c r="A317" s="17"/>
      <c r="B317" s="17"/>
      <c r="C317" s="17"/>
      <c r="D317" s="17" t="s">
        <v>31</v>
      </c>
      <c r="E317" s="20" t="s">
        <v>34</v>
      </c>
      <c r="F317" s="17"/>
      <c r="G317" s="14">
        <f>[1]Source!BZ581</f>
        <v>105</v>
      </c>
      <c r="H317" s="17"/>
      <c r="I317" s="14">
        <f>Y317 + Y320</f>
        <v>42.38</v>
      </c>
      <c r="J317" s="17"/>
      <c r="K317" s="14">
        <f>[1]Source!AT581</f>
        <v>105</v>
      </c>
      <c r="L317" s="14">
        <f>[1]Source!X581 + [1]Source!X582 + [1]Source!X583 + [1]Source!X584 + [1]Source!X585</f>
        <v>485.9</v>
      </c>
      <c r="M317" s="17"/>
      <c r="Y317">
        <f>ROUND((G317/100)*((([1]Source!CT581/IF([1]Source!BA581 &lt;&gt; 0, [1]Source!BA581,1) * [1]Source!I581)) + (([1]Source!CS581/IF([1]Source!BS581 &lt;&gt; 0, [1]Source!BS581, 1) * [1]Source!I581))),2)</f>
        <v>42.38</v>
      </c>
    </row>
    <row r="318" spans="1:27" ht="15">
      <c r="A318" s="17"/>
      <c r="B318" s="17"/>
      <c r="C318" s="17"/>
      <c r="D318" s="17" t="s">
        <v>32</v>
      </c>
      <c r="E318" s="20" t="s">
        <v>34</v>
      </c>
      <c r="F318" s="17"/>
      <c r="G318" s="14">
        <f>[1]Source!CA581</f>
        <v>65</v>
      </c>
      <c r="H318" s="17"/>
      <c r="I318" s="14">
        <f>Z318 + Z320</f>
        <v>26.23</v>
      </c>
      <c r="J318" s="17"/>
      <c r="K318" s="14">
        <f>[1]Source!AU581</f>
        <v>65</v>
      </c>
      <c r="L318" s="14">
        <f>[1]Source!Y581 + [1]Source!Y582 + [1]Source!Y583 + [1]Source!Y584 + [1]Source!Y585</f>
        <v>300.79000000000002</v>
      </c>
      <c r="M318" s="17"/>
      <c r="Z318">
        <f>ROUND((G318/100)*((([1]Source!CT581/IF([1]Source!BA581 &lt;&gt; 0, [1]Source!BA581,1) * [1]Source!I581)) + (([1]Source!CS581/IF([1]Source!BS581 &lt;&gt; 0, [1]Source!BS581, 1) * [1]Source!I581))),2)</f>
        <v>26.23</v>
      </c>
    </row>
    <row r="319" spans="1:27" ht="15">
      <c r="A319" s="17"/>
      <c r="B319" s="17"/>
      <c r="C319" s="17"/>
      <c r="D319" s="17" t="s">
        <v>33</v>
      </c>
      <c r="E319" s="20" t="s">
        <v>35</v>
      </c>
      <c r="F319" s="17">
        <f>[1]Source!AQ581</f>
        <v>643</v>
      </c>
      <c r="G319" s="17"/>
      <c r="H319" s="48" t="str">
        <f>[1]Source!DI581</f>
        <v/>
      </c>
      <c r="I319" s="17"/>
      <c r="J319" s="17"/>
      <c r="K319" s="17"/>
      <c r="L319" s="17"/>
      <c r="M319" s="14">
        <f>[1]Source!U581</f>
        <v>4.6939000000000002</v>
      </c>
    </row>
    <row r="320" spans="1:27" ht="75">
      <c r="A320" s="50"/>
      <c r="B320" s="50"/>
      <c r="C320" s="50" t="str">
        <f>[1]Source!F585</f>
        <v>204-0022</v>
      </c>
      <c r="D320" s="51" t="s">
        <v>88</v>
      </c>
      <c r="E320" s="52" t="str">
        <f>[1]Source!H585</f>
        <v>т</v>
      </c>
      <c r="F320" s="53">
        <f>ROUND([1]Source!I585,6)</f>
        <v>0.42010999999999998</v>
      </c>
      <c r="G320" s="54">
        <f>IF([1]Source!AL585=0,[1]Source!AK585,[1]Source!AL585)</f>
        <v>6420</v>
      </c>
      <c r="H320" s="55" t="str">
        <f>[1]Source!DD585</f>
        <v/>
      </c>
      <c r="I320" s="56">
        <f>([1]Source!CR585/IF([1]Source!BB585&lt;&gt; 0, [1]Source!BB585,1) * [1]Source!I585) + ([1]Source!CQ585/IF([1]Source!BC585&lt;&gt; 0, [1]Source!BC585,1) * [1]Source!I585) + ([1]Source!CT585/IF([1]Source!BA585&lt;&gt; 0, [1]Source!BA585,1) * [1]Source!I585)</f>
        <v>2697.1061999999997</v>
      </c>
      <c r="J320" s="55" t="str">
        <f>IF( [1]Source!BO585 &lt;&gt;"", [1]Source!BO585, "" )</f>
        <v/>
      </c>
      <c r="K320" s="53">
        <f>[1]Source!BC585</f>
        <v>4.2619999999999996</v>
      </c>
      <c r="L320" s="54">
        <f>[1]Source!O585</f>
        <v>11495.07</v>
      </c>
      <c r="M320" s="53"/>
      <c r="O320">
        <f>([1]Source!CT585/IF([1]Source!BA585&lt;&gt; 0, [1]Source!BA585,1) * [1]Source!I585)</f>
        <v>0</v>
      </c>
      <c r="P320">
        <f>IF( [1]Source!BI585 = 1, (([1]Source!CR585/IF([1]Source!BB585&lt;&gt; 0, [1]Source!BB585,1) * [1]Source!I585) + ([1]Source!CQ585/IF([1]Source!BC585&lt;&gt; 0, [1]Source!BC585,1) * [1]Source!I585) + ([1]Source!CT585/IF([1]Source!BA585&lt;&gt; 0, [1]Source!BA585,1) * [1]Source!I585)), 0 )</f>
        <v>2697.1061999999997</v>
      </c>
      <c r="Q320">
        <f>IF( [1]Source!BI585 = 2, (([1]Source!CR585/IF([1]Source!BB585&lt;&gt; 0, [1]Source!BB585,1) * [1]Source!I585) + ([1]Source!CQ585/IF([1]Source!BC585&lt;&gt; 0, [1]Source!BC585,1) * [1]Source!I585) + ([1]Source!CT585/IF([1]Source!BA585&lt;&gt; 0, [1]Source!BA585,1) * [1]Source!I585)), 0 )</f>
        <v>0</v>
      </c>
      <c r="R320">
        <f>IF( [1]Source!BI585 = 3, (([1]Source!CR585/IF([1]Source!BB585&lt;&gt; 0, [1]Source!BB585,1) * [1]Source!I585) + ([1]Source!CQ585/IF([1]Source!BC585&lt;&gt; 0, [1]Source!BC585,1) * [1]Source!I585) + ([1]Source!CT585/IF([1]Source!BA585&lt;&gt; 0, [1]Source!BA585,1) * [1]Source!I585)), 0 )</f>
        <v>0</v>
      </c>
      <c r="S320">
        <f>IF( [1]Source!BI585 = 4, (([1]Source!CR585/IF([1]Source!BB585&lt;&gt; 0, [1]Source!BB585,1) * [1]Source!I585) + ([1]Source!CQ585/IF([1]Source!BC585&lt;&gt; 0, [1]Source!BC585,1) * [1]Source!I585) + ([1]Source!CT585/IF([1]Source!BA585&lt;&gt; 0, [1]Source!BA585,1) * [1]Source!I585)), 0 )</f>
        <v>0</v>
      </c>
      <c r="T320">
        <f>IF( [1]Source!BI585 = 1, [1]Source!O585 + [1]Source!X585 + [1]Source!Y585, 0 )</f>
        <v>11495.07</v>
      </c>
      <c r="U320">
        <f>IF( [1]Source!BI585 = 2, [1]Source!O585 + [1]Source!X585 + [1]Source!Y585, 0 )</f>
        <v>0</v>
      </c>
      <c r="V320">
        <f>IF( [1]Source!BI585 = 3, [1]Source!O585 + [1]Source!X585 + [1]Source!Y585, 0 )</f>
        <v>0</v>
      </c>
      <c r="W320">
        <f>IF( [1]Source!BI585 = 4, [1]Source!O585 + [1]Source!X585 + [1]Source!Y585, 0 )</f>
        <v>0</v>
      </c>
      <c r="X320">
        <f>([1]Source!CS585/IF([1]Source!BS585&lt;&gt; 0, [1]Source!BS585,1) * [1]Source!I585)</f>
        <v>0</v>
      </c>
      <c r="Y320">
        <f>ROUND(([1]Source!BZ585/100)*(([1]Source!CT585/IF([1]Source!BA585&lt;&gt; 0, [1]Source!BA585,1) * [1]Source!I585) + (([1]Source!CS585/IF([1]Source!BS585&lt;&gt; 0, [1]Source!BS585,1) * [1]Source!I585) )),2)</f>
        <v>0</v>
      </c>
      <c r="Z320">
        <f>ROUND(([1]Source!CA585/100)*(([1]Source!CT585/IF([1]Source!BA585&lt;&gt; 0, [1]Source!BA585,1) * [1]Source!I585) + (([1]Source!CS585/IF([1]Source!BS585&lt;&gt; 0, [1]Source!BS585,1) * [1]Source!I585) )),2)</f>
        <v>0</v>
      </c>
    </row>
    <row r="321" spans="1:27" ht="15.75">
      <c r="A321" s="17"/>
      <c r="B321" s="17"/>
      <c r="C321" s="17"/>
      <c r="D321" s="17"/>
      <c r="E321" s="17"/>
      <c r="F321" s="17"/>
      <c r="G321" s="17"/>
      <c r="H321" s="17"/>
      <c r="I321" s="57">
        <f>([1]Source!CT581/IF([1]Source!BA581 &lt;&gt;0, [1]Source!BA581, 1) * [1]Source!I581) + ([1]Source!CR581 / IF([1]Source!BB581 &lt;&gt;0, [1]Source!BB581, 1) * [1]Source!I581 ) + I316 + I317 + I318 + I320</f>
        <v>2859.9832899999997</v>
      </c>
      <c r="J321" s="58"/>
      <c r="K321" s="58"/>
      <c r="L321" s="57">
        <f>[1]Source!S581+[1]Source!Q581+L316 + L317 + L318 + L320</f>
        <v>12998.869999999999</v>
      </c>
      <c r="M321" s="57">
        <f>[1]Source!U581</f>
        <v>4.6939000000000002</v>
      </c>
      <c r="N321" s="59">
        <f>I321</f>
        <v>2859.9832899999997</v>
      </c>
      <c r="O321">
        <f>([1]Source!CT581/IF([1]Source!BA581&lt;&gt; 0, [1]Source!BA581,1) * [1]Source!I581)</f>
        <v>35.345067</v>
      </c>
      <c r="P321">
        <f>IF( [1]Source!BI581 = 1, (( ( ([1]Source!CT581/IF([1]Source!BA581 &lt;&gt;0,[1]Source!BA581, 1) * [1]Source!I581) + ([1]Source!CR581/IF([1]Source!BB581 &lt;&gt;0,[1]Source!BB581, 1)* [1]Source!I581) + ([1]Source!CQ581/IF([1]Source!BC581 &lt;&gt;0,[1]Source!BC581, 1) * [1]Source!I581) ) + (([1]Source!BZ581/100)*( ([1]Source!CT581/IF([1]Source!BA581 &lt;&gt;0,[1]Source!BA581, 1)* [1]Source!I581) + ([1]Source!CS581/IF([1]Source!BS581 &lt;&gt;0,[1]Source!BS581, 1) * [1]Source!I581 ))) + (([1]Source!CA581/100)*( ([1]Source!CT581/IF([1]Source!BA581 &lt;&gt;0,[1]Source!BA581, 1)* [1]Source!I581) + ([1]Source!CS581/IF([1]Source!BS581 &lt;&gt;0,[1]Source!BS581, 1) * [1]Source!I581 ))))), 0 )</f>
        <v>162.877016</v>
      </c>
      <c r="Q321">
        <f>IF( [1]Source!BI581 = 2, (( ( ([1]Source!CT581/IF([1]Source!BA581 &lt;&gt;0,[1]Source!BA581, 1) * [1]Source!I581) + ([1]Source!CR581/IF([1]Source!BB581 &lt;&gt;0,[1]Source!BB581, 1)* [1]Source!I581) + ([1]Source!CQ581/IF([1]Source!BC581 &lt;&gt;0,[1]Source!BC581, 1) * [1]Source!I581) ) + (([1]Source!BZ581/100)*( ([1]Source!CT581/IF([1]Source!BA581 &lt;&gt;0,[1]Source!BA581, 1)* [1]Source!I581) + ([1]Source!CS581/IF([1]Source!BS581 &lt;&gt;0,[1]Source!BS581, 1) * [1]Source!I581 ))) + (([1]Source!CA581/100)*( ([1]Source!CT581/IF([1]Source!BA581 &lt;&gt;0,[1]Source!BA581, 1)* [1]Source!I581) + ([1]Source!CS581/IF([1]Source!BS581 &lt;&gt;0,[1]Source!BS581, 1) * [1]Source!I581 ))))), 0 )</f>
        <v>0</v>
      </c>
      <c r="R321">
        <f>IF( [1]Source!BI581 = 3, (( ( ([1]Source!CT581/IF([1]Source!BA581 &lt;&gt;0,[1]Source!BA581, 1) * [1]Source!I581) + ([1]Source!CR581/IF([1]Source!BB581 &lt;&gt;0,[1]Source!BB581, 1)* [1]Source!I581) + ([1]Source!CQ581/IF([1]Source!BC581 &lt;&gt;0,[1]Source!BC581, 1) * [1]Source!I581) ) + (([1]Source!BZ581/100)*( ([1]Source!CT581/IF([1]Source!BA581 &lt;&gt;0,[1]Source!BA581, 1)* [1]Source!I581) + ([1]Source!CS581/IF([1]Source!BS581 &lt;&gt;0,[1]Source!BS581, 1) * [1]Source!I581 ))) + (([1]Source!CA581/100)*( ([1]Source!CT581/IF([1]Source!BA581 &lt;&gt;0,[1]Source!BA581, 1)* [1]Source!I581) + ([1]Source!CS581/IF([1]Source!BS581 &lt;&gt;0,[1]Source!BS581, 1) * [1]Source!I581 ))))), 0 )</f>
        <v>0</v>
      </c>
      <c r="S321">
        <f>IF( [1]Source!BI581 = 4, (( ( ([1]Source!CT581/IF([1]Source!BA581 &lt;&gt;0,[1]Source!BA581, 1) * [1]Source!I581) + ([1]Source!CR581/IF([1]Source!BB581 &lt;&gt;0,[1]Source!BB581, 1)* [1]Source!I581) + ([1]Source!CQ581/IF([1]Source!BC581 &lt;&gt;0,[1]Source!BC581, 1) * [1]Source!I581) ) + (([1]Source!BZ581/100)*( ([1]Source!CT581/IF([1]Source!BA581 &lt;&gt;0,[1]Source!BA581, 1)* [1]Source!I581) + ([1]Source!CS581/IF([1]Source!BS581 &lt;&gt;0,[1]Source!BS581, 1) * [1]Source!I581 ))) + (([1]Source!CA581/100)*( ([1]Source!CT581/IF([1]Source!BA581 &lt;&gt;0,[1]Source!BA581, 1)* [1]Source!I581) + ([1]Source!CS581/IF([1]Source!BS581 &lt;&gt;0,[1]Source!BS581, 1) * [1]Source!I581 ))))), 0 )</f>
        <v>0</v>
      </c>
      <c r="T321">
        <f>IF( [1]Source!BI581 = 1, [1]Source!O581 + [1]Source!X581 + [1]Source!Y581, 0 )</f>
        <v>1503.8</v>
      </c>
      <c r="U321">
        <f>IF( [1]Source!BI581 = 2, [1]Source!O581 + [1]Source!X581 + [1]Source!Y581, 0 )</f>
        <v>0</v>
      </c>
      <c r="V321">
        <f>IF( [1]Source!BI581 = 3, [1]Source!O581 + [1]Source!X581 + [1]Source!Y581, 0 )</f>
        <v>0</v>
      </c>
      <c r="W321">
        <f>IF( [1]Source!BI581 = 4, [1]Source!O581 + [1]Source!X581 + [1]Source!Y581, 0 )</f>
        <v>0</v>
      </c>
      <c r="X321">
        <f>([1]Source!CS581/IF([1]Source!BS581&lt;&gt; 0, [1]Source!BS581,1) * [1]Source!I581)</f>
        <v>5.0137130000000001</v>
      </c>
    </row>
    <row r="323" spans="1:27" s="58" customFormat="1" ht="15.75">
      <c r="D323" s="58" t="s">
        <v>83</v>
      </c>
      <c r="H323" s="96">
        <f>SUM(N312:N322)</f>
        <v>2859.9832899999997</v>
      </c>
      <c r="I323" s="96"/>
      <c r="K323" s="96">
        <f>ROUND([1]Source!AB576+[1]Source!AK576+[1]Source!AL576+[1]Source!AE576*0/100,2)</f>
        <v>12998.87</v>
      </c>
      <c r="L323" s="96"/>
      <c r="M323" s="57">
        <f>[1]Source!AH576</f>
        <v>4.6900000000000004</v>
      </c>
      <c r="O323" s="57">
        <f t="shared" ref="O323:X323" si="7">SUM(O312:O322)</f>
        <v>35.345067</v>
      </c>
      <c r="P323" s="57">
        <f t="shared" si="7"/>
        <v>2859.9832159999996</v>
      </c>
      <c r="Q323" s="57">
        <f t="shared" si="7"/>
        <v>0</v>
      </c>
      <c r="R323" s="57">
        <f t="shared" si="7"/>
        <v>0</v>
      </c>
      <c r="S323" s="57">
        <f t="shared" si="7"/>
        <v>0</v>
      </c>
      <c r="T323" s="57">
        <f t="shared" si="7"/>
        <v>12998.869999999999</v>
      </c>
      <c r="U323" s="57">
        <f t="shared" si="7"/>
        <v>0</v>
      </c>
      <c r="V323" s="57">
        <f t="shared" si="7"/>
        <v>0</v>
      </c>
      <c r="W323" s="57">
        <f t="shared" si="7"/>
        <v>0</v>
      </c>
      <c r="X323" s="58">
        <f t="shared" si="7"/>
        <v>5.0137130000000001</v>
      </c>
    </row>
    <row r="325" spans="1:27" ht="18">
      <c r="D325" s="43" t="s">
        <v>80</v>
      </c>
      <c r="E325" s="88" t="str">
        <f>IF([1]Source!C12="1", [1]Source!F715, [1]Source!G715)</f>
        <v>Маслоприемник МП-5 - 1 шт. (л.18)</v>
      </c>
      <c r="F325" s="95"/>
      <c r="G325" s="95"/>
      <c r="H325" s="95"/>
      <c r="I325" s="95"/>
      <c r="J325" s="95"/>
      <c r="K325" s="95"/>
      <c r="L325" s="95"/>
    </row>
    <row r="327" spans="1:27" ht="90">
      <c r="A327" s="44">
        <v>26</v>
      </c>
      <c r="B327" s="44" t="str">
        <f>[1]Source!E722</f>
        <v>130</v>
      </c>
      <c r="C327" s="45" t="str">
        <f>[1]Source!F722</f>
        <v>06-01-046-7</v>
      </c>
      <c r="D327" s="46" t="s">
        <v>101</v>
      </c>
      <c r="E327" s="47" t="str">
        <f>[1]Source!H722</f>
        <v>100 м3</v>
      </c>
      <c r="F327" s="17">
        <f>ROUND([1]Source!I722,6)</f>
        <v>9.9000000000000008E-3</v>
      </c>
      <c r="G327" s="14">
        <f>IF( [1]Source!AK722 &lt;&gt;0, [1]Source!AK722, [1]Source!AL722 + [1]Source!AM722 + [1]Source!AO722)</f>
        <v>12913.3</v>
      </c>
      <c r="H327" s="17"/>
      <c r="I327" s="17"/>
      <c r="J327" s="48" t="str">
        <f>IF( [1]Source!BO722 &lt;&gt;"", [1]Source!BO722, "" )</f>
        <v/>
      </c>
      <c r="K327" s="17"/>
      <c r="L327" s="17"/>
      <c r="M327" s="17"/>
      <c r="AA327">
        <v>26</v>
      </c>
    </row>
    <row r="328" spans="1:27" ht="15">
      <c r="A328" s="17"/>
      <c r="B328" s="17"/>
      <c r="C328" s="17"/>
      <c r="D328" s="17" t="s">
        <v>27</v>
      </c>
      <c r="E328" s="17"/>
      <c r="F328" s="17"/>
      <c r="G328" s="14">
        <f>[1]Source!AO722</f>
        <v>4841.79</v>
      </c>
      <c r="H328" s="48" t="str">
        <f>[1]Source!DG722</f>
        <v/>
      </c>
      <c r="I328" s="14">
        <f>([1]Source!CT722/IF([1]Source!BA722&lt;&gt; 0, [1]Source!BA722,1) * [1]Source!I722)</f>
        <v>47.933721000000006</v>
      </c>
      <c r="J328" s="17"/>
      <c r="K328" s="17">
        <f>[1]Source!BA722</f>
        <v>11.465999999999999</v>
      </c>
      <c r="L328" s="14">
        <f>[1]Source!S722</f>
        <v>549.61</v>
      </c>
      <c r="M328" s="17"/>
    </row>
    <row r="329" spans="1:27" ht="15">
      <c r="A329" s="17"/>
      <c r="B329" s="17"/>
      <c r="C329" s="17"/>
      <c r="D329" s="17" t="s">
        <v>28</v>
      </c>
      <c r="E329" s="17"/>
      <c r="F329" s="17"/>
      <c r="G329" s="14">
        <f>[1]Source!AM722</f>
        <v>5254.22</v>
      </c>
      <c r="H329" s="48" t="str">
        <f>[1]Source!DE722</f>
        <v/>
      </c>
      <c r="I329" s="14">
        <f>([1]Source!CR722/IF([1]Source!BB722&lt;&gt; 0, [1]Source!BB722,1) * [1]Source!I722)</f>
        <v>52.016778000000009</v>
      </c>
      <c r="J329" s="17"/>
      <c r="K329" s="17">
        <f>[1]Source!BB722</f>
        <v>5.8449999999999998</v>
      </c>
      <c r="L329" s="14">
        <f>[1]Source!Q722</f>
        <v>304.04000000000002</v>
      </c>
      <c r="M329" s="17"/>
    </row>
    <row r="330" spans="1:27" ht="15">
      <c r="A330" s="17"/>
      <c r="B330" s="17"/>
      <c r="C330" s="17"/>
      <c r="D330" s="17" t="s">
        <v>29</v>
      </c>
      <c r="E330" s="17"/>
      <c r="F330" s="17"/>
      <c r="G330" s="14">
        <f>[1]Source!AN722</f>
        <v>686.81</v>
      </c>
      <c r="H330" s="48" t="str">
        <f>[1]Source!DF722</f>
        <v/>
      </c>
      <c r="I330" s="49">
        <f>([1]Source!CS722/IF([1]Source!BS722&lt;&gt; 0, [1]Source!BS722,1) * [1]Source!I722)</f>
        <v>6.7994190000000003</v>
      </c>
      <c r="J330" s="17"/>
      <c r="K330" s="17">
        <f>[1]Source!BS722</f>
        <v>11.465999999999999</v>
      </c>
      <c r="L330" s="49">
        <f>[1]Source!R722</f>
        <v>77.959999999999994</v>
      </c>
      <c r="M330" s="17"/>
    </row>
    <row r="331" spans="1:27" ht="15">
      <c r="A331" s="17"/>
      <c r="B331" s="17"/>
      <c r="C331" s="17"/>
      <c r="D331" s="17" t="s">
        <v>30</v>
      </c>
      <c r="E331" s="17"/>
      <c r="F331" s="17"/>
      <c r="G331" s="14">
        <f>[1]Source!AL722</f>
        <v>2817.29</v>
      </c>
      <c r="H331" s="48" t="str">
        <f>[1]Source!DD722</f>
        <v/>
      </c>
      <c r="I331" s="14">
        <f>([1]Source!CQ722/IF([1]Source!BC722&lt;&gt; 0, [1]Source!BC722,1) * [1]Source!I722)</f>
        <v>27.891171000000003</v>
      </c>
      <c r="J331" s="17"/>
      <c r="K331" s="17">
        <f>[1]Source!BC722</f>
        <v>4.2619999999999996</v>
      </c>
      <c r="L331" s="14">
        <f>[1]Source!P722</f>
        <v>118.87</v>
      </c>
      <c r="M331" s="17"/>
    </row>
    <row r="332" spans="1:27" ht="15">
      <c r="A332" s="17"/>
      <c r="B332" s="17"/>
      <c r="C332" s="17"/>
      <c r="D332" s="17" t="s">
        <v>31</v>
      </c>
      <c r="E332" s="20" t="s">
        <v>34</v>
      </c>
      <c r="F332" s="17"/>
      <c r="G332" s="14">
        <f>[1]Source!BZ722</f>
        <v>105</v>
      </c>
      <c r="H332" s="17"/>
      <c r="I332" s="14">
        <f>Y332 + Y335</f>
        <v>57.47</v>
      </c>
      <c r="J332" s="17"/>
      <c r="K332" s="14">
        <f>[1]Source!AT722</f>
        <v>105</v>
      </c>
      <c r="L332" s="14">
        <f>[1]Source!X722 + [1]Source!X723 + [1]Source!X724 + [1]Source!X725 + [1]Source!X726</f>
        <v>658.95</v>
      </c>
      <c r="M332" s="17"/>
      <c r="Y332">
        <f>ROUND((G332/100)*((([1]Source!CT722/IF([1]Source!BA722 &lt;&gt; 0, [1]Source!BA722,1) * [1]Source!I722)) + (([1]Source!CS722/IF([1]Source!BS722 &lt;&gt; 0, [1]Source!BS722, 1) * [1]Source!I722))),2)</f>
        <v>57.47</v>
      </c>
    </row>
    <row r="333" spans="1:27" ht="15">
      <c r="A333" s="17"/>
      <c r="B333" s="17"/>
      <c r="C333" s="17"/>
      <c r="D333" s="17" t="s">
        <v>32</v>
      </c>
      <c r="E333" s="20" t="s">
        <v>34</v>
      </c>
      <c r="F333" s="17"/>
      <c r="G333" s="14">
        <f>[1]Source!CA722</f>
        <v>65</v>
      </c>
      <c r="H333" s="17"/>
      <c r="I333" s="14">
        <f>Z333 + Z335</f>
        <v>35.58</v>
      </c>
      <c r="J333" s="17"/>
      <c r="K333" s="14">
        <f>[1]Source!AU722</f>
        <v>65</v>
      </c>
      <c r="L333" s="14">
        <f>[1]Source!Y722 + [1]Source!Y723 + [1]Source!Y724 + [1]Source!Y725 + [1]Source!Y726</f>
        <v>407.92</v>
      </c>
      <c r="M333" s="17"/>
      <c r="Z333">
        <f>ROUND((G333/100)*((([1]Source!CT722/IF([1]Source!BA722 &lt;&gt; 0, [1]Source!BA722,1) * [1]Source!I722)) + (([1]Source!CS722/IF([1]Source!BS722 &lt;&gt; 0, [1]Source!BS722, 1) * [1]Source!I722))),2)</f>
        <v>35.58</v>
      </c>
    </row>
    <row r="334" spans="1:27" ht="15">
      <c r="A334" s="17"/>
      <c r="B334" s="17"/>
      <c r="C334" s="17"/>
      <c r="D334" s="17" t="s">
        <v>33</v>
      </c>
      <c r="E334" s="20" t="s">
        <v>35</v>
      </c>
      <c r="F334" s="17">
        <f>[1]Source!AQ722</f>
        <v>643</v>
      </c>
      <c r="G334" s="17"/>
      <c r="H334" s="48" t="str">
        <f>[1]Source!DI722</f>
        <v/>
      </c>
      <c r="I334" s="17"/>
      <c r="J334" s="17"/>
      <c r="K334" s="17"/>
      <c r="L334" s="17"/>
      <c r="M334" s="14">
        <f>[1]Source!U722</f>
        <v>6.3657000000000004</v>
      </c>
    </row>
    <row r="335" spans="1:27" ht="75">
      <c r="A335" s="50"/>
      <c r="B335" s="50"/>
      <c r="C335" s="50" t="str">
        <f>[1]Source!F726</f>
        <v>204-0022</v>
      </c>
      <c r="D335" s="51" t="s">
        <v>88</v>
      </c>
      <c r="E335" s="52" t="str">
        <f>[1]Source!H726</f>
        <v>т</v>
      </c>
      <c r="F335" s="53">
        <f>ROUND([1]Source!I726,6)</f>
        <v>0.57169000000000003</v>
      </c>
      <c r="G335" s="54">
        <f>IF([1]Source!AL726=0,[1]Source!AK726,[1]Source!AL726)</f>
        <v>6420</v>
      </c>
      <c r="H335" s="55" t="str">
        <f>[1]Source!DD726</f>
        <v/>
      </c>
      <c r="I335" s="56">
        <f>([1]Source!CR726/IF([1]Source!BB726&lt;&gt; 0, [1]Source!BB726,1) * [1]Source!I726) + ([1]Source!CQ726/IF([1]Source!BC726&lt;&gt; 0, [1]Source!BC726,1) * [1]Source!I726) + ([1]Source!CT726/IF([1]Source!BA726&lt;&gt; 0, [1]Source!BA726,1) * [1]Source!I726)</f>
        <v>3670.2498000000001</v>
      </c>
      <c r="J335" s="55" t="str">
        <f>IF( [1]Source!BO726 &lt;&gt;"", [1]Source!BO726, "" )</f>
        <v/>
      </c>
      <c r="K335" s="53">
        <f>[1]Source!BC726</f>
        <v>4.2619999999999996</v>
      </c>
      <c r="L335" s="54">
        <f>[1]Source!O726</f>
        <v>15642.6</v>
      </c>
      <c r="M335" s="53"/>
      <c r="O335">
        <f>([1]Source!CT726/IF([1]Source!BA726&lt;&gt; 0, [1]Source!BA726,1) * [1]Source!I726)</f>
        <v>0</v>
      </c>
      <c r="P335">
        <f>IF( [1]Source!BI726 = 1, (([1]Source!CR726/IF([1]Source!BB726&lt;&gt; 0, [1]Source!BB726,1) * [1]Source!I726) + ([1]Source!CQ726/IF([1]Source!BC726&lt;&gt; 0, [1]Source!BC726,1) * [1]Source!I726) + ([1]Source!CT726/IF([1]Source!BA726&lt;&gt; 0, [1]Source!BA726,1) * [1]Source!I726)), 0 )</f>
        <v>3670.2498000000001</v>
      </c>
      <c r="Q335">
        <f>IF( [1]Source!BI726 = 2, (([1]Source!CR726/IF([1]Source!BB726&lt;&gt; 0, [1]Source!BB726,1) * [1]Source!I726) + ([1]Source!CQ726/IF([1]Source!BC726&lt;&gt; 0, [1]Source!BC726,1) * [1]Source!I726) + ([1]Source!CT726/IF([1]Source!BA726&lt;&gt; 0, [1]Source!BA726,1) * [1]Source!I726)), 0 )</f>
        <v>0</v>
      </c>
      <c r="R335">
        <f>IF( [1]Source!BI726 = 3, (([1]Source!CR726/IF([1]Source!BB726&lt;&gt; 0, [1]Source!BB726,1) * [1]Source!I726) + ([1]Source!CQ726/IF([1]Source!BC726&lt;&gt; 0, [1]Source!BC726,1) * [1]Source!I726) + ([1]Source!CT726/IF([1]Source!BA726&lt;&gt; 0, [1]Source!BA726,1) * [1]Source!I726)), 0 )</f>
        <v>0</v>
      </c>
      <c r="S335">
        <f>IF( [1]Source!BI726 = 4, (([1]Source!CR726/IF([1]Source!BB726&lt;&gt; 0, [1]Source!BB726,1) * [1]Source!I726) + ([1]Source!CQ726/IF([1]Source!BC726&lt;&gt; 0, [1]Source!BC726,1) * [1]Source!I726) + ([1]Source!CT726/IF([1]Source!BA726&lt;&gt; 0, [1]Source!BA726,1) * [1]Source!I726)), 0 )</f>
        <v>0</v>
      </c>
      <c r="T335">
        <f>IF( [1]Source!BI726 = 1, [1]Source!O726 + [1]Source!X726 + [1]Source!Y726, 0 )</f>
        <v>15642.6</v>
      </c>
      <c r="U335">
        <f>IF( [1]Source!BI726 = 2, [1]Source!O726 + [1]Source!X726 + [1]Source!Y726, 0 )</f>
        <v>0</v>
      </c>
      <c r="V335">
        <f>IF( [1]Source!BI726 = 3, [1]Source!O726 + [1]Source!X726 + [1]Source!Y726, 0 )</f>
        <v>0</v>
      </c>
      <c r="W335">
        <f>IF( [1]Source!BI726 = 4, [1]Source!O726 + [1]Source!X726 + [1]Source!Y726, 0 )</f>
        <v>0</v>
      </c>
      <c r="X335">
        <f>([1]Source!CS726/IF([1]Source!BS726&lt;&gt; 0, [1]Source!BS726,1) * [1]Source!I726)</f>
        <v>0</v>
      </c>
      <c r="Y335">
        <f>ROUND(([1]Source!BZ726/100)*(([1]Source!CT726/IF([1]Source!BA726&lt;&gt; 0, [1]Source!BA726,1) * [1]Source!I726) + (([1]Source!CS726/IF([1]Source!BS726&lt;&gt; 0, [1]Source!BS726,1) * [1]Source!I726) )),2)</f>
        <v>0</v>
      </c>
      <c r="Z335">
        <f>ROUND(([1]Source!CA726/100)*(([1]Source!CT726/IF([1]Source!BA726&lt;&gt; 0, [1]Source!BA726,1) * [1]Source!I726) + (([1]Source!CS726/IF([1]Source!BS726&lt;&gt; 0, [1]Source!BS726,1) * [1]Source!I726) )),2)</f>
        <v>0</v>
      </c>
    </row>
    <row r="336" spans="1:27" ht="15.75">
      <c r="A336" s="17"/>
      <c r="B336" s="17"/>
      <c r="C336" s="17"/>
      <c r="D336" s="17"/>
      <c r="E336" s="17"/>
      <c r="F336" s="17"/>
      <c r="G336" s="17"/>
      <c r="H336" s="17"/>
      <c r="I336" s="57">
        <f>([1]Source!CT722/IF([1]Source!BA722 &lt;&gt;0, [1]Source!BA722, 1) * [1]Source!I722) + ([1]Source!CR722 / IF([1]Source!BB722 &lt;&gt;0, [1]Source!BB722, 1) * [1]Source!I722 ) + I331 + I332 + I333 + I335</f>
        <v>3891.14147</v>
      </c>
      <c r="J336" s="58"/>
      <c r="K336" s="58"/>
      <c r="L336" s="57">
        <f>[1]Source!S722+[1]Source!Q722+L331 + L332 + L333 + L335</f>
        <v>17681.990000000002</v>
      </c>
      <c r="M336" s="57">
        <f>[1]Source!U722</f>
        <v>6.3657000000000004</v>
      </c>
      <c r="N336" s="59">
        <f>I336</f>
        <v>3891.14147</v>
      </c>
      <c r="O336">
        <f>([1]Source!CT722/IF([1]Source!BA722&lt;&gt; 0, [1]Source!BA722,1) * [1]Source!I722)</f>
        <v>47.933721000000006</v>
      </c>
      <c r="P336">
        <f>IF( [1]Source!BI722 = 1, (( ( ([1]Source!CT722/IF([1]Source!BA722 &lt;&gt;0,[1]Source!BA722, 1) * [1]Source!I722) + ([1]Source!CR722/IF([1]Source!BB722 &lt;&gt;0,[1]Source!BB722, 1)* [1]Source!I722) + ([1]Source!CQ722/IF([1]Source!BC722 &lt;&gt;0,[1]Source!BC722, 1) * [1]Source!I722) ) + (([1]Source!BZ722/100)*( ([1]Source!CT722/IF([1]Source!BA722 &lt;&gt;0,[1]Source!BA722, 1)* [1]Source!I722) + ([1]Source!CS722/IF([1]Source!BS722 &lt;&gt;0,[1]Source!BS722, 1) * [1]Source!I722 ))) + (([1]Source!CA722/100)*( ([1]Source!CT722/IF([1]Source!BA722 &lt;&gt;0,[1]Source!BA722, 1)* [1]Source!I722) + ([1]Source!CS722/IF([1]Source!BS722 &lt;&gt;0,[1]Source!BS722, 1) * [1]Source!I722 ))))), 0 )</f>
        <v>220.88800800000001</v>
      </c>
      <c r="Q336">
        <f>IF( [1]Source!BI722 = 2, (( ( ([1]Source!CT722/IF([1]Source!BA722 &lt;&gt;0,[1]Source!BA722, 1) * [1]Source!I722) + ([1]Source!CR722/IF([1]Source!BB722 &lt;&gt;0,[1]Source!BB722, 1)* [1]Source!I722) + ([1]Source!CQ722/IF([1]Source!BC722 &lt;&gt;0,[1]Source!BC722, 1) * [1]Source!I722) ) + (([1]Source!BZ722/100)*( ([1]Source!CT722/IF([1]Source!BA722 &lt;&gt;0,[1]Source!BA722, 1)* [1]Source!I722) + ([1]Source!CS722/IF([1]Source!BS722 &lt;&gt;0,[1]Source!BS722, 1) * [1]Source!I722 ))) + (([1]Source!CA722/100)*( ([1]Source!CT722/IF([1]Source!BA722 &lt;&gt;0,[1]Source!BA722, 1)* [1]Source!I722) + ([1]Source!CS722/IF([1]Source!BS722 &lt;&gt;0,[1]Source!BS722, 1) * [1]Source!I722 ))))), 0 )</f>
        <v>0</v>
      </c>
      <c r="R336">
        <f>IF( [1]Source!BI722 = 3, (( ( ([1]Source!CT722/IF([1]Source!BA722 &lt;&gt;0,[1]Source!BA722, 1) * [1]Source!I722) + ([1]Source!CR722/IF([1]Source!BB722 &lt;&gt;0,[1]Source!BB722, 1)* [1]Source!I722) + ([1]Source!CQ722/IF([1]Source!BC722 &lt;&gt;0,[1]Source!BC722, 1) * [1]Source!I722) ) + (([1]Source!BZ722/100)*( ([1]Source!CT722/IF([1]Source!BA722 &lt;&gt;0,[1]Source!BA722, 1)* [1]Source!I722) + ([1]Source!CS722/IF([1]Source!BS722 &lt;&gt;0,[1]Source!BS722, 1) * [1]Source!I722 ))) + (([1]Source!CA722/100)*( ([1]Source!CT722/IF([1]Source!BA722 &lt;&gt;0,[1]Source!BA722, 1)* [1]Source!I722) + ([1]Source!CS722/IF([1]Source!BS722 &lt;&gt;0,[1]Source!BS722, 1) * [1]Source!I722 ))))), 0 )</f>
        <v>0</v>
      </c>
      <c r="S336">
        <f>IF( [1]Source!BI722 = 4, (( ( ([1]Source!CT722/IF([1]Source!BA722 &lt;&gt;0,[1]Source!BA722, 1) * [1]Source!I722) + ([1]Source!CR722/IF([1]Source!BB722 &lt;&gt;0,[1]Source!BB722, 1)* [1]Source!I722) + ([1]Source!CQ722/IF([1]Source!BC722 &lt;&gt;0,[1]Source!BC722, 1) * [1]Source!I722) ) + (([1]Source!BZ722/100)*( ([1]Source!CT722/IF([1]Source!BA722 &lt;&gt;0,[1]Source!BA722, 1)* [1]Source!I722) + ([1]Source!CS722/IF([1]Source!BS722 &lt;&gt;0,[1]Source!BS722, 1) * [1]Source!I722 ))) + (([1]Source!CA722/100)*( ([1]Source!CT722/IF([1]Source!BA722 &lt;&gt;0,[1]Source!BA722, 1)* [1]Source!I722) + ([1]Source!CS722/IF([1]Source!BS722 &lt;&gt;0,[1]Source!BS722, 1) * [1]Source!I722 ))))), 0 )</f>
        <v>0</v>
      </c>
      <c r="T336">
        <f>IF( [1]Source!BI722 = 1, [1]Source!O722 + [1]Source!X722 + [1]Source!Y722, 0 )</f>
        <v>2039.39</v>
      </c>
      <c r="U336">
        <f>IF( [1]Source!BI722 = 2, [1]Source!O722 + [1]Source!X722 + [1]Source!Y722, 0 )</f>
        <v>0</v>
      </c>
      <c r="V336">
        <f>IF( [1]Source!BI722 = 3, [1]Source!O722 + [1]Source!X722 + [1]Source!Y722, 0 )</f>
        <v>0</v>
      </c>
      <c r="W336">
        <f>IF( [1]Source!BI722 = 4, [1]Source!O722 + [1]Source!X722 + [1]Source!Y722, 0 )</f>
        <v>0</v>
      </c>
      <c r="X336">
        <f>([1]Source!CS722/IF([1]Source!BS722&lt;&gt; 0, [1]Source!BS722,1) * [1]Source!I722)</f>
        <v>6.7994190000000003</v>
      </c>
    </row>
    <row r="338" spans="1:27" s="58" customFormat="1" ht="15.75">
      <c r="D338" s="58" t="s">
        <v>83</v>
      </c>
      <c r="H338" s="96">
        <f>SUM(N327:N337)</f>
        <v>3891.14147</v>
      </c>
      <c r="I338" s="96"/>
      <c r="K338" s="96">
        <f>ROUND([1]Source!AB717+[1]Source!AK717+[1]Source!AL717+[1]Source!AE717*0/100,2)</f>
        <v>17681.990000000002</v>
      </c>
      <c r="L338" s="96"/>
      <c r="M338" s="57">
        <f>[1]Source!AH717</f>
        <v>6.37</v>
      </c>
      <c r="O338" s="57">
        <f t="shared" ref="O338:X338" si="8">SUM(O327:O337)</f>
        <v>47.933721000000006</v>
      </c>
      <c r="P338" s="57">
        <f t="shared" si="8"/>
        <v>3891.1378079999999</v>
      </c>
      <c r="Q338" s="57">
        <f t="shared" si="8"/>
        <v>0</v>
      </c>
      <c r="R338" s="57">
        <f t="shared" si="8"/>
        <v>0</v>
      </c>
      <c r="S338" s="57">
        <f t="shared" si="8"/>
        <v>0</v>
      </c>
      <c r="T338" s="57">
        <f t="shared" si="8"/>
        <v>17681.990000000002</v>
      </c>
      <c r="U338" s="57">
        <f t="shared" si="8"/>
        <v>0</v>
      </c>
      <c r="V338" s="57">
        <f t="shared" si="8"/>
        <v>0</v>
      </c>
      <c r="W338" s="57">
        <f t="shared" si="8"/>
        <v>0</v>
      </c>
      <c r="X338" s="58">
        <f t="shared" si="8"/>
        <v>6.7994190000000003</v>
      </c>
    </row>
    <row r="340" spans="1:27" ht="18">
      <c r="D340" s="43" t="s">
        <v>80</v>
      </c>
      <c r="E340" s="88" t="str">
        <f>IF([1]Source!C12="1", [1]Source!F953, [1]Source!G953)</f>
        <v>Противопожарная перегородка ППм-1 - 1 шт. (л.21,22)</v>
      </c>
      <c r="F340" s="95"/>
      <c r="G340" s="95"/>
      <c r="H340" s="95"/>
      <c r="I340" s="95"/>
      <c r="J340" s="95"/>
      <c r="K340" s="95"/>
      <c r="L340" s="95"/>
    </row>
    <row r="342" spans="1:27" ht="45">
      <c r="A342" s="44">
        <v>27</v>
      </c>
      <c r="B342" s="44" t="str">
        <f>[1]Source!E957</f>
        <v>166</v>
      </c>
      <c r="C342" s="45" t="str">
        <f>[1]Source!F957</f>
        <v>06-01-001-1</v>
      </c>
      <c r="D342" s="46" t="s">
        <v>102</v>
      </c>
      <c r="E342" s="47" t="str">
        <f>[1]Source!H957</f>
        <v>100 м3</v>
      </c>
      <c r="F342" s="17">
        <f>ROUND([1]Source!I957,6)</f>
        <v>0.05</v>
      </c>
      <c r="G342" s="14">
        <f>IF( [1]Source!AK957 &lt;&gt;0, [1]Source!AK957, [1]Source!AL957 + [1]Source!AM957 + [1]Source!AO957)</f>
        <v>5397.31</v>
      </c>
      <c r="H342" s="17"/>
      <c r="I342" s="17"/>
      <c r="J342" s="48" t="str">
        <f>IF( [1]Source!BO957 &lt;&gt;"", [1]Source!BO957, "" )</f>
        <v/>
      </c>
      <c r="K342" s="17"/>
      <c r="L342" s="17"/>
      <c r="M342" s="17"/>
      <c r="AA342">
        <v>27</v>
      </c>
    </row>
    <row r="343" spans="1:27" ht="15">
      <c r="A343" s="17"/>
      <c r="B343" s="17"/>
      <c r="C343" s="17"/>
      <c r="D343" s="17" t="s">
        <v>27</v>
      </c>
      <c r="E343" s="17"/>
      <c r="F343" s="17"/>
      <c r="G343" s="14">
        <f>[1]Source!AO957</f>
        <v>1126.8</v>
      </c>
      <c r="H343" s="48" t="str">
        <f>[1]Source!DG957</f>
        <v/>
      </c>
      <c r="I343" s="14">
        <f>([1]Source!CT957/IF([1]Source!BA957&lt;&gt; 0, [1]Source!BA957,1) * [1]Source!I957)</f>
        <v>56.34</v>
      </c>
      <c r="J343" s="17"/>
      <c r="K343" s="17">
        <f>[1]Source!BA957</f>
        <v>11.465999999999999</v>
      </c>
      <c r="L343" s="14">
        <f>[1]Source!S957</f>
        <v>645.99</v>
      </c>
      <c r="M343" s="17"/>
    </row>
    <row r="344" spans="1:27" ht="15">
      <c r="A344" s="17"/>
      <c r="B344" s="17"/>
      <c r="C344" s="17"/>
      <c r="D344" s="17" t="s">
        <v>28</v>
      </c>
      <c r="E344" s="17"/>
      <c r="F344" s="17"/>
      <c r="G344" s="14">
        <f>[1]Source!AM957</f>
        <v>1366.2</v>
      </c>
      <c r="H344" s="48" t="str">
        <f>[1]Source!DE957</f>
        <v/>
      </c>
      <c r="I344" s="14">
        <f>([1]Source!CR957/IF([1]Source!BB957&lt;&gt; 0, [1]Source!BB957,1) * [1]Source!I957)</f>
        <v>68.31</v>
      </c>
      <c r="J344" s="17"/>
      <c r="K344" s="17">
        <f>[1]Source!BB957</f>
        <v>5.8449999999999998</v>
      </c>
      <c r="L344" s="14">
        <f>[1]Source!Q957</f>
        <v>399.27</v>
      </c>
      <c r="M344" s="17"/>
    </row>
    <row r="345" spans="1:27" ht="15">
      <c r="A345" s="17"/>
      <c r="B345" s="17"/>
      <c r="C345" s="17"/>
      <c r="D345" s="17" t="s">
        <v>29</v>
      </c>
      <c r="E345" s="17"/>
      <c r="F345" s="17"/>
      <c r="G345" s="14">
        <f>[1]Source!AN957</f>
        <v>223.92</v>
      </c>
      <c r="H345" s="48" t="str">
        <f>[1]Source!DF957</f>
        <v/>
      </c>
      <c r="I345" s="49">
        <f>([1]Source!CS957/IF([1]Source!BS957&lt;&gt; 0, [1]Source!BS957,1) * [1]Source!I957)</f>
        <v>11.196000000000002</v>
      </c>
      <c r="J345" s="17"/>
      <c r="K345" s="17">
        <f>[1]Source!BS957</f>
        <v>11.465999999999999</v>
      </c>
      <c r="L345" s="49">
        <f>[1]Source!R957</f>
        <v>128.37</v>
      </c>
      <c r="M345" s="17"/>
    </row>
    <row r="346" spans="1:27" ht="15">
      <c r="A346" s="17"/>
      <c r="B346" s="17"/>
      <c r="C346" s="17"/>
      <c r="D346" s="17" t="s">
        <v>30</v>
      </c>
      <c r="E346" s="17"/>
      <c r="F346" s="17"/>
      <c r="G346" s="14">
        <f>[1]Source!AL957</f>
        <v>2904.31</v>
      </c>
      <c r="H346" s="48" t="str">
        <f>[1]Source!DD957</f>
        <v/>
      </c>
      <c r="I346" s="14">
        <f>([1]Source!CQ957/IF([1]Source!BC957&lt;&gt; 0, [1]Source!BC957,1) * [1]Source!I957)</f>
        <v>145.21549999999999</v>
      </c>
      <c r="J346" s="17"/>
      <c r="K346" s="17">
        <f>[1]Source!BC957</f>
        <v>4.2619999999999996</v>
      </c>
      <c r="L346" s="14">
        <f>[1]Source!P957</f>
        <v>618.91</v>
      </c>
      <c r="M346" s="17"/>
    </row>
    <row r="347" spans="1:27" ht="15">
      <c r="A347" s="17"/>
      <c r="B347" s="17"/>
      <c r="C347" s="17"/>
      <c r="D347" s="17" t="s">
        <v>31</v>
      </c>
      <c r="E347" s="20" t="s">
        <v>34</v>
      </c>
      <c r="F347" s="17"/>
      <c r="G347" s="14">
        <f>[1]Source!BZ957</f>
        <v>105</v>
      </c>
      <c r="H347" s="17"/>
      <c r="I347" s="14">
        <f>Y347 + Y350</f>
        <v>70.91</v>
      </c>
      <c r="J347" s="17"/>
      <c r="K347" s="14">
        <f>[1]Source!AT957</f>
        <v>105</v>
      </c>
      <c r="L347" s="14">
        <f>[1]Source!X957 + [1]Source!X958</f>
        <v>813.08</v>
      </c>
      <c r="M347" s="17"/>
      <c r="Y347">
        <f>ROUND((G347/100)*((([1]Source!CT957/IF([1]Source!BA957 &lt;&gt; 0, [1]Source!BA957,1) * [1]Source!I957)) + (([1]Source!CS957/IF([1]Source!BS957 &lt;&gt; 0, [1]Source!BS957, 1) * [1]Source!I957))),2)</f>
        <v>70.91</v>
      </c>
    </row>
    <row r="348" spans="1:27" ht="15">
      <c r="A348" s="17"/>
      <c r="B348" s="17"/>
      <c r="C348" s="17"/>
      <c r="D348" s="17" t="s">
        <v>32</v>
      </c>
      <c r="E348" s="20" t="s">
        <v>34</v>
      </c>
      <c r="F348" s="17"/>
      <c r="G348" s="14">
        <f>[1]Source!CA957</f>
        <v>65</v>
      </c>
      <c r="H348" s="17"/>
      <c r="I348" s="14">
        <f>Z348 + Z350</f>
        <v>43.9</v>
      </c>
      <c r="J348" s="17"/>
      <c r="K348" s="14">
        <f>[1]Source!AU957</f>
        <v>65</v>
      </c>
      <c r="L348" s="14">
        <f>[1]Source!Y957 + [1]Source!Y958</f>
        <v>503.33</v>
      </c>
      <c r="M348" s="17"/>
      <c r="Z348">
        <f>ROUND((G348/100)*((([1]Source!CT957/IF([1]Source!BA957 &lt;&gt; 0, [1]Source!BA957,1) * [1]Source!I957)) + (([1]Source!CS957/IF([1]Source!BS957 &lt;&gt; 0, [1]Source!BS957, 1) * [1]Source!I957))),2)</f>
        <v>43.9</v>
      </c>
    </row>
    <row r="349" spans="1:27" ht="15">
      <c r="A349" s="17"/>
      <c r="B349" s="17"/>
      <c r="C349" s="17"/>
      <c r="D349" s="17" t="s">
        <v>33</v>
      </c>
      <c r="E349" s="20" t="s">
        <v>35</v>
      </c>
      <c r="F349" s="17">
        <f>[1]Source!AQ957</f>
        <v>180</v>
      </c>
      <c r="G349" s="17"/>
      <c r="H349" s="48" t="str">
        <f>[1]Source!DI957</f>
        <v/>
      </c>
      <c r="I349" s="17"/>
      <c r="J349" s="17"/>
      <c r="K349" s="17"/>
      <c r="L349" s="17"/>
      <c r="M349" s="14">
        <f>[1]Source!U957</f>
        <v>9</v>
      </c>
    </row>
    <row r="350" spans="1:27" ht="60">
      <c r="A350" s="50"/>
      <c r="B350" s="50"/>
      <c r="C350" s="50" t="str">
        <f>[1]Source!F958</f>
        <v>401-0063</v>
      </c>
      <c r="D350" s="51" t="s">
        <v>82</v>
      </c>
      <c r="E350" s="52" t="str">
        <f>[1]Source!H958</f>
        <v>м3</v>
      </c>
      <c r="F350" s="53">
        <f>ROUND([1]Source!I958,6)</f>
        <v>5.0999999999999996</v>
      </c>
      <c r="G350" s="54">
        <f>IF([1]Source!AL958=0,[1]Source!AK958,[1]Source!AL958)</f>
        <v>526.58000000000004</v>
      </c>
      <c r="H350" s="55" t="str">
        <f>[1]Source!DD958</f>
        <v/>
      </c>
      <c r="I350" s="56">
        <f>([1]Source!CR958/IF([1]Source!BB958&lt;&gt; 0, [1]Source!BB958,1) * [1]Source!I958) + ([1]Source!CQ958/IF([1]Source!BC958&lt;&gt; 0, [1]Source!BC958,1) * [1]Source!I958) + ([1]Source!CT958/IF([1]Source!BA958&lt;&gt; 0, [1]Source!BA958,1) * [1]Source!I958)</f>
        <v>2685.558</v>
      </c>
      <c r="J350" s="55" t="str">
        <f>IF( [1]Source!BO958 &lt;&gt;"", [1]Source!BO958, "" )</f>
        <v/>
      </c>
      <c r="K350" s="53">
        <f>[1]Source!BC958</f>
        <v>4.2619999999999996</v>
      </c>
      <c r="L350" s="54">
        <f>[1]Source!O958</f>
        <v>11445.85</v>
      </c>
      <c r="M350" s="53"/>
      <c r="O350">
        <f>([1]Source!CT958/IF([1]Source!BA958&lt;&gt; 0, [1]Source!BA958,1) * [1]Source!I958)</f>
        <v>0</v>
      </c>
      <c r="P350">
        <f>IF( [1]Source!BI958 = 1, (([1]Source!CR958/IF([1]Source!BB958&lt;&gt; 0, [1]Source!BB958,1) * [1]Source!I958) + ([1]Source!CQ958/IF([1]Source!BC958&lt;&gt; 0, [1]Source!BC958,1) * [1]Source!I958) + ([1]Source!CT958/IF([1]Source!BA958&lt;&gt; 0, [1]Source!BA958,1) * [1]Source!I958)), 0 )</f>
        <v>2685.558</v>
      </c>
      <c r="Q350">
        <f>IF( [1]Source!BI958 = 2, (([1]Source!CR958/IF([1]Source!BB958&lt;&gt; 0, [1]Source!BB958,1) * [1]Source!I958) + ([1]Source!CQ958/IF([1]Source!BC958&lt;&gt; 0, [1]Source!BC958,1) * [1]Source!I958) + ([1]Source!CT958/IF([1]Source!BA958&lt;&gt; 0, [1]Source!BA958,1) * [1]Source!I958)), 0 )</f>
        <v>0</v>
      </c>
      <c r="R350">
        <f>IF( [1]Source!BI958 = 3, (([1]Source!CR958/IF([1]Source!BB958&lt;&gt; 0, [1]Source!BB958,1) * [1]Source!I958) + ([1]Source!CQ958/IF([1]Source!BC958&lt;&gt; 0, [1]Source!BC958,1) * [1]Source!I958) + ([1]Source!CT958/IF([1]Source!BA958&lt;&gt; 0, [1]Source!BA958,1) * [1]Source!I958)), 0 )</f>
        <v>0</v>
      </c>
      <c r="S350">
        <f>IF( [1]Source!BI958 = 4, (([1]Source!CR958/IF([1]Source!BB958&lt;&gt; 0, [1]Source!BB958,1) * [1]Source!I958) + ([1]Source!CQ958/IF([1]Source!BC958&lt;&gt; 0, [1]Source!BC958,1) * [1]Source!I958) + ([1]Source!CT958/IF([1]Source!BA958&lt;&gt; 0, [1]Source!BA958,1) * [1]Source!I958)), 0 )</f>
        <v>0</v>
      </c>
      <c r="T350">
        <f>IF( [1]Source!BI958 = 1, [1]Source!O958 + [1]Source!X958 + [1]Source!Y958, 0 )</f>
        <v>11445.85</v>
      </c>
      <c r="U350">
        <f>IF( [1]Source!BI958 = 2, [1]Source!O958 + [1]Source!X958 + [1]Source!Y958, 0 )</f>
        <v>0</v>
      </c>
      <c r="V350">
        <f>IF( [1]Source!BI958 = 3, [1]Source!O958 + [1]Source!X958 + [1]Source!Y958, 0 )</f>
        <v>0</v>
      </c>
      <c r="W350">
        <f>IF( [1]Source!BI958 = 4, [1]Source!O958 + [1]Source!X958 + [1]Source!Y958, 0 )</f>
        <v>0</v>
      </c>
      <c r="X350">
        <f>([1]Source!CS958/IF([1]Source!BS958&lt;&gt; 0, [1]Source!BS958,1) * [1]Source!I958)</f>
        <v>0</v>
      </c>
      <c r="Y350">
        <f>ROUND(([1]Source!BZ958/100)*(([1]Source!CT958/IF([1]Source!BA958&lt;&gt; 0, [1]Source!BA958,1) * [1]Source!I958) + (([1]Source!CS958/IF([1]Source!BS958&lt;&gt; 0, [1]Source!BS958,1) * [1]Source!I958) )),2)</f>
        <v>0</v>
      </c>
      <c r="Z350">
        <f>ROUND(([1]Source!CA958/100)*(([1]Source!CT958/IF([1]Source!BA958&lt;&gt; 0, [1]Source!BA958,1) * [1]Source!I958) + (([1]Source!CS958/IF([1]Source!BS958&lt;&gt; 0, [1]Source!BS958,1) * [1]Source!I958) )),2)</f>
        <v>0</v>
      </c>
    </row>
    <row r="351" spans="1:27" ht="15.75">
      <c r="A351" s="17"/>
      <c r="B351" s="17"/>
      <c r="C351" s="17"/>
      <c r="D351" s="17"/>
      <c r="E351" s="17"/>
      <c r="F351" s="17"/>
      <c r="G351" s="17"/>
      <c r="H351" s="17"/>
      <c r="I351" s="57">
        <f>([1]Source!CT957/IF([1]Source!BA957 &lt;&gt;0, [1]Source!BA957, 1) * [1]Source!I957) + ([1]Source!CR957 / IF([1]Source!BB957 &lt;&gt;0, [1]Source!BB957, 1) * [1]Source!I957 ) + I346 + I347 + I348 + I350</f>
        <v>3070.2334999999998</v>
      </c>
      <c r="J351" s="58"/>
      <c r="K351" s="58"/>
      <c r="L351" s="57">
        <f>[1]Source!S957+[1]Source!Q957+L346 + L347 + L348 + L350</f>
        <v>14426.43</v>
      </c>
      <c r="M351" s="57">
        <f>[1]Source!U957</f>
        <v>9</v>
      </c>
      <c r="N351" s="59">
        <f>I351</f>
        <v>3070.2334999999998</v>
      </c>
      <c r="O351">
        <f>([1]Source!CT957/IF([1]Source!BA957&lt;&gt; 0, [1]Source!BA957,1) * [1]Source!I957)</f>
        <v>56.34</v>
      </c>
      <c r="P351">
        <f>IF( [1]Source!BI957 = 1, (( ( ([1]Source!CT957/IF([1]Source!BA957 &lt;&gt;0,[1]Source!BA957, 1) * [1]Source!I957) + ([1]Source!CR957/IF([1]Source!BB957 &lt;&gt;0,[1]Source!BB957, 1)* [1]Source!I957) + ([1]Source!CQ957/IF([1]Source!BC957 &lt;&gt;0,[1]Source!BC957, 1) * [1]Source!I957) ) + (([1]Source!BZ957/100)*( ([1]Source!CT957/IF([1]Source!BA957 &lt;&gt;0,[1]Source!BA957, 1)* [1]Source!I957) + ([1]Source!CS957/IF([1]Source!BS957 &lt;&gt;0,[1]Source!BS957, 1) * [1]Source!I957 ))) + (([1]Source!CA957/100)*( ([1]Source!CT957/IF([1]Source!BA957 &lt;&gt;0,[1]Source!BA957, 1)* [1]Source!I957) + ([1]Source!CS957/IF([1]Source!BS957 &lt;&gt;0,[1]Source!BS957, 1) * [1]Source!I957 ))))), 0 )</f>
        <v>384.67669999999998</v>
      </c>
      <c r="Q351">
        <f>IF( [1]Source!BI957 = 2, (( ( ([1]Source!CT957/IF([1]Source!BA957 &lt;&gt;0,[1]Source!BA957, 1) * [1]Source!I957) + ([1]Source!CR957/IF([1]Source!BB957 &lt;&gt;0,[1]Source!BB957, 1)* [1]Source!I957) + ([1]Source!CQ957/IF([1]Source!BC957 &lt;&gt;0,[1]Source!BC957, 1) * [1]Source!I957) ) + (([1]Source!BZ957/100)*( ([1]Source!CT957/IF([1]Source!BA957 &lt;&gt;0,[1]Source!BA957, 1)* [1]Source!I957) + ([1]Source!CS957/IF([1]Source!BS957 &lt;&gt;0,[1]Source!BS957, 1) * [1]Source!I957 ))) + (([1]Source!CA957/100)*( ([1]Source!CT957/IF([1]Source!BA957 &lt;&gt;0,[1]Source!BA957, 1)* [1]Source!I957) + ([1]Source!CS957/IF([1]Source!BS957 &lt;&gt;0,[1]Source!BS957, 1) * [1]Source!I957 ))))), 0 )</f>
        <v>0</v>
      </c>
      <c r="R351">
        <f>IF( [1]Source!BI957 = 3, (( ( ([1]Source!CT957/IF([1]Source!BA957 &lt;&gt;0,[1]Source!BA957, 1) * [1]Source!I957) + ([1]Source!CR957/IF([1]Source!BB957 &lt;&gt;0,[1]Source!BB957, 1)* [1]Source!I957) + ([1]Source!CQ957/IF([1]Source!BC957 &lt;&gt;0,[1]Source!BC957, 1) * [1]Source!I957) ) + (([1]Source!BZ957/100)*( ([1]Source!CT957/IF([1]Source!BA957 &lt;&gt;0,[1]Source!BA957, 1)* [1]Source!I957) + ([1]Source!CS957/IF([1]Source!BS957 &lt;&gt;0,[1]Source!BS957, 1) * [1]Source!I957 ))) + (([1]Source!CA957/100)*( ([1]Source!CT957/IF([1]Source!BA957 &lt;&gt;0,[1]Source!BA957, 1)* [1]Source!I957) + ([1]Source!CS957/IF([1]Source!BS957 &lt;&gt;0,[1]Source!BS957, 1) * [1]Source!I957 ))))), 0 )</f>
        <v>0</v>
      </c>
      <c r="S351">
        <f>IF( [1]Source!BI957 = 4, (( ( ([1]Source!CT957/IF([1]Source!BA957 &lt;&gt;0,[1]Source!BA957, 1) * [1]Source!I957) + ([1]Source!CR957/IF([1]Source!BB957 &lt;&gt;0,[1]Source!BB957, 1)* [1]Source!I957) + ([1]Source!CQ957/IF([1]Source!BC957 &lt;&gt;0,[1]Source!BC957, 1) * [1]Source!I957) ) + (([1]Source!BZ957/100)*( ([1]Source!CT957/IF([1]Source!BA957 &lt;&gt;0,[1]Source!BA957, 1)* [1]Source!I957) + ([1]Source!CS957/IF([1]Source!BS957 &lt;&gt;0,[1]Source!BS957, 1) * [1]Source!I957 ))) + (([1]Source!CA957/100)*( ([1]Source!CT957/IF([1]Source!BA957 &lt;&gt;0,[1]Source!BA957, 1)* [1]Source!I957) + ([1]Source!CS957/IF([1]Source!BS957 &lt;&gt;0,[1]Source!BS957, 1) * [1]Source!I957 ))))), 0 )</f>
        <v>0</v>
      </c>
      <c r="T351">
        <f>IF( [1]Source!BI957 = 1, [1]Source!O957 + [1]Source!X957 + [1]Source!Y957, 0 )</f>
        <v>2980.58</v>
      </c>
      <c r="U351">
        <f>IF( [1]Source!BI957 = 2, [1]Source!O957 + [1]Source!X957 + [1]Source!Y957, 0 )</f>
        <v>0</v>
      </c>
      <c r="V351">
        <f>IF( [1]Source!BI957 = 3, [1]Source!O957 + [1]Source!X957 + [1]Source!Y957, 0 )</f>
        <v>0</v>
      </c>
      <c r="W351">
        <f>IF( [1]Source!BI957 = 4, [1]Source!O957 + [1]Source!X957 + [1]Source!Y957, 0 )</f>
        <v>0</v>
      </c>
      <c r="X351">
        <f>([1]Source!CS957/IF([1]Source!BS957&lt;&gt; 0, [1]Source!BS957,1) * [1]Source!I957)</f>
        <v>11.196000000000002</v>
      </c>
    </row>
    <row r="352" spans="1:27" ht="60">
      <c r="A352" s="44">
        <v>28</v>
      </c>
      <c r="B352" s="44" t="str">
        <f>[1]Source!E959</f>
        <v>167</v>
      </c>
      <c r="C352" s="45" t="str">
        <f>[1]Source!F959</f>
        <v>06-01-031-16</v>
      </c>
      <c r="D352" s="46" t="s">
        <v>103</v>
      </c>
      <c r="E352" s="47" t="str">
        <f>[1]Source!H959</f>
        <v>100 м3</v>
      </c>
      <c r="F352" s="17">
        <f>ROUND([1]Source!I959,6)</f>
        <v>0.19</v>
      </c>
      <c r="G352" s="14">
        <f>IF( [1]Source!AK959 &lt;&gt;0, [1]Source!AK959, [1]Source!AL959 + [1]Source!AM959 + [1]Source!AO959)</f>
        <v>13956.05</v>
      </c>
      <c r="H352" s="17"/>
      <c r="I352" s="17"/>
      <c r="J352" s="48" t="str">
        <f>IF( [1]Source!BO959 &lt;&gt;"", [1]Source!BO959, "" )</f>
        <v/>
      </c>
      <c r="K352" s="17"/>
      <c r="L352" s="17"/>
      <c r="M352" s="17"/>
      <c r="AA352">
        <v>28</v>
      </c>
    </row>
    <row r="353" spans="1:27" ht="15">
      <c r="A353" s="17"/>
      <c r="B353" s="17"/>
      <c r="C353" s="17"/>
      <c r="D353" s="17" t="s">
        <v>27</v>
      </c>
      <c r="E353" s="17"/>
      <c r="F353" s="17"/>
      <c r="G353" s="14">
        <f>[1]Source!AO959</f>
        <v>4277.29</v>
      </c>
      <c r="H353" s="48" t="str">
        <f>[1]Source!DG959</f>
        <v/>
      </c>
      <c r="I353" s="14">
        <f>([1]Source!CT959/IF([1]Source!BA959&lt;&gt; 0, [1]Source!BA959,1) * [1]Source!I959)</f>
        <v>812.68510000000003</v>
      </c>
      <c r="J353" s="17"/>
      <c r="K353" s="17">
        <f>[1]Source!BA959</f>
        <v>11.465999999999999</v>
      </c>
      <c r="L353" s="14">
        <f>[1]Source!S959</f>
        <v>9318.25</v>
      </c>
      <c r="M353" s="17"/>
    </row>
    <row r="354" spans="1:27" ht="15">
      <c r="A354" s="17"/>
      <c r="B354" s="17"/>
      <c r="C354" s="17"/>
      <c r="D354" s="17" t="s">
        <v>28</v>
      </c>
      <c r="E354" s="17"/>
      <c r="F354" s="17"/>
      <c r="G354" s="14">
        <f>[1]Source!AM959</f>
        <v>4632.4399999999996</v>
      </c>
      <c r="H354" s="48" t="str">
        <f>[1]Source!DE959</f>
        <v/>
      </c>
      <c r="I354" s="14">
        <f>([1]Source!CR959/IF([1]Source!BB959&lt;&gt; 0, [1]Source!BB959,1) * [1]Source!I959)</f>
        <v>880.16359999999997</v>
      </c>
      <c r="J354" s="17"/>
      <c r="K354" s="17">
        <f>[1]Source!BB959</f>
        <v>5.8449999999999998</v>
      </c>
      <c r="L354" s="14">
        <f>[1]Source!Q959</f>
        <v>5144.5600000000004</v>
      </c>
      <c r="M354" s="17"/>
    </row>
    <row r="355" spans="1:27" ht="15">
      <c r="A355" s="17"/>
      <c r="B355" s="17"/>
      <c r="C355" s="17"/>
      <c r="D355" s="17" t="s">
        <v>29</v>
      </c>
      <c r="E355" s="17"/>
      <c r="F355" s="17"/>
      <c r="G355" s="14">
        <f>[1]Source!AN959</f>
        <v>627.61</v>
      </c>
      <c r="H355" s="48" t="str">
        <f>[1]Source!DF959</f>
        <v/>
      </c>
      <c r="I355" s="49">
        <f>([1]Source!CS959/IF([1]Source!BS959&lt;&gt; 0, [1]Source!BS959,1) * [1]Source!I959)</f>
        <v>119.24590000000001</v>
      </c>
      <c r="J355" s="17"/>
      <c r="K355" s="17">
        <f>[1]Source!BS959</f>
        <v>11.465999999999999</v>
      </c>
      <c r="L355" s="49">
        <f>[1]Source!R959</f>
        <v>1367.27</v>
      </c>
      <c r="M355" s="17"/>
    </row>
    <row r="356" spans="1:27" ht="15">
      <c r="A356" s="17"/>
      <c r="B356" s="17"/>
      <c r="C356" s="17"/>
      <c r="D356" s="17" t="s">
        <v>30</v>
      </c>
      <c r="E356" s="17"/>
      <c r="F356" s="17"/>
      <c r="G356" s="14">
        <f>[1]Source!AL959</f>
        <v>5046.32</v>
      </c>
      <c r="H356" s="48" t="str">
        <f>[1]Source!DD959</f>
        <v/>
      </c>
      <c r="I356" s="14">
        <f>([1]Source!CQ959/IF([1]Source!BC959&lt;&gt; 0, [1]Source!BC959,1) * [1]Source!I959)</f>
        <v>958.80079999999998</v>
      </c>
      <c r="J356" s="17"/>
      <c r="K356" s="17">
        <f>[1]Source!BC959</f>
        <v>4.2619999999999996</v>
      </c>
      <c r="L356" s="14">
        <f>[1]Source!P959</f>
        <v>4086.41</v>
      </c>
      <c r="M356" s="17"/>
    </row>
    <row r="357" spans="1:27" ht="15">
      <c r="A357" s="17"/>
      <c r="B357" s="17"/>
      <c r="C357" s="17"/>
      <c r="D357" s="17" t="s">
        <v>31</v>
      </c>
      <c r="E357" s="20" t="s">
        <v>34</v>
      </c>
      <c r="F357" s="17"/>
      <c r="G357" s="14">
        <f>[1]Source!BZ959</f>
        <v>105</v>
      </c>
      <c r="H357" s="17"/>
      <c r="I357" s="14">
        <f>Y357 + Y360 + Y361 + Y362 + Y363 + Y364 + Y365</f>
        <v>978.53</v>
      </c>
      <c r="J357" s="17"/>
      <c r="K357" s="14">
        <f>[1]Source!AT959</f>
        <v>105</v>
      </c>
      <c r="L357" s="14">
        <f>[1]Source!X959 + [1]Source!X960 + [1]Source!X961 + [1]Source!X962 + [1]Source!X963 + [1]Source!X964 + [1]Source!X965</f>
        <v>11219.8</v>
      </c>
      <c r="M357" s="17"/>
      <c r="Y357">
        <f>ROUND((G357/100)*((([1]Source!CT959/IF([1]Source!BA959 &lt;&gt; 0, [1]Source!BA959,1) * [1]Source!I959)) + (([1]Source!CS959/IF([1]Source!BS959 &lt;&gt; 0, [1]Source!BS959, 1) * [1]Source!I959))),2)</f>
        <v>978.53</v>
      </c>
    </row>
    <row r="358" spans="1:27" ht="15">
      <c r="A358" s="17"/>
      <c r="B358" s="17"/>
      <c r="C358" s="17"/>
      <c r="D358" s="17" t="s">
        <v>32</v>
      </c>
      <c r="E358" s="20" t="s">
        <v>34</v>
      </c>
      <c r="F358" s="17"/>
      <c r="G358" s="14">
        <f>[1]Source!CA959</f>
        <v>65</v>
      </c>
      <c r="H358" s="17"/>
      <c r="I358" s="14">
        <f>Z358 + Z360 + Z361 + Z362 + Z363 + Z364 + Z365</f>
        <v>605.76</v>
      </c>
      <c r="J358" s="17"/>
      <c r="K358" s="14">
        <f>[1]Source!AU959</f>
        <v>65</v>
      </c>
      <c r="L358" s="14">
        <f>[1]Source!Y959 + [1]Source!Y960 + [1]Source!Y961 + [1]Source!Y962 + [1]Source!Y963 + [1]Source!Y964 + [1]Source!Y965</f>
        <v>6945.59</v>
      </c>
      <c r="M358" s="17"/>
      <c r="Z358">
        <f>ROUND((G358/100)*((([1]Source!CT959/IF([1]Source!BA959 &lt;&gt; 0, [1]Source!BA959,1) * [1]Source!I959)) + (([1]Source!CS959/IF([1]Source!BS959 &lt;&gt; 0, [1]Source!BS959, 1) * [1]Source!I959))),2)</f>
        <v>605.76</v>
      </c>
    </row>
    <row r="359" spans="1:27" ht="15">
      <c r="A359" s="17"/>
      <c r="B359" s="17"/>
      <c r="C359" s="17"/>
      <c r="D359" s="17" t="s">
        <v>33</v>
      </c>
      <c r="E359" s="20" t="s">
        <v>35</v>
      </c>
      <c r="F359" s="17">
        <f>[1]Source!AQ959</f>
        <v>549.78</v>
      </c>
      <c r="G359" s="17"/>
      <c r="H359" s="48" t="str">
        <f>[1]Source!DI959</f>
        <v/>
      </c>
      <c r="I359" s="17"/>
      <c r="J359" s="17"/>
      <c r="K359" s="17"/>
      <c r="L359" s="17"/>
      <c r="M359" s="14">
        <f>[1]Source!U959</f>
        <v>104.45819999999999</v>
      </c>
    </row>
    <row r="360" spans="1:27" ht="60">
      <c r="A360" s="45"/>
      <c r="B360" s="45"/>
      <c r="C360" s="45" t="str">
        <f>[1]Source!F960</f>
        <v>401-0069</v>
      </c>
      <c r="D360" s="46" t="s">
        <v>85</v>
      </c>
      <c r="E360" s="47" t="str">
        <f>[1]Source!H960</f>
        <v>м3</v>
      </c>
      <c r="F360" s="17">
        <f>ROUND([1]Source!I960,6)</f>
        <v>19.285</v>
      </c>
      <c r="G360" s="14">
        <f>IF([1]Source!AL960=0,[1]Source!AK960,[1]Source!AL960)</f>
        <v>732.07</v>
      </c>
      <c r="H360" s="48" t="str">
        <f>[1]Source!DD960</f>
        <v/>
      </c>
      <c r="I360" s="61">
        <f>([1]Source!CR960/IF([1]Source!BB960&lt;&gt; 0, [1]Source!BB960,1) * [1]Source!I960) + ([1]Source!CQ960/IF([1]Source!BC960&lt;&gt; 0, [1]Source!BC960,1) * [1]Source!I960) + ([1]Source!CT960/IF([1]Source!BA960&lt;&gt; 0, [1]Source!BA960,1) * [1]Source!I960)</f>
        <v>14117.969950000001</v>
      </c>
      <c r="J360" s="48" t="str">
        <f>IF( [1]Source!BO960 &lt;&gt;"", [1]Source!BO960, "" )</f>
        <v/>
      </c>
      <c r="K360" s="17">
        <f>[1]Source!BC960</f>
        <v>4.2619999999999996</v>
      </c>
      <c r="L360" s="14">
        <f>[1]Source!O960</f>
        <v>60170.79</v>
      </c>
      <c r="M360" s="17"/>
      <c r="O360">
        <f>([1]Source!CT960/IF([1]Source!BA960&lt;&gt; 0, [1]Source!BA960,1) * [1]Source!I960)</f>
        <v>0</v>
      </c>
      <c r="P360">
        <f>IF( [1]Source!BI960 = 1, (([1]Source!CR960/IF([1]Source!BB960&lt;&gt; 0, [1]Source!BB960,1) * [1]Source!I960) + ([1]Source!CQ960/IF([1]Source!BC960&lt;&gt; 0, [1]Source!BC960,1) * [1]Source!I960) + ([1]Source!CT960/IF([1]Source!BA960&lt;&gt; 0, [1]Source!BA960,1) * [1]Source!I960)), 0 )</f>
        <v>14117.969950000001</v>
      </c>
      <c r="Q360">
        <f>IF( [1]Source!BI960 = 2, (([1]Source!CR960/IF([1]Source!BB960&lt;&gt; 0, [1]Source!BB960,1) * [1]Source!I960) + ([1]Source!CQ960/IF([1]Source!BC960&lt;&gt; 0, [1]Source!BC960,1) * [1]Source!I960) + ([1]Source!CT960/IF([1]Source!BA960&lt;&gt; 0, [1]Source!BA960,1) * [1]Source!I960)), 0 )</f>
        <v>0</v>
      </c>
      <c r="R360">
        <f>IF( [1]Source!BI960 = 3, (([1]Source!CR960/IF([1]Source!BB960&lt;&gt; 0, [1]Source!BB960,1) * [1]Source!I960) + ([1]Source!CQ960/IF([1]Source!BC960&lt;&gt; 0, [1]Source!BC960,1) * [1]Source!I960) + ([1]Source!CT960/IF([1]Source!BA960&lt;&gt; 0, [1]Source!BA960,1) * [1]Source!I960)), 0 )</f>
        <v>0</v>
      </c>
      <c r="S360">
        <f>IF( [1]Source!BI960 = 4, (([1]Source!CR960/IF([1]Source!BB960&lt;&gt; 0, [1]Source!BB960,1) * [1]Source!I960) + ([1]Source!CQ960/IF([1]Source!BC960&lt;&gt; 0, [1]Source!BC960,1) * [1]Source!I960) + ([1]Source!CT960/IF([1]Source!BA960&lt;&gt; 0, [1]Source!BA960,1) * [1]Source!I960)), 0 )</f>
        <v>0</v>
      </c>
      <c r="T360">
        <f>IF( [1]Source!BI960 = 1, [1]Source!O960 + [1]Source!X960 + [1]Source!Y960, 0 )</f>
        <v>60170.79</v>
      </c>
      <c r="U360">
        <f>IF( [1]Source!BI960 = 2, [1]Source!O960 + [1]Source!X960 + [1]Source!Y960, 0 )</f>
        <v>0</v>
      </c>
      <c r="V360">
        <f>IF( [1]Source!BI960 = 3, [1]Source!O960 + [1]Source!X960 + [1]Source!Y960, 0 )</f>
        <v>0</v>
      </c>
      <c r="W360">
        <f>IF( [1]Source!BI960 = 4, [1]Source!O960 + [1]Source!X960 + [1]Source!Y960, 0 )</f>
        <v>0</v>
      </c>
      <c r="X360">
        <f>([1]Source!CS960/IF([1]Source!BS960&lt;&gt; 0, [1]Source!BS960,1) * [1]Source!I960)</f>
        <v>0</v>
      </c>
      <c r="Y360">
        <f>ROUND(([1]Source!BZ960/100)*(([1]Source!CT960/IF([1]Source!BA960&lt;&gt; 0, [1]Source!BA960,1) * [1]Source!I960) + (([1]Source!CS960/IF([1]Source!BS960&lt;&gt; 0, [1]Source!BS960,1) * [1]Source!I960) )),2)</f>
        <v>0</v>
      </c>
      <c r="Z360">
        <f>ROUND(([1]Source!CA960/100)*(([1]Source!CT960/IF([1]Source!BA960&lt;&gt; 0, [1]Source!BA960,1) * [1]Source!I960) + (([1]Source!CS960/IF([1]Source!BS960&lt;&gt; 0, [1]Source!BS960,1) * [1]Source!I960) )),2)</f>
        <v>0</v>
      </c>
    </row>
    <row r="361" spans="1:27" ht="90">
      <c r="A361" s="45"/>
      <c r="B361" s="45"/>
      <c r="C361" s="45" t="str">
        <f>[1]Source!F961</f>
        <v>ТССЦ-2001 ТЕХ.ЧАСТЬ-IV Таб.1.2</v>
      </c>
      <c r="D361" s="46" t="s">
        <v>104</v>
      </c>
      <c r="E361" s="47" t="str">
        <f>[1]Source!H961</f>
        <v>м3</v>
      </c>
      <c r="F361" s="17">
        <f>ROUND([1]Source!I961,6)</f>
        <v>19.285</v>
      </c>
      <c r="G361" s="14">
        <f>[1]Source!AC961</f>
        <v>16.27</v>
      </c>
      <c r="H361" s="17"/>
      <c r="I361" s="61">
        <f>([1]Source!CR961/IF([1]Source!BB961&lt;&gt; 0, [1]Source!BB961,1) * [1]Source!I961) + ([1]Source!CQ961/IF([1]Source!BC961&lt;&gt; 0, [1]Source!BC961,1) * [1]Source!I961) + ([1]Source!CT961/IF([1]Source!BA961&lt;&gt; 0, [1]Source!BA961,1) * [1]Source!I961)</f>
        <v>313.76695000000001</v>
      </c>
      <c r="J361" s="48" t="str">
        <f>IF( [1]Source!BO961 &lt;&gt;"", [1]Source!BO961, "" )</f>
        <v/>
      </c>
      <c r="K361" s="17">
        <f>[1]Source!BC961</f>
        <v>4.2619999999999996</v>
      </c>
      <c r="L361" s="14">
        <f>[1]Source!O961</f>
        <v>1337.27</v>
      </c>
      <c r="M361" s="17"/>
      <c r="O361">
        <f>([1]Source!CT961/IF([1]Source!BA961&lt;&gt; 0, [1]Source!BA961,1) * [1]Source!I961)</f>
        <v>0</v>
      </c>
      <c r="P361">
        <f>IF( [1]Source!BI961 = 1, (([1]Source!CR961/IF([1]Source!BB961&lt;&gt; 0, [1]Source!BB961,1) * [1]Source!I961) + ([1]Source!CQ961/IF([1]Source!BC961&lt;&gt; 0, [1]Source!BC961,1) * [1]Source!I961) + ([1]Source!CT961/IF([1]Source!BA961&lt;&gt; 0, [1]Source!BA961,1) * [1]Source!I961)), 0 )</f>
        <v>313.76695000000001</v>
      </c>
      <c r="Q361">
        <f>IF( [1]Source!BI961 = 2, (([1]Source!CR961/IF([1]Source!BB961&lt;&gt; 0, [1]Source!BB961,1) * [1]Source!I961) + ([1]Source!CQ961/IF([1]Source!BC961&lt;&gt; 0, [1]Source!BC961,1) * [1]Source!I961) + ([1]Source!CT961/IF([1]Source!BA961&lt;&gt; 0, [1]Source!BA961,1) * [1]Source!I961)), 0 )</f>
        <v>0</v>
      </c>
      <c r="R361">
        <f>IF( [1]Source!BI961 = 3, (([1]Source!CR961/IF([1]Source!BB961&lt;&gt; 0, [1]Source!BB961,1) * [1]Source!I961) + ([1]Source!CQ961/IF([1]Source!BC961&lt;&gt; 0, [1]Source!BC961,1) * [1]Source!I961) + ([1]Source!CT961/IF([1]Source!BA961&lt;&gt; 0, [1]Source!BA961,1) * [1]Source!I961)), 0 )</f>
        <v>0</v>
      </c>
      <c r="S361">
        <f>IF( [1]Source!BI961 = 4, (([1]Source!CR961/IF([1]Source!BB961&lt;&gt; 0, [1]Source!BB961,1) * [1]Source!I961) + ([1]Source!CQ961/IF([1]Source!BC961&lt;&gt; 0, [1]Source!BC961,1) * [1]Source!I961) + ([1]Source!CT961/IF([1]Source!BA961&lt;&gt; 0, [1]Source!BA961,1) * [1]Source!I961)), 0 )</f>
        <v>0</v>
      </c>
      <c r="T361">
        <f>IF( [1]Source!BI961 = 1, [1]Source!O961 + [1]Source!X961 + [1]Source!Y961, 0 )</f>
        <v>1337.27</v>
      </c>
      <c r="U361">
        <f>IF( [1]Source!BI961 = 2, [1]Source!O961 + [1]Source!X961 + [1]Source!Y961, 0 )</f>
        <v>0</v>
      </c>
      <c r="V361">
        <f>IF( [1]Source!BI961 = 3, [1]Source!O961 + [1]Source!X961 + [1]Source!Y961, 0 )</f>
        <v>0</v>
      </c>
      <c r="W361">
        <f>IF( [1]Source!BI961 = 4, [1]Source!O961 + [1]Source!X961 + [1]Source!Y961, 0 )</f>
        <v>0</v>
      </c>
      <c r="X361">
        <f>([1]Source!CS961/IF([1]Source!BS961&lt;&gt; 0, [1]Source!BS961,1) * [1]Source!I961)</f>
        <v>0</v>
      </c>
      <c r="Y361">
        <f>ROUND(([1]Source!BZ961/100)*(([1]Source!CT961/IF([1]Source!BA961&lt;&gt; 0, [1]Source!BA961,1) * [1]Source!I961) + (([1]Source!CS961/IF([1]Source!BS961&lt;&gt; 0, [1]Source!BS961,1) * [1]Source!I961) )),2)</f>
        <v>0</v>
      </c>
      <c r="Z361">
        <f>ROUND(([1]Source!CA961/100)*(([1]Source!CT961/IF([1]Source!BA961&lt;&gt; 0, [1]Source!BA961,1) * [1]Source!I961) + (([1]Source!CS961/IF([1]Source!BS961&lt;&gt; 0, [1]Source!BS961,1) * [1]Source!I961) )),2)</f>
        <v>0</v>
      </c>
    </row>
    <row r="362" spans="1:27" ht="60">
      <c r="A362" s="45"/>
      <c r="B362" s="45"/>
      <c r="C362" s="45" t="str">
        <f>[1]Source!F962</f>
        <v>204-0066-1</v>
      </c>
      <c r="D362" s="46" t="s">
        <v>105</v>
      </c>
      <c r="E362" s="47" t="str">
        <f>[1]Source!H962</f>
        <v>т</v>
      </c>
      <c r="F362" s="17">
        <f>ROUND([1]Source!I962,6)</f>
        <v>4.657E-2</v>
      </c>
      <c r="G362" s="14">
        <f>IF([1]Source!AL962=0,[1]Source!AK962,[1]Source!AL962)</f>
        <v>7603.9</v>
      </c>
      <c r="H362" s="48" t="str">
        <f>[1]Source!DD962</f>
        <v/>
      </c>
      <c r="I362" s="61">
        <f>([1]Source!CR962/IF([1]Source!BB962&lt;&gt; 0, [1]Source!BB962,1) * [1]Source!I962) + ([1]Source!CQ962/IF([1]Source!BC962&lt;&gt; 0, [1]Source!BC962,1) * [1]Source!I962) + ([1]Source!CT962/IF([1]Source!BA962&lt;&gt; 0, [1]Source!BA962,1) * [1]Source!I962)</f>
        <v>354.11362299999996</v>
      </c>
      <c r="J362" s="48" t="str">
        <f>IF( [1]Source!BO962 &lt;&gt;"", [1]Source!BO962, "" )</f>
        <v/>
      </c>
      <c r="K362" s="17">
        <f>[1]Source!BC962</f>
        <v>4.2619999999999996</v>
      </c>
      <c r="L362" s="14">
        <f>[1]Source!O962</f>
        <v>1509.23</v>
      </c>
      <c r="M362" s="17"/>
      <c r="O362">
        <f>([1]Source!CT962/IF([1]Source!BA962&lt;&gt; 0, [1]Source!BA962,1) * [1]Source!I962)</f>
        <v>0</v>
      </c>
      <c r="P362">
        <f>IF( [1]Source!BI962 = 1, (([1]Source!CR962/IF([1]Source!BB962&lt;&gt; 0, [1]Source!BB962,1) * [1]Source!I962) + ([1]Source!CQ962/IF([1]Source!BC962&lt;&gt; 0, [1]Source!BC962,1) * [1]Source!I962) + ([1]Source!CT962/IF([1]Source!BA962&lt;&gt; 0, [1]Source!BA962,1) * [1]Source!I962)), 0 )</f>
        <v>354.11362299999996</v>
      </c>
      <c r="Q362">
        <f>IF( [1]Source!BI962 = 2, (([1]Source!CR962/IF([1]Source!BB962&lt;&gt; 0, [1]Source!BB962,1) * [1]Source!I962) + ([1]Source!CQ962/IF([1]Source!BC962&lt;&gt; 0, [1]Source!BC962,1) * [1]Source!I962) + ([1]Source!CT962/IF([1]Source!BA962&lt;&gt; 0, [1]Source!BA962,1) * [1]Source!I962)), 0 )</f>
        <v>0</v>
      </c>
      <c r="R362">
        <f>IF( [1]Source!BI962 = 3, (([1]Source!CR962/IF([1]Source!BB962&lt;&gt; 0, [1]Source!BB962,1) * [1]Source!I962) + ([1]Source!CQ962/IF([1]Source!BC962&lt;&gt; 0, [1]Source!BC962,1) * [1]Source!I962) + ([1]Source!CT962/IF([1]Source!BA962&lt;&gt; 0, [1]Source!BA962,1) * [1]Source!I962)), 0 )</f>
        <v>0</v>
      </c>
      <c r="S362">
        <f>IF( [1]Source!BI962 = 4, (([1]Source!CR962/IF([1]Source!BB962&lt;&gt; 0, [1]Source!BB962,1) * [1]Source!I962) + ([1]Source!CQ962/IF([1]Source!BC962&lt;&gt; 0, [1]Source!BC962,1) * [1]Source!I962) + ([1]Source!CT962/IF([1]Source!BA962&lt;&gt; 0, [1]Source!BA962,1) * [1]Source!I962)), 0 )</f>
        <v>0</v>
      </c>
      <c r="T362">
        <f>IF( [1]Source!BI962 = 1, [1]Source!O962 + [1]Source!X962 + [1]Source!Y962, 0 )</f>
        <v>1509.23</v>
      </c>
      <c r="U362">
        <f>IF( [1]Source!BI962 = 2, [1]Source!O962 + [1]Source!X962 + [1]Source!Y962, 0 )</f>
        <v>0</v>
      </c>
      <c r="V362">
        <f>IF( [1]Source!BI962 = 3, [1]Source!O962 + [1]Source!X962 + [1]Source!Y962, 0 )</f>
        <v>0</v>
      </c>
      <c r="W362">
        <f>IF( [1]Source!BI962 = 4, [1]Source!O962 + [1]Source!X962 + [1]Source!Y962, 0 )</f>
        <v>0</v>
      </c>
      <c r="X362">
        <f>([1]Source!CS962/IF([1]Source!BS962&lt;&gt; 0, [1]Source!BS962,1) * [1]Source!I962)</f>
        <v>0</v>
      </c>
      <c r="Y362">
        <f>ROUND(([1]Source!BZ962/100)*(([1]Source!CT962/IF([1]Source!BA962&lt;&gt; 0, [1]Source!BA962,1) * [1]Source!I962) + (([1]Source!CS962/IF([1]Source!BS962&lt;&gt; 0, [1]Source!BS962,1) * [1]Source!I962) )),2)</f>
        <v>0</v>
      </c>
      <c r="Z362">
        <f>ROUND(([1]Source!CA962/100)*(([1]Source!CT962/IF([1]Source!BA962&lt;&gt; 0, [1]Source!BA962,1) * [1]Source!I962) + (([1]Source!CS962/IF([1]Source!BS962&lt;&gt; 0, [1]Source!BS962,1) * [1]Source!I962) )),2)</f>
        <v>0</v>
      </c>
    </row>
    <row r="363" spans="1:27" ht="60">
      <c r="A363" s="45"/>
      <c r="B363" s="45"/>
      <c r="C363" s="45" t="str">
        <f>[1]Source!F963</f>
        <v>204-0002</v>
      </c>
      <c r="D363" s="46" t="s">
        <v>106</v>
      </c>
      <c r="E363" s="47" t="str">
        <f>[1]Source!H963</f>
        <v>т</v>
      </c>
      <c r="F363" s="17">
        <f>ROUND([1]Source!I963,6)</f>
        <v>0.36</v>
      </c>
      <c r="G363" s="14">
        <f>IF([1]Source!AL963=0,[1]Source!AK963,[1]Source!AL963)</f>
        <v>6577.6</v>
      </c>
      <c r="H363" s="48" t="str">
        <f>[1]Source!DD963</f>
        <v/>
      </c>
      <c r="I363" s="61">
        <f>([1]Source!CR963/IF([1]Source!BB963&lt;&gt; 0, [1]Source!BB963,1) * [1]Source!I963) + ([1]Source!CQ963/IF([1]Source!BC963&lt;&gt; 0, [1]Source!BC963,1) * [1]Source!I963) + ([1]Source!CT963/IF([1]Source!BA963&lt;&gt; 0, [1]Source!BA963,1) * [1]Source!I963)</f>
        <v>2367.9360000000001</v>
      </c>
      <c r="J363" s="48" t="str">
        <f>IF( [1]Source!BO963 &lt;&gt;"", [1]Source!BO963, "" )</f>
        <v/>
      </c>
      <c r="K363" s="17">
        <f>[1]Source!BC963</f>
        <v>4.2619999999999996</v>
      </c>
      <c r="L363" s="14">
        <f>[1]Source!O963</f>
        <v>10092.14</v>
      </c>
      <c r="M363" s="17"/>
      <c r="O363">
        <f>([1]Source!CT963/IF([1]Source!BA963&lt;&gt; 0, [1]Source!BA963,1) * [1]Source!I963)</f>
        <v>0</v>
      </c>
      <c r="P363">
        <f>IF( [1]Source!BI963 = 1, (([1]Source!CR963/IF([1]Source!BB963&lt;&gt; 0, [1]Source!BB963,1) * [1]Source!I963) + ([1]Source!CQ963/IF([1]Source!BC963&lt;&gt; 0, [1]Source!BC963,1) * [1]Source!I963) + ([1]Source!CT963/IF([1]Source!BA963&lt;&gt; 0, [1]Source!BA963,1) * [1]Source!I963)), 0 )</f>
        <v>2367.9360000000001</v>
      </c>
      <c r="Q363">
        <f>IF( [1]Source!BI963 = 2, (([1]Source!CR963/IF([1]Source!BB963&lt;&gt; 0, [1]Source!BB963,1) * [1]Source!I963) + ([1]Source!CQ963/IF([1]Source!BC963&lt;&gt; 0, [1]Source!BC963,1) * [1]Source!I963) + ([1]Source!CT963/IF([1]Source!BA963&lt;&gt; 0, [1]Source!BA963,1) * [1]Source!I963)), 0 )</f>
        <v>0</v>
      </c>
      <c r="R363">
        <f>IF( [1]Source!BI963 = 3, (([1]Source!CR963/IF([1]Source!BB963&lt;&gt; 0, [1]Source!BB963,1) * [1]Source!I963) + ([1]Source!CQ963/IF([1]Source!BC963&lt;&gt; 0, [1]Source!BC963,1) * [1]Source!I963) + ([1]Source!CT963/IF([1]Source!BA963&lt;&gt; 0, [1]Source!BA963,1) * [1]Source!I963)), 0 )</f>
        <v>0</v>
      </c>
      <c r="S363">
        <f>IF( [1]Source!BI963 = 4, (([1]Source!CR963/IF([1]Source!BB963&lt;&gt; 0, [1]Source!BB963,1) * [1]Source!I963) + ([1]Source!CQ963/IF([1]Source!BC963&lt;&gt; 0, [1]Source!BC963,1) * [1]Source!I963) + ([1]Source!CT963/IF([1]Source!BA963&lt;&gt; 0, [1]Source!BA963,1) * [1]Source!I963)), 0 )</f>
        <v>0</v>
      </c>
      <c r="T363">
        <f>IF( [1]Source!BI963 = 1, [1]Source!O963 + [1]Source!X963 + [1]Source!Y963, 0 )</f>
        <v>10092.14</v>
      </c>
      <c r="U363">
        <f>IF( [1]Source!BI963 = 2, [1]Source!O963 + [1]Source!X963 + [1]Source!Y963, 0 )</f>
        <v>0</v>
      </c>
      <c r="V363">
        <f>IF( [1]Source!BI963 = 3, [1]Source!O963 + [1]Source!X963 + [1]Source!Y963, 0 )</f>
        <v>0</v>
      </c>
      <c r="W363">
        <f>IF( [1]Source!BI963 = 4, [1]Source!O963 + [1]Source!X963 + [1]Source!Y963, 0 )</f>
        <v>0</v>
      </c>
      <c r="X363">
        <f>([1]Source!CS963/IF([1]Source!BS963&lt;&gt; 0, [1]Source!BS963,1) * [1]Source!I963)</f>
        <v>0</v>
      </c>
      <c r="Y363">
        <f>ROUND(([1]Source!BZ963/100)*(([1]Source!CT963/IF([1]Source!BA963&lt;&gt; 0, [1]Source!BA963,1) * [1]Source!I963) + (([1]Source!CS963/IF([1]Source!BS963&lt;&gt; 0, [1]Source!BS963,1) * [1]Source!I963) )),2)</f>
        <v>0</v>
      </c>
      <c r="Z363">
        <f>ROUND(([1]Source!CA963/100)*(([1]Source!CT963/IF([1]Source!BA963&lt;&gt; 0, [1]Source!BA963,1) * [1]Source!I963) + (([1]Source!CS963/IF([1]Source!BS963&lt;&gt; 0, [1]Source!BS963,1) * [1]Source!I963) )),2)</f>
        <v>0</v>
      </c>
    </row>
    <row r="364" spans="1:27" ht="75">
      <c r="A364" s="45"/>
      <c r="B364" s="45"/>
      <c r="C364" s="45" t="str">
        <f>[1]Source!F964</f>
        <v>204-0022</v>
      </c>
      <c r="D364" s="46" t="s">
        <v>88</v>
      </c>
      <c r="E364" s="47" t="str">
        <f>[1]Source!H964</f>
        <v>т</v>
      </c>
      <c r="F364" s="17">
        <f>ROUND([1]Source!I964,6)</f>
        <v>2.87</v>
      </c>
      <c r="G364" s="14">
        <f>IF([1]Source!AL964=0,[1]Source!AK964,[1]Source!AL964)</f>
        <v>6420</v>
      </c>
      <c r="H364" s="48" t="str">
        <f>[1]Source!DD964</f>
        <v/>
      </c>
      <c r="I364" s="61">
        <f>([1]Source!CR964/IF([1]Source!BB964&lt;&gt; 0, [1]Source!BB964,1) * [1]Source!I964) + ([1]Source!CQ964/IF([1]Source!BC964&lt;&gt; 0, [1]Source!BC964,1) * [1]Source!I964) + ([1]Source!CT964/IF([1]Source!BA964&lt;&gt; 0, [1]Source!BA964,1) * [1]Source!I964)</f>
        <v>18425.400000000001</v>
      </c>
      <c r="J364" s="48" t="str">
        <f>IF( [1]Source!BO964 &lt;&gt;"", [1]Source!BO964, "" )</f>
        <v/>
      </c>
      <c r="K364" s="17">
        <f>[1]Source!BC964</f>
        <v>4.2619999999999996</v>
      </c>
      <c r="L364" s="14">
        <f>[1]Source!O964</f>
        <v>78529.05</v>
      </c>
      <c r="M364" s="17"/>
      <c r="O364">
        <f>([1]Source!CT964/IF([1]Source!BA964&lt;&gt; 0, [1]Source!BA964,1) * [1]Source!I964)</f>
        <v>0</v>
      </c>
      <c r="P364">
        <f>IF( [1]Source!BI964 = 1, (([1]Source!CR964/IF([1]Source!BB964&lt;&gt; 0, [1]Source!BB964,1) * [1]Source!I964) + ([1]Source!CQ964/IF([1]Source!BC964&lt;&gt; 0, [1]Source!BC964,1) * [1]Source!I964) + ([1]Source!CT964/IF([1]Source!BA964&lt;&gt; 0, [1]Source!BA964,1) * [1]Source!I964)), 0 )</f>
        <v>18425.400000000001</v>
      </c>
      <c r="Q364">
        <f>IF( [1]Source!BI964 = 2, (([1]Source!CR964/IF([1]Source!BB964&lt;&gt; 0, [1]Source!BB964,1) * [1]Source!I964) + ([1]Source!CQ964/IF([1]Source!BC964&lt;&gt; 0, [1]Source!BC964,1) * [1]Source!I964) + ([1]Source!CT964/IF([1]Source!BA964&lt;&gt; 0, [1]Source!BA964,1) * [1]Source!I964)), 0 )</f>
        <v>0</v>
      </c>
      <c r="R364">
        <f>IF( [1]Source!BI964 = 3, (([1]Source!CR964/IF([1]Source!BB964&lt;&gt; 0, [1]Source!BB964,1) * [1]Source!I964) + ([1]Source!CQ964/IF([1]Source!BC964&lt;&gt; 0, [1]Source!BC964,1) * [1]Source!I964) + ([1]Source!CT964/IF([1]Source!BA964&lt;&gt; 0, [1]Source!BA964,1) * [1]Source!I964)), 0 )</f>
        <v>0</v>
      </c>
      <c r="S364">
        <f>IF( [1]Source!BI964 = 4, (([1]Source!CR964/IF([1]Source!BB964&lt;&gt; 0, [1]Source!BB964,1) * [1]Source!I964) + ([1]Source!CQ964/IF([1]Source!BC964&lt;&gt; 0, [1]Source!BC964,1) * [1]Source!I964) + ([1]Source!CT964/IF([1]Source!BA964&lt;&gt; 0, [1]Source!BA964,1) * [1]Source!I964)), 0 )</f>
        <v>0</v>
      </c>
      <c r="T364">
        <f>IF( [1]Source!BI964 = 1, [1]Source!O964 + [1]Source!X964 + [1]Source!Y964, 0 )</f>
        <v>78529.05</v>
      </c>
      <c r="U364">
        <f>IF( [1]Source!BI964 = 2, [1]Source!O964 + [1]Source!X964 + [1]Source!Y964, 0 )</f>
        <v>0</v>
      </c>
      <c r="V364">
        <f>IF( [1]Source!BI964 = 3, [1]Source!O964 + [1]Source!X964 + [1]Source!Y964, 0 )</f>
        <v>0</v>
      </c>
      <c r="W364">
        <f>IF( [1]Source!BI964 = 4, [1]Source!O964 + [1]Source!X964 + [1]Source!Y964, 0 )</f>
        <v>0</v>
      </c>
      <c r="X364">
        <f>([1]Source!CS964/IF([1]Source!BS964&lt;&gt; 0, [1]Source!BS964,1) * [1]Source!I964)</f>
        <v>0</v>
      </c>
      <c r="Y364">
        <f>ROUND(([1]Source!BZ964/100)*(([1]Source!CT964/IF([1]Source!BA964&lt;&gt; 0, [1]Source!BA964,1) * [1]Source!I964) + (([1]Source!CS964/IF([1]Source!BS964&lt;&gt; 0, [1]Source!BS964,1) * [1]Source!I964) )),2)</f>
        <v>0</v>
      </c>
      <c r="Z364">
        <f>ROUND(([1]Source!CA964/100)*(([1]Source!CT964/IF([1]Source!BA964&lt;&gt; 0, [1]Source!BA964,1) * [1]Source!I964) + (([1]Source!CS964/IF([1]Source!BS964&lt;&gt; 0, [1]Source!BS964,1) * [1]Source!I964) )),2)</f>
        <v>0</v>
      </c>
    </row>
    <row r="365" spans="1:27" ht="75">
      <c r="A365" s="50"/>
      <c r="B365" s="50"/>
      <c r="C365" s="50" t="str">
        <f>[1]Source!F965</f>
        <v>204-0025</v>
      </c>
      <c r="D365" s="51" t="s">
        <v>107</v>
      </c>
      <c r="E365" s="52" t="str">
        <f>[1]Source!H965</f>
        <v>т</v>
      </c>
      <c r="F365" s="53">
        <f>ROUND([1]Source!I965,6)</f>
        <v>0.497</v>
      </c>
      <c r="G365" s="54">
        <f>IF([1]Source!AL965=0,[1]Source!AK965,[1]Source!AL965)</f>
        <v>6250</v>
      </c>
      <c r="H365" s="55" t="str">
        <f>[1]Source!DD965</f>
        <v/>
      </c>
      <c r="I365" s="56">
        <f>([1]Source!CR965/IF([1]Source!BB965&lt;&gt; 0, [1]Source!BB965,1) * [1]Source!I965) + ([1]Source!CQ965/IF([1]Source!BC965&lt;&gt; 0, [1]Source!BC965,1) * [1]Source!I965) + ([1]Source!CT965/IF([1]Source!BA965&lt;&gt; 0, [1]Source!BA965,1) * [1]Source!I965)</f>
        <v>3106.25</v>
      </c>
      <c r="J365" s="55" t="str">
        <f>IF( [1]Source!BO965 &lt;&gt;"", [1]Source!BO965, "" )</f>
        <v/>
      </c>
      <c r="K365" s="53">
        <f>[1]Source!BC965</f>
        <v>4.2619999999999996</v>
      </c>
      <c r="L365" s="54">
        <f>[1]Source!O965</f>
        <v>13238.84</v>
      </c>
      <c r="M365" s="53"/>
      <c r="O365">
        <f>([1]Source!CT965/IF([1]Source!BA965&lt;&gt; 0, [1]Source!BA965,1) * [1]Source!I965)</f>
        <v>0</v>
      </c>
      <c r="P365">
        <f>IF( [1]Source!BI965 = 1, (([1]Source!CR965/IF([1]Source!BB965&lt;&gt; 0, [1]Source!BB965,1) * [1]Source!I965) + ([1]Source!CQ965/IF([1]Source!BC965&lt;&gt; 0, [1]Source!BC965,1) * [1]Source!I965) + ([1]Source!CT965/IF([1]Source!BA965&lt;&gt; 0, [1]Source!BA965,1) * [1]Source!I965)), 0 )</f>
        <v>3106.25</v>
      </c>
      <c r="Q365">
        <f>IF( [1]Source!BI965 = 2, (([1]Source!CR965/IF([1]Source!BB965&lt;&gt; 0, [1]Source!BB965,1) * [1]Source!I965) + ([1]Source!CQ965/IF([1]Source!BC965&lt;&gt; 0, [1]Source!BC965,1) * [1]Source!I965) + ([1]Source!CT965/IF([1]Source!BA965&lt;&gt; 0, [1]Source!BA965,1) * [1]Source!I965)), 0 )</f>
        <v>0</v>
      </c>
      <c r="R365">
        <f>IF( [1]Source!BI965 = 3, (([1]Source!CR965/IF([1]Source!BB965&lt;&gt; 0, [1]Source!BB965,1) * [1]Source!I965) + ([1]Source!CQ965/IF([1]Source!BC965&lt;&gt; 0, [1]Source!BC965,1) * [1]Source!I965) + ([1]Source!CT965/IF([1]Source!BA965&lt;&gt; 0, [1]Source!BA965,1) * [1]Source!I965)), 0 )</f>
        <v>0</v>
      </c>
      <c r="S365">
        <f>IF( [1]Source!BI965 = 4, (([1]Source!CR965/IF([1]Source!BB965&lt;&gt; 0, [1]Source!BB965,1) * [1]Source!I965) + ([1]Source!CQ965/IF([1]Source!BC965&lt;&gt; 0, [1]Source!BC965,1) * [1]Source!I965) + ([1]Source!CT965/IF([1]Source!BA965&lt;&gt; 0, [1]Source!BA965,1) * [1]Source!I965)), 0 )</f>
        <v>0</v>
      </c>
      <c r="T365">
        <f>IF( [1]Source!BI965 = 1, [1]Source!O965 + [1]Source!X965 + [1]Source!Y965, 0 )</f>
        <v>13238.84</v>
      </c>
      <c r="U365">
        <f>IF( [1]Source!BI965 = 2, [1]Source!O965 + [1]Source!X965 + [1]Source!Y965, 0 )</f>
        <v>0</v>
      </c>
      <c r="V365">
        <f>IF( [1]Source!BI965 = 3, [1]Source!O965 + [1]Source!X965 + [1]Source!Y965, 0 )</f>
        <v>0</v>
      </c>
      <c r="W365">
        <f>IF( [1]Source!BI965 = 4, [1]Source!O965 + [1]Source!X965 + [1]Source!Y965, 0 )</f>
        <v>0</v>
      </c>
      <c r="X365">
        <f>([1]Source!CS965/IF([1]Source!BS965&lt;&gt; 0, [1]Source!BS965,1) * [1]Source!I965)</f>
        <v>0</v>
      </c>
      <c r="Y365">
        <f>ROUND(([1]Source!BZ965/100)*(([1]Source!CT965/IF([1]Source!BA965&lt;&gt; 0, [1]Source!BA965,1) * [1]Source!I965) + (([1]Source!CS965/IF([1]Source!BS965&lt;&gt; 0, [1]Source!BS965,1) * [1]Source!I965) )),2)</f>
        <v>0</v>
      </c>
      <c r="Z365">
        <f>ROUND(([1]Source!CA965/100)*(([1]Source!CT965/IF([1]Source!BA965&lt;&gt; 0, [1]Source!BA965,1) * [1]Source!I965) + (([1]Source!CS965/IF([1]Source!BS965&lt;&gt; 0, [1]Source!BS965,1) * [1]Source!I965) )),2)</f>
        <v>0</v>
      </c>
    </row>
    <row r="366" spans="1:27" ht="15.75">
      <c r="A366" s="17"/>
      <c r="B366" s="17"/>
      <c r="C366" s="17"/>
      <c r="D366" s="17"/>
      <c r="E366" s="17"/>
      <c r="F366" s="17"/>
      <c r="G366" s="17"/>
      <c r="H366" s="17"/>
      <c r="I366" s="57">
        <f>([1]Source!CT959/IF([1]Source!BA959 &lt;&gt;0, [1]Source!BA959, 1) * [1]Source!I959) + ([1]Source!CR959 / IF([1]Source!BB959 &lt;&gt;0, [1]Source!BB959, 1) * [1]Source!I959 ) + I356 + I357 + I358 + I360 + I361 + I362 + I363 + I364 + I365</f>
        <v>42921.376023000004</v>
      </c>
      <c r="J366" s="58"/>
      <c r="K366" s="58"/>
      <c r="L366" s="57">
        <f>[1]Source!S959+[1]Source!Q959+L356 + L357 + L358 + L360 + L361 + L362 + L363 + L364 + L365</f>
        <v>201591.93</v>
      </c>
      <c r="M366" s="57">
        <f>[1]Source!U959</f>
        <v>104.45819999999999</v>
      </c>
      <c r="N366" s="59">
        <f>I366</f>
        <v>42921.376023000004</v>
      </c>
      <c r="O366">
        <f>([1]Source!CT959/IF([1]Source!BA959&lt;&gt; 0, [1]Source!BA959,1) * [1]Source!I959)</f>
        <v>812.68510000000003</v>
      </c>
      <c r="P366">
        <f>IF( [1]Source!BI959 = 1, (( ( ([1]Source!CT959/IF([1]Source!BA959 &lt;&gt;0,[1]Source!BA959, 1) * [1]Source!I959) + ([1]Source!CR959/IF([1]Source!BB959 &lt;&gt;0,[1]Source!BB959, 1)* [1]Source!I959) + ([1]Source!CQ959/IF([1]Source!BC959 &lt;&gt;0,[1]Source!BC959, 1) * [1]Source!I959) ) + (([1]Source!BZ959/100)*( ([1]Source!CT959/IF([1]Source!BA959 &lt;&gt;0,[1]Source!BA959, 1)* [1]Source!I959) + ([1]Source!CS959/IF([1]Source!BS959 &lt;&gt;0,[1]Source!BS959, 1) * [1]Source!I959 ))) + (([1]Source!CA959/100)*( ([1]Source!CT959/IF([1]Source!BA959 &lt;&gt;0,[1]Source!BA959, 1)* [1]Source!I959) + ([1]Source!CS959/IF([1]Source!BS959 &lt;&gt;0,[1]Source!BS959, 1) * [1]Source!I959 ))))), 0 )</f>
        <v>4235.9322000000002</v>
      </c>
      <c r="Q366">
        <f>IF( [1]Source!BI959 = 2, (( ( ([1]Source!CT959/IF([1]Source!BA959 &lt;&gt;0,[1]Source!BA959, 1) * [1]Source!I959) + ([1]Source!CR959/IF([1]Source!BB959 &lt;&gt;0,[1]Source!BB959, 1)* [1]Source!I959) + ([1]Source!CQ959/IF([1]Source!BC959 &lt;&gt;0,[1]Source!BC959, 1) * [1]Source!I959) ) + (([1]Source!BZ959/100)*( ([1]Source!CT959/IF([1]Source!BA959 &lt;&gt;0,[1]Source!BA959, 1)* [1]Source!I959) + ([1]Source!CS959/IF([1]Source!BS959 &lt;&gt;0,[1]Source!BS959, 1) * [1]Source!I959 ))) + (([1]Source!CA959/100)*( ([1]Source!CT959/IF([1]Source!BA959 &lt;&gt;0,[1]Source!BA959, 1)* [1]Source!I959) + ([1]Source!CS959/IF([1]Source!BS959 &lt;&gt;0,[1]Source!BS959, 1) * [1]Source!I959 ))))), 0 )</f>
        <v>0</v>
      </c>
      <c r="R366">
        <f>IF( [1]Source!BI959 = 3, (( ( ([1]Source!CT959/IF([1]Source!BA959 &lt;&gt;0,[1]Source!BA959, 1) * [1]Source!I959) + ([1]Source!CR959/IF([1]Source!BB959 &lt;&gt;0,[1]Source!BB959, 1)* [1]Source!I959) + ([1]Source!CQ959/IF([1]Source!BC959 &lt;&gt;0,[1]Source!BC959, 1) * [1]Source!I959) ) + (([1]Source!BZ959/100)*( ([1]Source!CT959/IF([1]Source!BA959 &lt;&gt;0,[1]Source!BA959, 1)* [1]Source!I959) + ([1]Source!CS959/IF([1]Source!BS959 &lt;&gt;0,[1]Source!BS959, 1) * [1]Source!I959 ))) + (([1]Source!CA959/100)*( ([1]Source!CT959/IF([1]Source!BA959 &lt;&gt;0,[1]Source!BA959, 1)* [1]Source!I959) + ([1]Source!CS959/IF([1]Source!BS959 &lt;&gt;0,[1]Source!BS959, 1) * [1]Source!I959 ))))), 0 )</f>
        <v>0</v>
      </c>
      <c r="S366">
        <f>IF( [1]Source!BI959 = 4, (( ( ([1]Source!CT959/IF([1]Source!BA959 &lt;&gt;0,[1]Source!BA959, 1) * [1]Source!I959) + ([1]Source!CR959/IF([1]Source!BB959 &lt;&gt;0,[1]Source!BB959, 1)* [1]Source!I959) + ([1]Source!CQ959/IF([1]Source!BC959 &lt;&gt;0,[1]Source!BC959, 1) * [1]Source!I959) ) + (([1]Source!BZ959/100)*( ([1]Source!CT959/IF([1]Source!BA959 &lt;&gt;0,[1]Source!BA959, 1)* [1]Source!I959) + ([1]Source!CS959/IF([1]Source!BS959 &lt;&gt;0,[1]Source!BS959, 1) * [1]Source!I959 ))) + (([1]Source!CA959/100)*( ([1]Source!CT959/IF([1]Source!BA959 &lt;&gt;0,[1]Source!BA959, 1)* [1]Source!I959) + ([1]Source!CS959/IF([1]Source!BS959 &lt;&gt;0,[1]Source!BS959, 1) * [1]Source!I959 ))))), 0 )</f>
        <v>0</v>
      </c>
      <c r="T366">
        <f>IF( [1]Source!BI959 = 1, [1]Source!O959 + [1]Source!X959 + [1]Source!Y959, 0 )</f>
        <v>36714.61</v>
      </c>
      <c r="U366">
        <f>IF( [1]Source!BI959 = 2, [1]Source!O959 + [1]Source!X959 + [1]Source!Y959, 0 )</f>
        <v>0</v>
      </c>
      <c r="V366">
        <f>IF( [1]Source!BI959 = 3, [1]Source!O959 + [1]Source!X959 + [1]Source!Y959, 0 )</f>
        <v>0</v>
      </c>
      <c r="W366">
        <f>IF( [1]Source!BI959 = 4, [1]Source!O959 + [1]Source!X959 + [1]Source!Y959, 0 )</f>
        <v>0</v>
      </c>
      <c r="X366">
        <f>([1]Source!CS959/IF([1]Source!BS959&lt;&gt; 0, [1]Source!BS959,1) * [1]Source!I959)</f>
        <v>119.24590000000001</v>
      </c>
    </row>
    <row r="367" spans="1:27" ht="60">
      <c r="A367" s="44">
        <v>29</v>
      </c>
      <c r="B367" s="44" t="str">
        <f>[1]Source!E968</f>
        <v>169</v>
      </c>
      <c r="C367" s="45" t="str">
        <f>[1]Source!F968</f>
        <v>08-01-003-4</v>
      </c>
      <c r="D367" s="46" t="s">
        <v>108</v>
      </c>
      <c r="E367" s="47" t="str">
        <f>[1]Source!H968</f>
        <v>100 м2</v>
      </c>
      <c r="F367" s="17">
        <f>ROUND([1]Source!I968,6)</f>
        <v>0.25</v>
      </c>
      <c r="G367" s="14">
        <f>IF( [1]Source!AK968 &lt;&gt;0, [1]Source!AK968, [1]Source!AL968 + [1]Source!AM968 + [1]Source!AO968)</f>
        <v>2378.67</v>
      </c>
      <c r="H367" s="17"/>
      <c r="I367" s="17"/>
      <c r="J367" s="48" t="str">
        <f>IF( [1]Source!BO968 &lt;&gt;"", [1]Source!BO968, "" )</f>
        <v/>
      </c>
      <c r="K367" s="17"/>
      <c r="L367" s="17"/>
      <c r="M367" s="17"/>
      <c r="AA367">
        <v>29</v>
      </c>
    </row>
    <row r="368" spans="1:27" ht="15">
      <c r="A368" s="17"/>
      <c r="B368" s="17"/>
      <c r="C368" s="17"/>
      <c r="D368" s="17" t="s">
        <v>27</v>
      </c>
      <c r="E368" s="17"/>
      <c r="F368" s="17"/>
      <c r="G368" s="14">
        <f>[1]Source!AO968</f>
        <v>734.38</v>
      </c>
      <c r="H368" s="48" t="str">
        <f>[1]Source!DG968</f>
        <v/>
      </c>
      <c r="I368" s="14">
        <f>([1]Source!CT968/IF([1]Source!BA968&lt;&gt; 0, [1]Source!BA968,1) * [1]Source!I968)</f>
        <v>183.595</v>
      </c>
      <c r="J368" s="17"/>
      <c r="K368" s="17">
        <f>[1]Source!BA968</f>
        <v>11.465999999999999</v>
      </c>
      <c r="L368" s="14">
        <f>[1]Source!S968</f>
        <v>2105.1</v>
      </c>
      <c r="M368" s="17"/>
    </row>
    <row r="369" spans="1:27" ht="15">
      <c r="A369" s="17"/>
      <c r="B369" s="17"/>
      <c r="C369" s="17"/>
      <c r="D369" s="17" t="s">
        <v>28</v>
      </c>
      <c r="E369" s="17"/>
      <c r="F369" s="17"/>
      <c r="G369" s="14">
        <f>[1]Source!AM968</f>
        <v>33.6</v>
      </c>
      <c r="H369" s="48" t="str">
        <f>[1]Source!DE968</f>
        <v/>
      </c>
      <c r="I369" s="14">
        <f>([1]Source!CR968/IF([1]Source!BB968&lt;&gt; 0, [1]Source!BB968,1) * [1]Source!I968)</f>
        <v>8.4</v>
      </c>
      <c r="J369" s="17"/>
      <c r="K369" s="17">
        <f>[1]Source!BB968</f>
        <v>5.8449999999999998</v>
      </c>
      <c r="L369" s="14">
        <f>[1]Source!Q968</f>
        <v>49.1</v>
      </c>
      <c r="M369" s="17"/>
    </row>
    <row r="370" spans="1:27" ht="15">
      <c r="A370" s="17"/>
      <c r="B370" s="17"/>
      <c r="C370" s="17"/>
      <c r="D370" s="17" t="s">
        <v>30</v>
      </c>
      <c r="E370" s="17"/>
      <c r="F370" s="17"/>
      <c r="G370" s="14">
        <f>[1]Source!AL968</f>
        <v>1610.69</v>
      </c>
      <c r="H370" s="48" t="str">
        <f>[1]Source!DD968</f>
        <v/>
      </c>
      <c r="I370" s="14">
        <f>([1]Source!CQ968/IF([1]Source!BC968&lt;&gt; 0, [1]Source!BC968,1) * [1]Source!I968)</f>
        <v>402.67250000000001</v>
      </c>
      <c r="J370" s="17"/>
      <c r="K370" s="17">
        <f>[1]Source!BC968</f>
        <v>4.2619999999999996</v>
      </c>
      <c r="L370" s="14">
        <f>[1]Source!P968</f>
        <v>1716.19</v>
      </c>
      <c r="M370" s="17"/>
    </row>
    <row r="371" spans="1:27" ht="15">
      <c r="A371" s="17"/>
      <c r="B371" s="17"/>
      <c r="C371" s="17"/>
      <c r="D371" s="17" t="s">
        <v>31</v>
      </c>
      <c r="E371" s="20" t="s">
        <v>34</v>
      </c>
      <c r="F371" s="17"/>
      <c r="G371" s="14">
        <f>[1]Source!BZ968</f>
        <v>122</v>
      </c>
      <c r="H371" s="17"/>
      <c r="I371" s="14">
        <f>Y371 + Y374 + Y375 + Y376</f>
        <v>223.99</v>
      </c>
      <c r="J371" s="17"/>
      <c r="K371" s="14">
        <f>[1]Source!AT968</f>
        <v>122</v>
      </c>
      <c r="L371" s="14">
        <f>[1]Source!X968 + [1]Source!X969 + [1]Source!X970 + [1]Source!X971 + [1]Source!X972 + [1]Source!X973</f>
        <v>2568.2199999999998</v>
      </c>
      <c r="M371" s="17"/>
      <c r="Y371">
        <f>ROUND((G371/100)*((([1]Source!CT968/IF([1]Source!BA968 &lt;&gt; 0, [1]Source!BA968,1) * [1]Source!I968)) + (([1]Source!CS968/IF([1]Source!BS968 &lt;&gt; 0, [1]Source!BS968, 1) * [1]Source!I968))),2)</f>
        <v>223.99</v>
      </c>
    </row>
    <row r="372" spans="1:27" ht="15">
      <c r="A372" s="17"/>
      <c r="B372" s="17"/>
      <c r="C372" s="17"/>
      <c r="D372" s="17" t="s">
        <v>32</v>
      </c>
      <c r="E372" s="20" t="s">
        <v>34</v>
      </c>
      <c r="F372" s="17"/>
      <c r="G372" s="14">
        <f>[1]Source!CA968</f>
        <v>80</v>
      </c>
      <c r="H372" s="17"/>
      <c r="I372" s="14">
        <f>Z372 + Z374 + Z375 + Z376</f>
        <v>146.88</v>
      </c>
      <c r="J372" s="17"/>
      <c r="K372" s="14">
        <f>[1]Source!AU968</f>
        <v>80</v>
      </c>
      <c r="L372" s="14">
        <f>[1]Source!Y968 + [1]Source!Y969 + [1]Source!Y970 + [1]Source!Y971 + [1]Source!Y972 + [1]Source!Y973</f>
        <v>1684.08</v>
      </c>
      <c r="M372" s="17"/>
      <c r="Z372">
        <f>ROUND((G372/100)*((([1]Source!CT968/IF([1]Source!BA968 &lt;&gt; 0, [1]Source!BA968,1) * [1]Source!I968)) + (([1]Source!CS968/IF([1]Source!BS968 &lt;&gt; 0, [1]Source!BS968, 1) * [1]Source!I968))),2)</f>
        <v>146.88</v>
      </c>
    </row>
    <row r="373" spans="1:27" ht="15">
      <c r="A373" s="17"/>
      <c r="B373" s="17"/>
      <c r="C373" s="17"/>
      <c r="D373" s="17" t="s">
        <v>33</v>
      </c>
      <c r="E373" s="20" t="s">
        <v>35</v>
      </c>
      <c r="F373" s="17">
        <f>[1]Source!AQ968</f>
        <v>88.8</v>
      </c>
      <c r="G373" s="17"/>
      <c r="H373" s="48" t="str">
        <f>[1]Source!DI968</f>
        <v/>
      </c>
      <c r="I373" s="17"/>
      <c r="J373" s="17"/>
      <c r="K373" s="17"/>
      <c r="L373" s="17"/>
      <c r="M373" s="14">
        <f>[1]Source!U968</f>
        <v>22.2</v>
      </c>
    </row>
    <row r="374" spans="1:27" ht="45">
      <c r="A374" s="45"/>
      <c r="B374" s="45"/>
      <c r="C374" s="45" t="str">
        <f>[1]Source!F969</f>
        <v>113-0368</v>
      </c>
      <c r="D374" s="46" t="s">
        <v>95</v>
      </c>
      <c r="E374" s="47" t="str">
        <f>[1]Source!H969</f>
        <v>т</v>
      </c>
      <c r="F374" s="17">
        <f>ROUND([1]Source!I969,6)</f>
        <v>-1.2500000000000001E-2</v>
      </c>
      <c r="G374" s="14">
        <f>IF([1]Source!AL969=0,[1]Source!AK969,[1]Source!AL969)</f>
        <v>7373.5</v>
      </c>
      <c r="H374" s="48" t="str">
        <f>[1]Source!DD969</f>
        <v/>
      </c>
      <c r="I374" s="61">
        <f>([1]Source!CR969/IF([1]Source!BB969&lt;&gt; 0, [1]Source!BB969,1) * [1]Source!I969) + ([1]Source!CQ969/IF([1]Source!BC969&lt;&gt; 0, [1]Source!BC969,1) * [1]Source!I969) + ([1]Source!CT969/IF([1]Source!BA969&lt;&gt; 0, [1]Source!BA969,1) * [1]Source!I969)</f>
        <v>-92.168750000000003</v>
      </c>
      <c r="J374" s="48" t="str">
        <f>IF( [1]Source!BO969 &lt;&gt;"", [1]Source!BO969, "" )</f>
        <v/>
      </c>
      <c r="K374" s="17">
        <f>[1]Source!BC969</f>
        <v>4.2619999999999996</v>
      </c>
      <c r="L374" s="14">
        <f>[1]Source!O969</f>
        <v>-392.82</v>
      </c>
      <c r="M374" s="17"/>
      <c r="O374">
        <f>([1]Source!CT969/IF([1]Source!BA969&lt;&gt; 0, [1]Source!BA969,1) * [1]Source!I969)</f>
        <v>0</v>
      </c>
      <c r="P374">
        <f>IF( [1]Source!BI969 = 1, (([1]Source!CR969/IF([1]Source!BB969&lt;&gt; 0, [1]Source!BB969,1) * [1]Source!I969) + ([1]Source!CQ969/IF([1]Source!BC969&lt;&gt; 0, [1]Source!BC969,1) * [1]Source!I969) + ([1]Source!CT969/IF([1]Source!BA969&lt;&gt; 0, [1]Source!BA969,1) * [1]Source!I969)), 0 )</f>
        <v>-92.168750000000003</v>
      </c>
      <c r="Q374">
        <f>IF( [1]Source!BI969 = 2, (([1]Source!CR969/IF([1]Source!BB969&lt;&gt; 0, [1]Source!BB969,1) * [1]Source!I969) + ([1]Source!CQ969/IF([1]Source!BC969&lt;&gt; 0, [1]Source!BC969,1) * [1]Source!I969) + ([1]Source!CT969/IF([1]Source!BA969&lt;&gt; 0, [1]Source!BA969,1) * [1]Source!I969)), 0 )</f>
        <v>0</v>
      </c>
      <c r="R374">
        <f>IF( [1]Source!BI969 = 3, (([1]Source!CR969/IF([1]Source!BB969&lt;&gt; 0, [1]Source!BB969,1) * [1]Source!I969) + ([1]Source!CQ969/IF([1]Source!BC969&lt;&gt; 0, [1]Source!BC969,1) * [1]Source!I969) + ([1]Source!CT969/IF([1]Source!BA969&lt;&gt; 0, [1]Source!BA969,1) * [1]Source!I969)), 0 )</f>
        <v>0</v>
      </c>
      <c r="S374">
        <f>IF( [1]Source!BI969 = 4, (([1]Source!CR969/IF([1]Source!BB969&lt;&gt; 0, [1]Source!BB969,1) * [1]Source!I969) + ([1]Source!CQ969/IF([1]Source!BC969&lt;&gt; 0, [1]Source!BC969,1) * [1]Source!I969) + ([1]Source!CT969/IF([1]Source!BA969&lt;&gt; 0, [1]Source!BA969,1) * [1]Source!I969)), 0 )</f>
        <v>0</v>
      </c>
      <c r="T374">
        <f>IF( [1]Source!BI969 = 1, [1]Source!O969 + [1]Source!X969 + [1]Source!Y969, 0 )</f>
        <v>-392.82</v>
      </c>
      <c r="U374">
        <f>IF( [1]Source!BI969 = 2, [1]Source!O969 + [1]Source!X969 + [1]Source!Y969, 0 )</f>
        <v>0</v>
      </c>
      <c r="V374">
        <f>IF( [1]Source!BI969 = 3, [1]Source!O969 + [1]Source!X969 + [1]Source!Y969, 0 )</f>
        <v>0</v>
      </c>
      <c r="W374">
        <f>IF( [1]Source!BI969 = 4, [1]Source!O969 + [1]Source!X969 + [1]Source!Y969, 0 )</f>
        <v>0</v>
      </c>
      <c r="X374">
        <f>([1]Source!CS969/IF([1]Source!BS969&lt;&gt; 0, [1]Source!BS969,1) * [1]Source!I969)</f>
        <v>0</v>
      </c>
      <c r="Y374">
        <f>ROUND(([1]Source!BZ969/100)*(([1]Source!CT969/IF([1]Source!BA969&lt;&gt; 0, [1]Source!BA969,1) * [1]Source!I969) + (([1]Source!CS969/IF([1]Source!BS969&lt;&gt; 0, [1]Source!BS969,1) * [1]Source!I969) )),2)</f>
        <v>0</v>
      </c>
      <c r="Z374">
        <f>ROUND(([1]Source!CA969/100)*(([1]Source!CT969/IF([1]Source!BA969&lt;&gt; 0, [1]Source!BA969,1) * [1]Source!I969) + (([1]Source!CS969/IF([1]Source!BS969&lt;&gt; 0, [1]Source!BS969,1) * [1]Source!I969) )),2)</f>
        <v>0</v>
      </c>
    </row>
    <row r="375" spans="1:27" ht="60">
      <c r="A375" s="45"/>
      <c r="B375" s="45"/>
      <c r="C375" s="45" t="str">
        <f>[1]Source!F970</f>
        <v>402-0078</v>
      </c>
      <c r="D375" s="46" t="s">
        <v>99</v>
      </c>
      <c r="E375" s="47" t="str">
        <f>[1]Source!H970</f>
        <v>м3</v>
      </c>
      <c r="F375" s="17">
        <f>ROUND([1]Source!I970,6)</f>
        <v>-0.7</v>
      </c>
      <c r="G375" s="14">
        <f>IF([1]Source!AL970=0,[1]Source!AK970,[1]Source!AL970)</f>
        <v>442.85</v>
      </c>
      <c r="H375" s="48" t="str">
        <f>[1]Source!DD970</f>
        <v/>
      </c>
      <c r="I375" s="61">
        <f>([1]Source!CR970/IF([1]Source!BB970&lt;&gt; 0, [1]Source!BB970,1) * [1]Source!I970) + ([1]Source!CQ970/IF([1]Source!BC970&lt;&gt; 0, [1]Source!BC970,1) * [1]Source!I970) + ([1]Source!CT970/IF([1]Source!BA970&lt;&gt; 0, [1]Source!BA970,1) * [1]Source!I970)</f>
        <v>-309.995</v>
      </c>
      <c r="J375" s="48" t="str">
        <f>IF( [1]Source!BO970 &lt;&gt;"", [1]Source!BO970, "" )</f>
        <v/>
      </c>
      <c r="K375" s="17">
        <f>[1]Source!BC970</f>
        <v>4.2619999999999996</v>
      </c>
      <c r="L375" s="14">
        <f>[1]Source!O970</f>
        <v>-1321.2</v>
      </c>
      <c r="M375" s="17"/>
      <c r="O375">
        <f>([1]Source!CT970/IF([1]Source!BA970&lt;&gt; 0, [1]Source!BA970,1) * [1]Source!I970)</f>
        <v>0</v>
      </c>
      <c r="P375">
        <f>IF( [1]Source!BI970 = 1, (([1]Source!CR970/IF([1]Source!BB970&lt;&gt; 0, [1]Source!BB970,1) * [1]Source!I970) + ([1]Source!CQ970/IF([1]Source!BC970&lt;&gt; 0, [1]Source!BC970,1) * [1]Source!I970) + ([1]Source!CT970/IF([1]Source!BA970&lt;&gt; 0, [1]Source!BA970,1) * [1]Source!I970)), 0 )</f>
        <v>-309.995</v>
      </c>
      <c r="Q375">
        <f>IF( [1]Source!BI970 = 2, (([1]Source!CR970/IF([1]Source!BB970&lt;&gt; 0, [1]Source!BB970,1) * [1]Source!I970) + ([1]Source!CQ970/IF([1]Source!BC970&lt;&gt; 0, [1]Source!BC970,1) * [1]Source!I970) + ([1]Source!CT970/IF([1]Source!BA970&lt;&gt; 0, [1]Source!BA970,1) * [1]Source!I970)), 0 )</f>
        <v>0</v>
      </c>
      <c r="R375">
        <f>IF( [1]Source!BI970 = 3, (([1]Source!CR970/IF([1]Source!BB970&lt;&gt; 0, [1]Source!BB970,1) * [1]Source!I970) + ([1]Source!CQ970/IF([1]Source!BC970&lt;&gt; 0, [1]Source!BC970,1) * [1]Source!I970) + ([1]Source!CT970/IF([1]Source!BA970&lt;&gt; 0, [1]Source!BA970,1) * [1]Source!I970)), 0 )</f>
        <v>0</v>
      </c>
      <c r="S375">
        <f>IF( [1]Source!BI970 = 4, (([1]Source!CR970/IF([1]Source!BB970&lt;&gt; 0, [1]Source!BB970,1) * [1]Source!I970) + ([1]Source!CQ970/IF([1]Source!BC970&lt;&gt; 0, [1]Source!BC970,1) * [1]Source!I970) + ([1]Source!CT970/IF([1]Source!BA970&lt;&gt; 0, [1]Source!BA970,1) * [1]Source!I970)), 0 )</f>
        <v>0</v>
      </c>
      <c r="T375">
        <f>IF( [1]Source!BI970 = 1, [1]Source!O970 + [1]Source!X970 + [1]Source!Y970, 0 )</f>
        <v>-1321.2</v>
      </c>
      <c r="U375">
        <f>IF( [1]Source!BI970 = 2, [1]Source!O970 + [1]Source!X970 + [1]Source!Y970, 0 )</f>
        <v>0</v>
      </c>
      <c r="V375">
        <f>IF( [1]Source!BI970 = 3, [1]Source!O970 + [1]Source!X970 + [1]Source!Y970, 0 )</f>
        <v>0</v>
      </c>
      <c r="W375">
        <f>IF( [1]Source!BI970 = 4, [1]Source!O970 + [1]Source!X970 + [1]Source!Y970, 0 )</f>
        <v>0</v>
      </c>
      <c r="X375">
        <f>([1]Source!CS970/IF([1]Source!BS970&lt;&gt; 0, [1]Source!BS970,1) * [1]Source!I970)</f>
        <v>0</v>
      </c>
      <c r="Y375">
        <f>ROUND(([1]Source!BZ970/100)*(([1]Source!CT970/IF([1]Source!BA970&lt;&gt; 0, [1]Source!BA970,1) * [1]Source!I970) + (([1]Source!CS970/IF([1]Source!BS970&lt;&gt; 0, [1]Source!BS970,1) * [1]Source!I970) )),2)</f>
        <v>0</v>
      </c>
      <c r="Z375">
        <f>ROUND(([1]Source!CA970/100)*(([1]Source!CT970/IF([1]Source!BA970&lt;&gt; 0, [1]Source!BA970,1) * [1]Source!I970) + (([1]Source!CS970/IF([1]Source!BS970&lt;&gt; 0, [1]Source!BS970,1) * [1]Source!I970) )),2)</f>
        <v>0</v>
      </c>
    </row>
    <row r="376" spans="1:27" ht="60">
      <c r="A376" s="50"/>
      <c r="B376" s="50"/>
      <c r="C376" s="50" t="str">
        <f>[1]Source!F972</f>
        <v>Т/Н № 2708 от 30.07.2010</v>
      </c>
      <c r="D376" s="51" t="s">
        <v>97</v>
      </c>
      <c r="E376" s="52" t="str">
        <f>[1]Source!H972</f>
        <v>кг</v>
      </c>
      <c r="F376" s="53">
        <f>ROUND([1]Source!I972,6)</f>
        <v>30</v>
      </c>
      <c r="G376" s="54">
        <f>[1]Source!AC972</f>
        <v>17.239999999999998</v>
      </c>
      <c r="H376" s="53"/>
      <c r="I376" s="56">
        <f>([1]Source!CR972/IF([1]Source!BB972&lt;&gt; 0, [1]Source!BB972,1) * [1]Source!I972) + ([1]Source!CQ972/IF([1]Source!BC972&lt;&gt; 0, [1]Source!BC972,1) * [1]Source!I972) + ([1]Source!CT972/IF([1]Source!BA972&lt;&gt; 0, [1]Source!BA972,1) * [1]Source!I972)</f>
        <v>517.19999999999993</v>
      </c>
      <c r="J376" s="55" t="str">
        <f>IF( [1]Source!BO972 &lt;&gt;"", [1]Source!BO972, "" )</f>
        <v/>
      </c>
      <c r="K376" s="53">
        <f>[1]Source!BC972</f>
        <v>4.2619999999999996</v>
      </c>
      <c r="L376" s="54">
        <f>[1]Source!O972</f>
        <v>2204.31</v>
      </c>
      <c r="M376" s="53"/>
      <c r="O376">
        <f>([1]Source!CT972/IF([1]Source!BA972&lt;&gt; 0, [1]Source!BA972,1) * [1]Source!I972)</f>
        <v>0</v>
      </c>
      <c r="P376">
        <f>IF( [1]Source!BI972 = 1, (([1]Source!CR972/IF([1]Source!BB972&lt;&gt; 0, [1]Source!BB972,1) * [1]Source!I972) + ([1]Source!CQ972/IF([1]Source!BC972&lt;&gt; 0, [1]Source!BC972,1) * [1]Source!I972) + ([1]Source!CT972/IF([1]Source!BA972&lt;&gt; 0, [1]Source!BA972,1) * [1]Source!I972)), 0 )</f>
        <v>517.19999999999993</v>
      </c>
      <c r="Q376">
        <f>IF( [1]Source!BI972 = 2, (([1]Source!CR972/IF([1]Source!BB972&lt;&gt; 0, [1]Source!BB972,1) * [1]Source!I972) + ([1]Source!CQ972/IF([1]Source!BC972&lt;&gt; 0, [1]Source!BC972,1) * [1]Source!I972) + ([1]Source!CT972/IF([1]Source!BA972&lt;&gt; 0, [1]Source!BA972,1) * [1]Source!I972)), 0 )</f>
        <v>0</v>
      </c>
      <c r="R376">
        <f>IF( [1]Source!BI972 = 3, (([1]Source!CR972/IF([1]Source!BB972&lt;&gt; 0, [1]Source!BB972,1) * [1]Source!I972) + ([1]Source!CQ972/IF([1]Source!BC972&lt;&gt; 0, [1]Source!BC972,1) * [1]Source!I972) + ([1]Source!CT972/IF([1]Source!BA972&lt;&gt; 0, [1]Source!BA972,1) * [1]Source!I972)), 0 )</f>
        <v>0</v>
      </c>
      <c r="S376">
        <f>IF( [1]Source!BI972 = 4, (([1]Source!CR972/IF([1]Source!BB972&lt;&gt; 0, [1]Source!BB972,1) * [1]Source!I972) + ([1]Source!CQ972/IF([1]Source!BC972&lt;&gt; 0, [1]Source!BC972,1) * [1]Source!I972) + ([1]Source!CT972/IF([1]Source!BA972&lt;&gt; 0, [1]Source!BA972,1) * [1]Source!I972)), 0 )</f>
        <v>0</v>
      </c>
      <c r="T376">
        <f>IF( [1]Source!BI972 = 1, [1]Source!O972 + [1]Source!X972 + [1]Source!Y972, 0 )</f>
        <v>2204.31</v>
      </c>
      <c r="U376">
        <f>IF( [1]Source!BI972 = 2, [1]Source!O972 + [1]Source!X972 + [1]Source!Y972, 0 )</f>
        <v>0</v>
      </c>
      <c r="V376">
        <f>IF( [1]Source!BI972 = 3, [1]Source!O972 + [1]Source!X972 + [1]Source!Y972, 0 )</f>
        <v>0</v>
      </c>
      <c r="W376">
        <f>IF( [1]Source!BI972 = 4, [1]Source!O972 + [1]Source!X972 + [1]Source!Y972, 0 )</f>
        <v>0</v>
      </c>
      <c r="X376">
        <f>([1]Source!CS972/IF([1]Source!BS972&lt;&gt; 0, [1]Source!BS972,1) * [1]Source!I972)</f>
        <v>0</v>
      </c>
      <c r="Y376">
        <f>ROUND(([1]Source!BZ972/100)*(([1]Source!CT972/IF([1]Source!BA972&lt;&gt; 0, [1]Source!BA972,1) * [1]Source!I972) + (([1]Source!CS972/IF([1]Source!BS972&lt;&gt; 0, [1]Source!BS972,1) * [1]Source!I972) )),2)</f>
        <v>0</v>
      </c>
      <c r="Z376">
        <f>ROUND(([1]Source!CA972/100)*(([1]Source!CT972/IF([1]Source!BA972&lt;&gt; 0, [1]Source!BA972,1) * [1]Source!I972) + (([1]Source!CS972/IF([1]Source!BS972&lt;&gt; 0, [1]Source!BS972,1) * [1]Source!I972) )),2)</f>
        <v>0</v>
      </c>
    </row>
    <row r="377" spans="1:27" ht="15.75">
      <c r="A377" s="17"/>
      <c r="B377" s="17"/>
      <c r="C377" s="17"/>
      <c r="D377" s="17"/>
      <c r="E377" s="17"/>
      <c r="F377" s="17"/>
      <c r="G377" s="17"/>
      <c r="H377" s="17"/>
      <c r="I377" s="57">
        <f>([1]Source!CT968/IF([1]Source!BA968 &lt;&gt;0, [1]Source!BA968, 1) * [1]Source!I968) + ([1]Source!CR968 / IF([1]Source!BB968 &lt;&gt;0, [1]Source!BB968, 1) * [1]Source!I968 ) + I370 + I371 + I372 + I374 + I375 + I376</f>
        <v>1080.57375</v>
      </c>
      <c r="J377" s="58"/>
      <c r="K377" s="58"/>
      <c r="L377" s="57">
        <f>[1]Source!S968+[1]Source!Q968+L370 + L371 + L372 + L374 + L375 + L376</f>
        <v>8612.98</v>
      </c>
      <c r="M377" s="57">
        <f>[1]Source!U968</f>
        <v>22.2</v>
      </c>
      <c r="N377" s="59">
        <f>I377</f>
        <v>1080.57375</v>
      </c>
      <c r="O377">
        <f>([1]Source!CT968/IF([1]Source!BA968&lt;&gt; 0, [1]Source!BA968,1) * [1]Source!I968)</f>
        <v>183.595</v>
      </c>
      <c r="P377">
        <f>IF( [1]Source!BI968 = 1, (( ( ([1]Source!CT968/IF([1]Source!BA968 &lt;&gt;0,[1]Source!BA968, 1) * [1]Source!I968) + ([1]Source!CR968/IF([1]Source!BB968 &lt;&gt;0,[1]Source!BB968, 1)* [1]Source!I968) + ([1]Source!CQ968/IF([1]Source!BC968 &lt;&gt;0,[1]Source!BC968, 1) * [1]Source!I968) ) + (([1]Source!BZ968/100)*( ([1]Source!CT968/IF([1]Source!BA968 &lt;&gt;0,[1]Source!BA968, 1)* [1]Source!I968) + ([1]Source!CS968/IF([1]Source!BS968 &lt;&gt;0,[1]Source!BS968, 1) * [1]Source!I968 ))) + (([1]Source!CA968/100)*( ([1]Source!CT968/IF([1]Source!BA968 &lt;&gt;0,[1]Source!BA968, 1)* [1]Source!I968) + ([1]Source!CS968/IF([1]Source!BS968 &lt;&gt;0,[1]Source!BS968, 1) * [1]Source!I968 ))))), 0 )</f>
        <v>965.52940000000001</v>
      </c>
      <c r="Q377">
        <f>IF( [1]Source!BI968 = 2, (( ( ([1]Source!CT968/IF([1]Source!BA968 &lt;&gt;0,[1]Source!BA968, 1) * [1]Source!I968) + ([1]Source!CR968/IF([1]Source!BB968 &lt;&gt;0,[1]Source!BB968, 1)* [1]Source!I968) + ([1]Source!CQ968/IF([1]Source!BC968 &lt;&gt;0,[1]Source!BC968, 1) * [1]Source!I968) ) + (([1]Source!BZ968/100)*( ([1]Source!CT968/IF([1]Source!BA968 &lt;&gt;0,[1]Source!BA968, 1)* [1]Source!I968) + ([1]Source!CS968/IF([1]Source!BS968 &lt;&gt;0,[1]Source!BS968, 1) * [1]Source!I968 ))) + (([1]Source!CA968/100)*( ([1]Source!CT968/IF([1]Source!BA968 &lt;&gt;0,[1]Source!BA968, 1)* [1]Source!I968) + ([1]Source!CS968/IF([1]Source!BS968 &lt;&gt;0,[1]Source!BS968, 1) * [1]Source!I968 ))))), 0 )</f>
        <v>0</v>
      </c>
      <c r="R377">
        <f>IF( [1]Source!BI968 = 3, (( ( ([1]Source!CT968/IF([1]Source!BA968 &lt;&gt;0,[1]Source!BA968, 1) * [1]Source!I968) + ([1]Source!CR968/IF([1]Source!BB968 &lt;&gt;0,[1]Source!BB968, 1)* [1]Source!I968) + ([1]Source!CQ968/IF([1]Source!BC968 &lt;&gt;0,[1]Source!BC968, 1) * [1]Source!I968) ) + (([1]Source!BZ968/100)*( ([1]Source!CT968/IF([1]Source!BA968 &lt;&gt;0,[1]Source!BA968, 1)* [1]Source!I968) + ([1]Source!CS968/IF([1]Source!BS968 &lt;&gt;0,[1]Source!BS968, 1) * [1]Source!I968 ))) + (([1]Source!CA968/100)*( ([1]Source!CT968/IF([1]Source!BA968 &lt;&gt;0,[1]Source!BA968, 1)* [1]Source!I968) + ([1]Source!CS968/IF([1]Source!BS968 &lt;&gt;0,[1]Source!BS968, 1) * [1]Source!I968 ))))), 0 )</f>
        <v>0</v>
      </c>
      <c r="S377">
        <f>IF( [1]Source!BI968 = 4, (( ( ([1]Source!CT968/IF([1]Source!BA968 &lt;&gt;0,[1]Source!BA968, 1) * [1]Source!I968) + ([1]Source!CR968/IF([1]Source!BB968 &lt;&gt;0,[1]Source!BB968, 1)* [1]Source!I968) + ([1]Source!CQ968/IF([1]Source!BC968 &lt;&gt;0,[1]Source!BC968, 1) * [1]Source!I968) ) + (([1]Source!BZ968/100)*( ([1]Source!CT968/IF([1]Source!BA968 &lt;&gt;0,[1]Source!BA968, 1)* [1]Source!I968) + ([1]Source!CS968/IF([1]Source!BS968 &lt;&gt;0,[1]Source!BS968, 1) * [1]Source!I968 ))) + (([1]Source!CA968/100)*( ([1]Source!CT968/IF([1]Source!BA968 &lt;&gt;0,[1]Source!BA968, 1)* [1]Source!I968) + ([1]Source!CS968/IF([1]Source!BS968 &lt;&gt;0,[1]Source!BS968, 1) * [1]Source!I968 ))))), 0 )</f>
        <v>0</v>
      </c>
      <c r="T377">
        <f>IF( [1]Source!BI968 = 1, [1]Source!O968 + [1]Source!X968 + [1]Source!Y968, 0 )</f>
        <v>8122.69</v>
      </c>
      <c r="U377">
        <f>IF( [1]Source!BI968 = 2, [1]Source!O968 + [1]Source!X968 + [1]Source!Y968, 0 )</f>
        <v>0</v>
      </c>
      <c r="V377">
        <f>IF( [1]Source!BI968 = 3, [1]Source!O968 + [1]Source!X968 + [1]Source!Y968, 0 )</f>
        <v>0</v>
      </c>
      <c r="W377">
        <f>IF( [1]Source!BI968 = 4, [1]Source!O968 + [1]Source!X968 + [1]Source!Y968, 0 )</f>
        <v>0</v>
      </c>
      <c r="X377">
        <f>([1]Source!CS968/IF([1]Source!BS968&lt;&gt; 0, [1]Source!BS968,1) * [1]Source!I968)</f>
        <v>0</v>
      </c>
    </row>
    <row r="378" spans="1:27" ht="60">
      <c r="A378" s="44">
        <v>30</v>
      </c>
      <c r="B378" s="44" t="str">
        <f>[1]Source!E974</f>
        <v>170</v>
      </c>
      <c r="C378" s="45" t="str">
        <f>[1]Source!F974</f>
        <v>08-01-003-1</v>
      </c>
      <c r="D378" s="46" t="s">
        <v>109</v>
      </c>
      <c r="E378" s="47" t="str">
        <f>[1]Source!H974</f>
        <v>100 м2</v>
      </c>
      <c r="F378" s="17">
        <f>ROUND([1]Source!I974,6)</f>
        <v>0.39200000000000002</v>
      </c>
      <c r="G378" s="14">
        <f>IF( [1]Source!AK974 &lt;&gt;0, [1]Source!AK974, [1]Source!AL974 + [1]Source!AM974 + [1]Source!AO974)</f>
        <v>1950.25</v>
      </c>
      <c r="H378" s="17"/>
      <c r="I378" s="17"/>
      <c r="J378" s="48" t="str">
        <f>IF( [1]Source!BO974 &lt;&gt;"", [1]Source!BO974, "" )</f>
        <v/>
      </c>
      <c r="K378" s="17"/>
      <c r="L378" s="17"/>
      <c r="M378" s="17"/>
      <c r="AA378">
        <v>30</v>
      </c>
    </row>
    <row r="379" spans="1:27" ht="15">
      <c r="A379" s="17"/>
      <c r="B379" s="17"/>
      <c r="C379" s="17"/>
      <c r="D379" s="17" t="s">
        <v>27</v>
      </c>
      <c r="E379" s="17"/>
      <c r="F379" s="17"/>
      <c r="G379" s="14">
        <f>[1]Source!AO974</f>
        <v>287.64999999999998</v>
      </c>
      <c r="H379" s="48" t="str">
        <f>[1]Source!DG974</f>
        <v/>
      </c>
      <c r="I379" s="14">
        <f>([1]Source!CT974/IF([1]Source!BA974&lt;&gt; 0, [1]Source!BA974,1) * [1]Source!I974)</f>
        <v>112.75879999999999</v>
      </c>
      <c r="J379" s="17"/>
      <c r="K379" s="17">
        <f>[1]Source!BA974</f>
        <v>11.465999999999999</v>
      </c>
      <c r="L379" s="14">
        <f>[1]Source!S974</f>
        <v>1292.8900000000001</v>
      </c>
      <c r="M379" s="17"/>
    </row>
    <row r="380" spans="1:27" ht="15">
      <c r="A380" s="17"/>
      <c r="B380" s="17"/>
      <c r="C380" s="17"/>
      <c r="D380" s="17" t="s">
        <v>28</v>
      </c>
      <c r="E380" s="17"/>
      <c r="F380" s="17"/>
      <c r="G380" s="14">
        <f>[1]Source!AM974</f>
        <v>33.6</v>
      </c>
      <c r="H380" s="48" t="str">
        <f>[1]Source!DE974</f>
        <v/>
      </c>
      <c r="I380" s="14">
        <f>([1]Source!CR974/IF([1]Source!BB974&lt;&gt; 0, [1]Source!BB974,1) * [1]Source!I974)</f>
        <v>13.171200000000001</v>
      </c>
      <c r="J380" s="17"/>
      <c r="K380" s="17">
        <f>[1]Source!BB974</f>
        <v>5.8449999999999998</v>
      </c>
      <c r="L380" s="14">
        <f>[1]Source!Q974</f>
        <v>76.989999999999995</v>
      </c>
      <c r="M380" s="17"/>
    </row>
    <row r="381" spans="1:27" ht="15">
      <c r="A381" s="17"/>
      <c r="B381" s="17"/>
      <c r="C381" s="17"/>
      <c r="D381" s="17" t="s">
        <v>30</v>
      </c>
      <c r="E381" s="17"/>
      <c r="F381" s="17"/>
      <c r="G381" s="14">
        <f>[1]Source!AL974</f>
        <v>1629</v>
      </c>
      <c r="H381" s="48" t="str">
        <f>[1]Source!DD974</f>
        <v/>
      </c>
      <c r="I381" s="14">
        <f>([1]Source!CQ974/IF([1]Source!BC974&lt;&gt; 0, [1]Source!BC974,1) * [1]Source!I974)</f>
        <v>638.56799999999998</v>
      </c>
      <c r="J381" s="17"/>
      <c r="K381" s="17">
        <f>[1]Source!BC974</f>
        <v>4.2619999999999996</v>
      </c>
      <c r="L381" s="14">
        <f>[1]Source!P974</f>
        <v>2721.58</v>
      </c>
      <c r="M381" s="17"/>
    </row>
    <row r="382" spans="1:27" ht="15">
      <c r="A382" s="17"/>
      <c r="B382" s="17"/>
      <c r="C382" s="17"/>
      <c r="D382" s="17" t="s">
        <v>31</v>
      </c>
      <c r="E382" s="20" t="s">
        <v>34</v>
      </c>
      <c r="F382" s="17"/>
      <c r="G382" s="14">
        <f>[1]Source!BZ974</f>
        <v>122</v>
      </c>
      <c r="H382" s="17"/>
      <c r="I382" s="14">
        <f>Y382 + Y385 + Y386 + Y387</f>
        <v>137.57</v>
      </c>
      <c r="J382" s="17"/>
      <c r="K382" s="14">
        <f>[1]Source!AT974</f>
        <v>122</v>
      </c>
      <c r="L382" s="14">
        <f>[1]Source!X974 + [1]Source!X975 + [1]Source!X976 + [1]Source!X977 + [1]Source!X978 + [1]Source!X979</f>
        <v>1577.33</v>
      </c>
      <c r="M382" s="17"/>
      <c r="Y382">
        <f>ROUND((G382/100)*((([1]Source!CT974/IF([1]Source!BA974 &lt;&gt; 0, [1]Source!BA974,1) * [1]Source!I974)) + (([1]Source!CS974/IF([1]Source!BS974 &lt;&gt; 0, [1]Source!BS974, 1) * [1]Source!I974))),2)</f>
        <v>137.57</v>
      </c>
    </row>
    <row r="383" spans="1:27" ht="15">
      <c r="A383" s="17"/>
      <c r="B383" s="17"/>
      <c r="C383" s="17"/>
      <c r="D383" s="17" t="s">
        <v>32</v>
      </c>
      <c r="E383" s="20" t="s">
        <v>34</v>
      </c>
      <c r="F383" s="17"/>
      <c r="G383" s="14">
        <f>[1]Source!CA974</f>
        <v>80</v>
      </c>
      <c r="H383" s="17"/>
      <c r="I383" s="14">
        <f>Z383 + Z385 + Z386 + Z387</f>
        <v>90.21</v>
      </c>
      <c r="J383" s="17"/>
      <c r="K383" s="14">
        <f>[1]Source!AU974</f>
        <v>80</v>
      </c>
      <c r="L383" s="14">
        <f>[1]Source!Y974 + [1]Source!Y975 + [1]Source!Y976 + [1]Source!Y977 + [1]Source!Y978 + [1]Source!Y979</f>
        <v>1034.31</v>
      </c>
      <c r="M383" s="17"/>
      <c r="Z383">
        <f>ROUND((G383/100)*((([1]Source!CT974/IF([1]Source!BA974 &lt;&gt; 0, [1]Source!BA974,1) * [1]Source!I974)) + (([1]Source!CS974/IF([1]Source!BS974 &lt;&gt; 0, [1]Source!BS974, 1) * [1]Source!I974))),2)</f>
        <v>90.21</v>
      </c>
    </row>
    <row r="384" spans="1:27" ht="15">
      <c r="A384" s="17"/>
      <c r="B384" s="17"/>
      <c r="C384" s="17"/>
      <c r="D384" s="17" t="s">
        <v>33</v>
      </c>
      <c r="E384" s="20" t="s">
        <v>35</v>
      </c>
      <c r="F384" s="17">
        <f>[1]Source!AQ974</f>
        <v>38.200000000000003</v>
      </c>
      <c r="G384" s="17"/>
      <c r="H384" s="48" t="str">
        <f>[1]Source!DI974</f>
        <v/>
      </c>
      <c r="I384" s="17"/>
      <c r="J384" s="17"/>
      <c r="K384" s="17"/>
      <c r="L384" s="17"/>
      <c r="M384" s="14">
        <f>[1]Source!U974</f>
        <v>14.974400000000001</v>
      </c>
    </row>
    <row r="385" spans="1:27" ht="45">
      <c r="A385" s="45"/>
      <c r="B385" s="45"/>
      <c r="C385" s="45" t="str">
        <f>[1]Source!F975</f>
        <v>113-0368</v>
      </c>
      <c r="D385" s="46" t="s">
        <v>95</v>
      </c>
      <c r="E385" s="47" t="str">
        <f>[1]Source!H975</f>
        <v>т</v>
      </c>
      <c r="F385" s="17">
        <f>ROUND([1]Source!I975,6)</f>
        <v>-1.9599999999999999E-2</v>
      </c>
      <c r="G385" s="14">
        <f>IF([1]Source!AL975=0,[1]Source!AK975,[1]Source!AL975)</f>
        <v>7373.5</v>
      </c>
      <c r="H385" s="48" t="str">
        <f>[1]Source!DD975</f>
        <v/>
      </c>
      <c r="I385" s="61">
        <f>([1]Source!CR975/IF([1]Source!BB975&lt;&gt; 0, [1]Source!BB975,1) * [1]Source!I975) + ([1]Source!CQ975/IF([1]Source!BC975&lt;&gt; 0, [1]Source!BC975,1) * [1]Source!I975) + ([1]Source!CT975/IF([1]Source!BA975&lt;&gt; 0, [1]Source!BA975,1) * [1]Source!I975)</f>
        <v>-144.5206</v>
      </c>
      <c r="J385" s="48" t="str">
        <f>IF( [1]Source!BO975 &lt;&gt;"", [1]Source!BO975, "" )</f>
        <v/>
      </c>
      <c r="K385" s="17">
        <f>[1]Source!BC975</f>
        <v>4.2619999999999996</v>
      </c>
      <c r="L385" s="14">
        <f>[1]Source!O975</f>
        <v>-615.95000000000005</v>
      </c>
      <c r="M385" s="17"/>
      <c r="O385">
        <f>([1]Source!CT975/IF([1]Source!BA975&lt;&gt; 0, [1]Source!BA975,1) * [1]Source!I975)</f>
        <v>0</v>
      </c>
      <c r="P385">
        <f>IF( [1]Source!BI975 = 1, (([1]Source!CR975/IF([1]Source!BB975&lt;&gt; 0, [1]Source!BB975,1) * [1]Source!I975) + ([1]Source!CQ975/IF([1]Source!BC975&lt;&gt; 0, [1]Source!BC975,1) * [1]Source!I975) + ([1]Source!CT975/IF([1]Source!BA975&lt;&gt; 0, [1]Source!BA975,1) * [1]Source!I975)), 0 )</f>
        <v>-144.5206</v>
      </c>
      <c r="Q385">
        <f>IF( [1]Source!BI975 = 2, (([1]Source!CR975/IF([1]Source!BB975&lt;&gt; 0, [1]Source!BB975,1) * [1]Source!I975) + ([1]Source!CQ975/IF([1]Source!BC975&lt;&gt; 0, [1]Source!BC975,1) * [1]Source!I975) + ([1]Source!CT975/IF([1]Source!BA975&lt;&gt; 0, [1]Source!BA975,1) * [1]Source!I975)), 0 )</f>
        <v>0</v>
      </c>
      <c r="R385">
        <f>IF( [1]Source!BI975 = 3, (([1]Source!CR975/IF([1]Source!BB975&lt;&gt; 0, [1]Source!BB975,1) * [1]Source!I975) + ([1]Source!CQ975/IF([1]Source!BC975&lt;&gt; 0, [1]Source!BC975,1) * [1]Source!I975) + ([1]Source!CT975/IF([1]Source!BA975&lt;&gt; 0, [1]Source!BA975,1) * [1]Source!I975)), 0 )</f>
        <v>0</v>
      </c>
      <c r="S385">
        <f>IF( [1]Source!BI975 = 4, (([1]Source!CR975/IF([1]Source!BB975&lt;&gt; 0, [1]Source!BB975,1) * [1]Source!I975) + ([1]Source!CQ975/IF([1]Source!BC975&lt;&gt; 0, [1]Source!BC975,1) * [1]Source!I975) + ([1]Source!CT975/IF([1]Source!BA975&lt;&gt; 0, [1]Source!BA975,1) * [1]Source!I975)), 0 )</f>
        <v>0</v>
      </c>
      <c r="T385">
        <f>IF( [1]Source!BI975 = 1, [1]Source!O975 + [1]Source!X975 + [1]Source!Y975, 0 )</f>
        <v>-615.95000000000005</v>
      </c>
      <c r="U385">
        <f>IF( [1]Source!BI975 = 2, [1]Source!O975 + [1]Source!X975 + [1]Source!Y975, 0 )</f>
        <v>0</v>
      </c>
      <c r="V385">
        <f>IF( [1]Source!BI975 = 3, [1]Source!O975 + [1]Source!X975 + [1]Source!Y975, 0 )</f>
        <v>0</v>
      </c>
      <c r="W385">
        <f>IF( [1]Source!BI975 = 4, [1]Source!O975 + [1]Source!X975 + [1]Source!Y975, 0 )</f>
        <v>0</v>
      </c>
      <c r="X385">
        <f>([1]Source!CS975/IF([1]Source!BS975&lt;&gt; 0, [1]Source!BS975,1) * [1]Source!I975)</f>
        <v>0</v>
      </c>
      <c r="Y385">
        <f>ROUND(([1]Source!BZ975/100)*(([1]Source!CT975/IF([1]Source!BA975&lt;&gt; 0, [1]Source!BA975,1) * [1]Source!I975) + (([1]Source!CS975/IF([1]Source!BS975&lt;&gt; 0, [1]Source!BS975,1) * [1]Source!I975) )),2)</f>
        <v>0</v>
      </c>
      <c r="Z385">
        <f>ROUND(([1]Source!CA975/100)*(([1]Source!CT975/IF([1]Source!BA975&lt;&gt; 0, [1]Source!BA975,1) * [1]Source!I975) + (([1]Source!CS975/IF([1]Source!BS975&lt;&gt; 0, [1]Source!BS975,1) * [1]Source!I975) )),2)</f>
        <v>0</v>
      </c>
    </row>
    <row r="386" spans="1:27" ht="60">
      <c r="A386" s="45"/>
      <c r="B386" s="45"/>
      <c r="C386" s="45" t="str">
        <f>[1]Source!F976</f>
        <v>402-0001</v>
      </c>
      <c r="D386" s="46" t="s">
        <v>96</v>
      </c>
      <c r="E386" s="47" t="str">
        <f>[1]Source!H976</f>
        <v>м3</v>
      </c>
      <c r="F386" s="17">
        <f>ROUND([1]Source!I976,6)</f>
        <v>-1.2152000000000001</v>
      </c>
      <c r="G386" s="14">
        <f>IF([1]Source!AL976=0,[1]Source!AK976,[1]Source!AL976)</f>
        <v>405.9</v>
      </c>
      <c r="H386" s="48" t="str">
        <f>[1]Source!DD976</f>
        <v/>
      </c>
      <c r="I386" s="61">
        <f>([1]Source!CR976/IF([1]Source!BB976&lt;&gt; 0, [1]Source!BB976,1) * [1]Source!I976) + ([1]Source!CQ976/IF([1]Source!BC976&lt;&gt; 0, [1]Source!BC976,1) * [1]Source!I976) + ([1]Source!CT976/IF([1]Source!BA976&lt;&gt; 0, [1]Source!BA976,1) * [1]Source!I976)</f>
        <v>-493.24968000000001</v>
      </c>
      <c r="J386" s="48" t="str">
        <f>IF( [1]Source!BO976 &lt;&gt;"", [1]Source!BO976, "" )</f>
        <v/>
      </c>
      <c r="K386" s="17">
        <f>[1]Source!BC976</f>
        <v>4.2619999999999996</v>
      </c>
      <c r="L386" s="14">
        <f>[1]Source!O976</f>
        <v>-2102.23</v>
      </c>
      <c r="M386" s="17"/>
      <c r="O386">
        <f>([1]Source!CT976/IF([1]Source!BA976&lt;&gt; 0, [1]Source!BA976,1) * [1]Source!I976)</f>
        <v>0</v>
      </c>
      <c r="P386">
        <f>IF( [1]Source!BI976 = 1, (([1]Source!CR976/IF([1]Source!BB976&lt;&gt; 0, [1]Source!BB976,1) * [1]Source!I976) + ([1]Source!CQ976/IF([1]Source!BC976&lt;&gt; 0, [1]Source!BC976,1) * [1]Source!I976) + ([1]Source!CT976/IF([1]Source!BA976&lt;&gt; 0, [1]Source!BA976,1) * [1]Source!I976)), 0 )</f>
        <v>-493.24968000000001</v>
      </c>
      <c r="Q386">
        <f>IF( [1]Source!BI976 = 2, (([1]Source!CR976/IF([1]Source!BB976&lt;&gt; 0, [1]Source!BB976,1) * [1]Source!I976) + ([1]Source!CQ976/IF([1]Source!BC976&lt;&gt; 0, [1]Source!BC976,1) * [1]Source!I976) + ([1]Source!CT976/IF([1]Source!BA976&lt;&gt; 0, [1]Source!BA976,1) * [1]Source!I976)), 0 )</f>
        <v>0</v>
      </c>
      <c r="R386">
        <f>IF( [1]Source!BI976 = 3, (([1]Source!CR976/IF([1]Source!BB976&lt;&gt; 0, [1]Source!BB976,1) * [1]Source!I976) + ([1]Source!CQ976/IF([1]Source!BC976&lt;&gt; 0, [1]Source!BC976,1) * [1]Source!I976) + ([1]Source!CT976/IF([1]Source!BA976&lt;&gt; 0, [1]Source!BA976,1) * [1]Source!I976)), 0 )</f>
        <v>0</v>
      </c>
      <c r="S386">
        <f>IF( [1]Source!BI976 = 4, (([1]Source!CR976/IF([1]Source!BB976&lt;&gt; 0, [1]Source!BB976,1) * [1]Source!I976) + ([1]Source!CQ976/IF([1]Source!BC976&lt;&gt; 0, [1]Source!BC976,1) * [1]Source!I976) + ([1]Source!CT976/IF([1]Source!BA976&lt;&gt; 0, [1]Source!BA976,1) * [1]Source!I976)), 0 )</f>
        <v>0</v>
      </c>
      <c r="T386">
        <f>IF( [1]Source!BI976 = 1, [1]Source!O976 + [1]Source!X976 + [1]Source!Y976, 0 )</f>
        <v>-2102.23</v>
      </c>
      <c r="U386">
        <f>IF( [1]Source!BI976 = 2, [1]Source!O976 + [1]Source!X976 + [1]Source!Y976, 0 )</f>
        <v>0</v>
      </c>
      <c r="V386">
        <f>IF( [1]Source!BI976 = 3, [1]Source!O976 + [1]Source!X976 + [1]Source!Y976, 0 )</f>
        <v>0</v>
      </c>
      <c r="W386">
        <f>IF( [1]Source!BI976 = 4, [1]Source!O976 + [1]Source!X976 + [1]Source!Y976, 0 )</f>
        <v>0</v>
      </c>
      <c r="X386">
        <f>([1]Source!CS976/IF([1]Source!BS976&lt;&gt; 0, [1]Source!BS976,1) * [1]Source!I976)</f>
        <v>0</v>
      </c>
      <c r="Y386">
        <f>ROUND(([1]Source!BZ976/100)*(([1]Source!CT976/IF([1]Source!BA976&lt;&gt; 0, [1]Source!BA976,1) * [1]Source!I976) + (([1]Source!CS976/IF([1]Source!BS976&lt;&gt; 0, [1]Source!BS976,1) * [1]Source!I976) )),2)</f>
        <v>0</v>
      </c>
      <c r="Z386">
        <f>ROUND(([1]Source!CA976/100)*(([1]Source!CT976/IF([1]Source!BA976&lt;&gt; 0, [1]Source!BA976,1) * [1]Source!I976) + (([1]Source!CS976/IF([1]Source!BS976&lt;&gt; 0, [1]Source!BS976,1) * [1]Source!I976) )),2)</f>
        <v>0</v>
      </c>
    </row>
    <row r="387" spans="1:27" ht="60">
      <c r="A387" s="50"/>
      <c r="B387" s="50"/>
      <c r="C387" s="50" t="str">
        <f>[1]Source!F978</f>
        <v>Т/Н № 2708 от 30.07.2010</v>
      </c>
      <c r="D387" s="51" t="s">
        <v>97</v>
      </c>
      <c r="E387" s="52" t="str">
        <f>[1]Source!H978</f>
        <v>кг</v>
      </c>
      <c r="F387" s="53">
        <f>ROUND([1]Source!I978,6)</f>
        <v>47.04</v>
      </c>
      <c r="G387" s="54">
        <f>[1]Source!AC978</f>
        <v>17.239999999999998</v>
      </c>
      <c r="H387" s="53"/>
      <c r="I387" s="56">
        <f>([1]Source!CR978/IF([1]Source!BB978&lt;&gt; 0, [1]Source!BB978,1) * [1]Source!I978) + ([1]Source!CQ978/IF([1]Source!BC978&lt;&gt; 0, [1]Source!BC978,1) * [1]Source!I978) + ([1]Source!CT978/IF([1]Source!BA978&lt;&gt; 0, [1]Source!BA978,1) * [1]Source!I978)</f>
        <v>810.9695999999999</v>
      </c>
      <c r="J387" s="55" t="str">
        <f>IF( [1]Source!BO978 &lt;&gt;"", [1]Source!BO978, "" )</f>
        <v/>
      </c>
      <c r="K387" s="53">
        <f>[1]Source!BC978</f>
        <v>4.2619999999999996</v>
      </c>
      <c r="L387" s="54">
        <f>[1]Source!O978</f>
        <v>3456.35</v>
      </c>
      <c r="M387" s="53"/>
      <c r="O387">
        <f>([1]Source!CT978/IF([1]Source!BA978&lt;&gt; 0, [1]Source!BA978,1) * [1]Source!I978)</f>
        <v>0</v>
      </c>
      <c r="P387">
        <f>IF( [1]Source!BI978 = 1, (([1]Source!CR978/IF([1]Source!BB978&lt;&gt; 0, [1]Source!BB978,1) * [1]Source!I978) + ([1]Source!CQ978/IF([1]Source!BC978&lt;&gt; 0, [1]Source!BC978,1) * [1]Source!I978) + ([1]Source!CT978/IF([1]Source!BA978&lt;&gt; 0, [1]Source!BA978,1) * [1]Source!I978)), 0 )</f>
        <v>810.9695999999999</v>
      </c>
      <c r="Q387">
        <f>IF( [1]Source!BI978 = 2, (([1]Source!CR978/IF([1]Source!BB978&lt;&gt; 0, [1]Source!BB978,1) * [1]Source!I978) + ([1]Source!CQ978/IF([1]Source!BC978&lt;&gt; 0, [1]Source!BC978,1) * [1]Source!I978) + ([1]Source!CT978/IF([1]Source!BA978&lt;&gt; 0, [1]Source!BA978,1) * [1]Source!I978)), 0 )</f>
        <v>0</v>
      </c>
      <c r="R387">
        <f>IF( [1]Source!BI978 = 3, (([1]Source!CR978/IF([1]Source!BB978&lt;&gt; 0, [1]Source!BB978,1) * [1]Source!I978) + ([1]Source!CQ978/IF([1]Source!BC978&lt;&gt; 0, [1]Source!BC978,1) * [1]Source!I978) + ([1]Source!CT978/IF([1]Source!BA978&lt;&gt; 0, [1]Source!BA978,1) * [1]Source!I978)), 0 )</f>
        <v>0</v>
      </c>
      <c r="S387">
        <f>IF( [1]Source!BI978 = 4, (([1]Source!CR978/IF([1]Source!BB978&lt;&gt; 0, [1]Source!BB978,1) * [1]Source!I978) + ([1]Source!CQ978/IF([1]Source!BC978&lt;&gt; 0, [1]Source!BC978,1) * [1]Source!I978) + ([1]Source!CT978/IF([1]Source!BA978&lt;&gt; 0, [1]Source!BA978,1) * [1]Source!I978)), 0 )</f>
        <v>0</v>
      </c>
      <c r="T387">
        <f>IF( [1]Source!BI978 = 1, [1]Source!O978 + [1]Source!X978 + [1]Source!Y978, 0 )</f>
        <v>3456.35</v>
      </c>
      <c r="U387">
        <f>IF( [1]Source!BI978 = 2, [1]Source!O978 + [1]Source!X978 + [1]Source!Y978, 0 )</f>
        <v>0</v>
      </c>
      <c r="V387">
        <f>IF( [1]Source!BI978 = 3, [1]Source!O978 + [1]Source!X978 + [1]Source!Y978, 0 )</f>
        <v>0</v>
      </c>
      <c r="W387">
        <f>IF( [1]Source!BI978 = 4, [1]Source!O978 + [1]Source!X978 + [1]Source!Y978, 0 )</f>
        <v>0</v>
      </c>
      <c r="X387">
        <f>([1]Source!CS978/IF([1]Source!BS978&lt;&gt; 0, [1]Source!BS978,1) * [1]Source!I978)</f>
        <v>0</v>
      </c>
      <c r="Y387">
        <f>ROUND(([1]Source!BZ978/100)*(([1]Source!CT978/IF([1]Source!BA978&lt;&gt; 0, [1]Source!BA978,1) * [1]Source!I978) + (([1]Source!CS978/IF([1]Source!BS978&lt;&gt; 0, [1]Source!BS978,1) * [1]Source!I978) )),2)</f>
        <v>0</v>
      </c>
      <c r="Z387">
        <f>ROUND(([1]Source!CA978/100)*(([1]Source!CT978/IF([1]Source!BA978&lt;&gt; 0, [1]Source!BA978,1) * [1]Source!I978) + (([1]Source!CS978/IF([1]Source!BS978&lt;&gt; 0, [1]Source!BS978,1) * [1]Source!I978) )),2)</f>
        <v>0</v>
      </c>
    </row>
    <row r="388" spans="1:27" ht="15.75">
      <c r="A388" s="17"/>
      <c r="B388" s="17"/>
      <c r="C388" s="17"/>
      <c r="D388" s="17"/>
      <c r="E388" s="17"/>
      <c r="F388" s="17"/>
      <c r="G388" s="17"/>
      <c r="H388" s="17"/>
      <c r="I388" s="57">
        <f>([1]Source!CT974/IF([1]Source!BA974 &lt;&gt;0, [1]Source!BA974, 1) * [1]Source!I974) + ([1]Source!CR974 / IF([1]Source!BB974 &lt;&gt;0, [1]Source!BB974, 1) * [1]Source!I974 ) + I381 + I382 + I383 + I385 + I386 + I387</f>
        <v>1165.47732</v>
      </c>
      <c r="J388" s="58"/>
      <c r="K388" s="58"/>
      <c r="L388" s="57">
        <f>[1]Source!S974+[1]Source!Q974+L381 + L382 + L383 + L385 + L386 + L387</f>
        <v>7441.27</v>
      </c>
      <c r="M388" s="57">
        <f>[1]Source!U974</f>
        <v>14.974400000000001</v>
      </c>
      <c r="N388" s="59">
        <f>I388</f>
        <v>1165.47732</v>
      </c>
      <c r="O388">
        <f>([1]Source!CT974/IF([1]Source!BA974&lt;&gt; 0, [1]Source!BA974,1) * [1]Source!I974)</f>
        <v>112.75879999999999</v>
      </c>
      <c r="P388">
        <f>IF( [1]Source!BI974 = 1, (( ( ([1]Source!CT974/IF([1]Source!BA974 &lt;&gt;0,[1]Source!BA974, 1) * [1]Source!I974) + ([1]Source!CR974/IF([1]Source!BB974 &lt;&gt;0,[1]Source!BB974, 1)* [1]Source!I974) + ([1]Source!CQ974/IF([1]Source!BC974 &lt;&gt;0,[1]Source!BC974, 1) * [1]Source!I974) ) + (([1]Source!BZ974/100)*( ([1]Source!CT974/IF([1]Source!BA974 &lt;&gt;0,[1]Source!BA974, 1)* [1]Source!I974) + ([1]Source!CS974/IF([1]Source!BS974 &lt;&gt;0,[1]Source!BS974, 1) * [1]Source!I974 ))) + (([1]Source!CA974/100)*( ([1]Source!CT974/IF([1]Source!BA974 &lt;&gt;0,[1]Source!BA974, 1)* [1]Source!I974) + ([1]Source!CS974/IF([1]Source!BS974 &lt;&gt;0,[1]Source!BS974, 1) * [1]Source!I974 ))))), 0 )</f>
        <v>992.27077599999996</v>
      </c>
      <c r="Q388">
        <f>IF( [1]Source!BI974 = 2, (( ( ([1]Source!CT974/IF([1]Source!BA974 &lt;&gt;0,[1]Source!BA974, 1) * [1]Source!I974) + ([1]Source!CR974/IF([1]Source!BB974 &lt;&gt;0,[1]Source!BB974, 1)* [1]Source!I974) + ([1]Source!CQ974/IF([1]Source!BC974 &lt;&gt;0,[1]Source!BC974, 1) * [1]Source!I974) ) + (([1]Source!BZ974/100)*( ([1]Source!CT974/IF([1]Source!BA974 &lt;&gt;0,[1]Source!BA974, 1)* [1]Source!I974) + ([1]Source!CS974/IF([1]Source!BS974 &lt;&gt;0,[1]Source!BS974, 1) * [1]Source!I974 ))) + (([1]Source!CA974/100)*( ([1]Source!CT974/IF([1]Source!BA974 &lt;&gt;0,[1]Source!BA974, 1)* [1]Source!I974) + ([1]Source!CS974/IF([1]Source!BS974 &lt;&gt;0,[1]Source!BS974, 1) * [1]Source!I974 ))))), 0 )</f>
        <v>0</v>
      </c>
      <c r="R388">
        <f>IF( [1]Source!BI974 = 3, (( ( ([1]Source!CT974/IF([1]Source!BA974 &lt;&gt;0,[1]Source!BA974, 1) * [1]Source!I974) + ([1]Source!CR974/IF([1]Source!BB974 &lt;&gt;0,[1]Source!BB974, 1)* [1]Source!I974) + ([1]Source!CQ974/IF([1]Source!BC974 &lt;&gt;0,[1]Source!BC974, 1) * [1]Source!I974) ) + (([1]Source!BZ974/100)*( ([1]Source!CT974/IF([1]Source!BA974 &lt;&gt;0,[1]Source!BA974, 1)* [1]Source!I974) + ([1]Source!CS974/IF([1]Source!BS974 &lt;&gt;0,[1]Source!BS974, 1) * [1]Source!I974 ))) + (([1]Source!CA974/100)*( ([1]Source!CT974/IF([1]Source!BA974 &lt;&gt;0,[1]Source!BA974, 1)* [1]Source!I974) + ([1]Source!CS974/IF([1]Source!BS974 &lt;&gt;0,[1]Source!BS974, 1) * [1]Source!I974 ))))), 0 )</f>
        <v>0</v>
      </c>
      <c r="S388">
        <f>IF( [1]Source!BI974 = 4, (( ( ([1]Source!CT974/IF([1]Source!BA974 &lt;&gt;0,[1]Source!BA974, 1) * [1]Source!I974) + ([1]Source!CR974/IF([1]Source!BB974 &lt;&gt;0,[1]Source!BB974, 1)* [1]Source!I974) + ([1]Source!CQ974/IF([1]Source!BC974 &lt;&gt;0,[1]Source!BC974, 1) * [1]Source!I974) ) + (([1]Source!BZ974/100)*( ([1]Source!CT974/IF([1]Source!BA974 &lt;&gt;0,[1]Source!BA974, 1)* [1]Source!I974) + ([1]Source!CS974/IF([1]Source!BS974 &lt;&gt;0,[1]Source!BS974, 1) * [1]Source!I974 ))) + (([1]Source!CA974/100)*( ([1]Source!CT974/IF([1]Source!BA974 &lt;&gt;0,[1]Source!BA974, 1)* [1]Source!I974) + ([1]Source!CS974/IF([1]Source!BS974 &lt;&gt;0,[1]Source!BS974, 1) * [1]Source!I974 ))))), 0 )</f>
        <v>0</v>
      </c>
      <c r="T388">
        <f>IF( [1]Source!BI974 = 1, [1]Source!O974 + [1]Source!X974 + [1]Source!Y974, 0 )</f>
        <v>6703.1</v>
      </c>
      <c r="U388">
        <f>IF( [1]Source!BI974 = 2, [1]Source!O974 + [1]Source!X974 + [1]Source!Y974, 0 )</f>
        <v>0</v>
      </c>
      <c r="V388">
        <f>IF( [1]Source!BI974 = 3, [1]Source!O974 + [1]Source!X974 + [1]Source!Y974, 0 )</f>
        <v>0</v>
      </c>
      <c r="W388">
        <f>IF( [1]Source!BI974 = 4, [1]Source!O974 + [1]Source!X974 + [1]Source!Y974, 0 )</f>
        <v>0</v>
      </c>
      <c r="X388">
        <f>([1]Source!CS974/IF([1]Source!BS974&lt;&gt; 0, [1]Source!BS974,1) * [1]Source!I974)</f>
        <v>0</v>
      </c>
    </row>
    <row r="390" spans="1:27" s="58" customFormat="1" ht="15.75">
      <c r="D390" s="58" t="s">
        <v>83</v>
      </c>
      <c r="H390" s="96">
        <f>SUM(N342:N389)</f>
        <v>48237.660593000008</v>
      </c>
      <c r="I390" s="96"/>
      <c r="K390" s="96">
        <f>ROUND([1]Source!AB955+[1]Source!AK955+[1]Source!AL955+[1]Source!AE955*0/100,2)</f>
        <v>232072.61</v>
      </c>
      <c r="L390" s="96"/>
      <c r="M390" s="57">
        <f>[1]Source!AH955</f>
        <v>150.63</v>
      </c>
      <c r="O390" s="57">
        <f t="shared" ref="O390:X390" si="9">SUM(O342:O389)</f>
        <v>1165.3789000000002</v>
      </c>
      <c r="P390" s="57">
        <f t="shared" si="9"/>
        <v>48237.639168999995</v>
      </c>
      <c r="Q390" s="57">
        <f t="shared" si="9"/>
        <v>0</v>
      </c>
      <c r="R390" s="57">
        <f t="shared" si="9"/>
        <v>0</v>
      </c>
      <c r="S390" s="57">
        <f t="shared" si="9"/>
        <v>0</v>
      </c>
      <c r="T390" s="57">
        <f t="shared" si="9"/>
        <v>232072.60999999996</v>
      </c>
      <c r="U390" s="57">
        <f t="shared" si="9"/>
        <v>0</v>
      </c>
      <c r="V390" s="57">
        <f t="shared" si="9"/>
        <v>0</v>
      </c>
      <c r="W390" s="57">
        <f t="shared" si="9"/>
        <v>0</v>
      </c>
      <c r="X390" s="58">
        <f t="shared" si="9"/>
        <v>130.4419</v>
      </c>
    </row>
    <row r="392" spans="1:27" ht="18">
      <c r="D392" s="43" t="s">
        <v>80</v>
      </c>
      <c r="E392" s="88" t="str">
        <f>IF([1]Source!C12="1", [1]Source!F997, [1]Source!G997)</f>
        <v>Противопожарная перегородка ППм-2 - 2 шт. (л.21,23)</v>
      </c>
      <c r="F392" s="95"/>
      <c r="G392" s="95"/>
      <c r="H392" s="95"/>
      <c r="I392" s="95"/>
      <c r="J392" s="95"/>
      <c r="K392" s="95"/>
      <c r="L392" s="95"/>
    </row>
    <row r="394" spans="1:27" ht="45">
      <c r="A394" s="44">
        <v>31</v>
      </c>
      <c r="B394" s="44" t="str">
        <f>[1]Source!E1001</f>
        <v>171</v>
      </c>
      <c r="C394" s="45" t="str">
        <f>[1]Source!F1001</f>
        <v>06-01-001-1</v>
      </c>
      <c r="D394" s="46" t="s">
        <v>102</v>
      </c>
      <c r="E394" s="47" t="str">
        <f>[1]Source!H1001</f>
        <v>100 м3</v>
      </c>
      <c r="F394" s="17">
        <f>ROUND([1]Source!I1001,6)</f>
        <v>0.14000000000000001</v>
      </c>
      <c r="G394" s="14">
        <f>IF( [1]Source!AK1001 &lt;&gt;0, [1]Source!AK1001, [1]Source!AL1001 + [1]Source!AM1001 + [1]Source!AO1001)</f>
        <v>5397.31</v>
      </c>
      <c r="H394" s="17"/>
      <c r="I394" s="17"/>
      <c r="J394" s="48" t="str">
        <f>IF( [1]Source!BO1001 &lt;&gt;"", [1]Source!BO1001, "" )</f>
        <v/>
      </c>
      <c r="K394" s="17"/>
      <c r="L394" s="17"/>
      <c r="M394" s="17"/>
      <c r="AA394">
        <v>31</v>
      </c>
    </row>
    <row r="395" spans="1:27" ht="15">
      <c r="A395" s="17"/>
      <c r="B395" s="17"/>
      <c r="C395" s="17"/>
      <c r="D395" s="17" t="s">
        <v>27</v>
      </c>
      <c r="E395" s="17"/>
      <c r="F395" s="17"/>
      <c r="G395" s="14">
        <f>[1]Source!AO1001</f>
        <v>1126.8</v>
      </c>
      <c r="H395" s="48" t="str">
        <f>[1]Source!DG1001</f>
        <v/>
      </c>
      <c r="I395" s="14">
        <f>([1]Source!CT1001/IF([1]Source!BA1001&lt;&gt; 0, [1]Source!BA1001,1) * [1]Source!I1001)</f>
        <v>157.75200000000001</v>
      </c>
      <c r="J395" s="17"/>
      <c r="K395" s="17">
        <f>[1]Source!BA1001</f>
        <v>11.465999999999999</v>
      </c>
      <c r="L395" s="14">
        <f>[1]Source!S1001</f>
        <v>1808.78</v>
      </c>
      <c r="M395" s="17"/>
    </row>
    <row r="396" spans="1:27" ht="15">
      <c r="A396" s="17"/>
      <c r="B396" s="17"/>
      <c r="C396" s="17"/>
      <c r="D396" s="17" t="s">
        <v>28</v>
      </c>
      <c r="E396" s="17"/>
      <c r="F396" s="17"/>
      <c r="G396" s="14">
        <f>[1]Source!AM1001</f>
        <v>1366.2</v>
      </c>
      <c r="H396" s="48" t="str">
        <f>[1]Source!DE1001</f>
        <v/>
      </c>
      <c r="I396" s="14">
        <f>([1]Source!CR1001/IF([1]Source!BB1001&lt;&gt; 0, [1]Source!BB1001,1) * [1]Source!I1001)</f>
        <v>191.26800000000003</v>
      </c>
      <c r="J396" s="17"/>
      <c r="K396" s="17">
        <f>[1]Source!BB1001</f>
        <v>5.8449999999999998</v>
      </c>
      <c r="L396" s="14">
        <f>[1]Source!Q1001</f>
        <v>1117.96</v>
      </c>
      <c r="M396" s="17"/>
    </row>
    <row r="397" spans="1:27" ht="15">
      <c r="A397" s="17"/>
      <c r="B397" s="17"/>
      <c r="C397" s="17"/>
      <c r="D397" s="17" t="s">
        <v>29</v>
      </c>
      <c r="E397" s="17"/>
      <c r="F397" s="17"/>
      <c r="G397" s="14">
        <f>[1]Source!AN1001</f>
        <v>223.92</v>
      </c>
      <c r="H397" s="48" t="str">
        <f>[1]Source!DF1001</f>
        <v/>
      </c>
      <c r="I397" s="49">
        <f>([1]Source!CS1001/IF([1]Source!BS1001&lt;&gt; 0, [1]Source!BS1001,1) * [1]Source!I1001)</f>
        <v>31.348800000000004</v>
      </c>
      <c r="J397" s="17"/>
      <c r="K397" s="17">
        <f>[1]Source!BS1001</f>
        <v>11.465999999999999</v>
      </c>
      <c r="L397" s="49">
        <f>[1]Source!R1001</f>
        <v>359.45</v>
      </c>
      <c r="M397" s="17"/>
    </row>
    <row r="398" spans="1:27" ht="15">
      <c r="A398" s="17"/>
      <c r="B398" s="17"/>
      <c r="C398" s="17"/>
      <c r="D398" s="17" t="s">
        <v>30</v>
      </c>
      <c r="E398" s="17"/>
      <c r="F398" s="17"/>
      <c r="G398" s="14">
        <f>[1]Source!AL1001</f>
        <v>2904.31</v>
      </c>
      <c r="H398" s="48" t="str">
        <f>[1]Source!DD1001</f>
        <v/>
      </c>
      <c r="I398" s="14">
        <f>([1]Source!CQ1001/IF([1]Source!BC1001&lt;&gt; 0, [1]Source!BC1001,1) * [1]Source!I1001)</f>
        <v>406.60340000000002</v>
      </c>
      <c r="J398" s="17"/>
      <c r="K398" s="17">
        <f>[1]Source!BC1001</f>
        <v>4.2619999999999996</v>
      </c>
      <c r="L398" s="14">
        <f>[1]Source!P1001</f>
        <v>1732.94</v>
      </c>
      <c r="M398" s="17"/>
    </row>
    <row r="399" spans="1:27" ht="15">
      <c r="A399" s="17"/>
      <c r="B399" s="17"/>
      <c r="C399" s="17"/>
      <c r="D399" s="17" t="s">
        <v>31</v>
      </c>
      <c r="E399" s="20" t="s">
        <v>34</v>
      </c>
      <c r="F399" s="17"/>
      <c r="G399" s="14">
        <f>[1]Source!BZ1001</f>
        <v>105</v>
      </c>
      <c r="H399" s="17"/>
      <c r="I399" s="14">
        <f>Y399 + Y402</f>
        <v>198.56</v>
      </c>
      <c r="J399" s="17"/>
      <c r="K399" s="14">
        <f>[1]Source!AT1001</f>
        <v>105</v>
      </c>
      <c r="L399" s="14">
        <f>[1]Source!X1001 + [1]Source!X1002</f>
        <v>2276.64</v>
      </c>
      <c r="M399" s="17"/>
      <c r="Y399">
        <f>ROUND((G399/100)*((([1]Source!CT1001/IF([1]Source!BA1001 &lt;&gt; 0, [1]Source!BA1001,1) * [1]Source!I1001)) + (([1]Source!CS1001/IF([1]Source!BS1001 &lt;&gt; 0, [1]Source!BS1001, 1) * [1]Source!I1001))),2)</f>
        <v>198.56</v>
      </c>
    </row>
    <row r="400" spans="1:27" ht="15">
      <c r="A400" s="17"/>
      <c r="B400" s="17"/>
      <c r="C400" s="17"/>
      <c r="D400" s="17" t="s">
        <v>32</v>
      </c>
      <c r="E400" s="20" t="s">
        <v>34</v>
      </c>
      <c r="F400" s="17"/>
      <c r="G400" s="14">
        <f>[1]Source!CA1001</f>
        <v>65</v>
      </c>
      <c r="H400" s="17"/>
      <c r="I400" s="14">
        <f>Z400 + Z402</f>
        <v>122.92</v>
      </c>
      <c r="J400" s="17"/>
      <c r="K400" s="14">
        <f>[1]Source!AU1001</f>
        <v>65</v>
      </c>
      <c r="L400" s="14">
        <f>[1]Source!Y1001 + [1]Source!Y1002</f>
        <v>1409.35</v>
      </c>
      <c r="M400" s="17"/>
      <c r="Z400">
        <f>ROUND((G400/100)*((([1]Source!CT1001/IF([1]Source!BA1001 &lt;&gt; 0, [1]Source!BA1001,1) * [1]Source!I1001)) + (([1]Source!CS1001/IF([1]Source!BS1001 &lt;&gt; 0, [1]Source!BS1001, 1) * [1]Source!I1001))),2)</f>
        <v>122.92</v>
      </c>
    </row>
    <row r="401" spans="1:27" ht="15">
      <c r="A401" s="17"/>
      <c r="B401" s="17"/>
      <c r="C401" s="17"/>
      <c r="D401" s="17" t="s">
        <v>33</v>
      </c>
      <c r="E401" s="20" t="s">
        <v>35</v>
      </c>
      <c r="F401" s="17">
        <f>[1]Source!AQ1001</f>
        <v>180</v>
      </c>
      <c r="G401" s="17"/>
      <c r="H401" s="48" t="str">
        <f>[1]Source!DI1001</f>
        <v/>
      </c>
      <c r="I401" s="17"/>
      <c r="J401" s="17"/>
      <c r="K401" s="17"/>
      <c r="L401" s="17"/>
      <c r="M401" s="14">
        <f>[1]Source!U1001</f>
        <v>25.200000000000003</v>
      </c>
    </row>
    <row r="402" spans="1:27" ht="60">
      <c r="A402" s="50"/>
      <c r="B402" s="50"/>
      <c r="C402" s="50" t="str">
        <f>[1]Source!F1002</f>
        <v>401-0063</v>
      </c>
      <c r="D402" s="51" t="s">
        <v>82</v>
      </c>
      <c r="E402" s="52" t="str">
        <f>[1]Source!H1002</f>
        <v>м3</v>
      </c>
      <c r="F402" s="53">
        <f>ROUND([1]Source!I1002,6)</f>
        <v>14.28</v>
      </c>
      <c r="G402" s="54">
        <f>IF([1]Source!AL1002=0,[1]Source!AK1002,[1]Source!AL1002)</f>
        <v>526.58000000000004</v>
      </c>
      <c r="H402" s="55" t="str">
        <f>[1]Source!DD1002</f>
        <v/>
      </c>
      <c r="I402" s="56">
        <f>([1]Source!CR1002/IF([1]Source!BB1002&lt;&gt; 0, [1]Source!BB1002,1) * [1]Source!I1002) + ([1]Source!CQ1002/IF([1]Source!BC1002&lt;&gt; 0, [1]Source!BC1002,1) * [1]Source!I1002) + ([1]Source!CT1002/IF([1]Source!BA1002&lt;&gt; 0, [1]Source!BA1002,1) * [1]Source!I1002)</f>
        <v>7519.5623999999998</v>
      </c>
      <c r="J402" s="55" t="str">
        <f>IF( [1]Source!BO1002 &lt;&gt;"", [1]Source!BO1002, "" )</f>
        <v/>
      </c>
      <c r="K402" s="53">
        <f>[1]Source!BC1002</f>
        <v>4.2619999999999996</v>
      </c>
      <c r="L402" s="54">
        <f>[1]Source!O1002</f>
        <v>32048.37</v>
      </c>
      <c r="M402" s="53"/>
      <c r="O402">
        <f>([1]Source!CT1002/IF([1]Source!BA1002&lt;&gt; 0, [1]Source!BA1002,1) * [1]Source!I1002)</f>
        <v>0</v>
      </c>
      <c r="P402">
        <f>IF( [1]Source!BI1002 = 1, (([1]Source!CR1002/IF([1]Source!BB1002&lt;&gt; 0, [1]Source!BB1002,1) * [1]Source!I1002) + ([1]Source!CQ1002/IF([1]Source!BC1002&lt;&gt; 0, [1]Source!BC1002,1) * [1]Source!I1002) + ([1]Source!CT1002/IF([1]Source!BA1002&lt;&gt; 0, [1]Source!BA1002,1) * [1]Source!I1002)), 0 )</f>
        <v>7519.5623999999998</v>
      </c>
      <c r="Q402">
        <f>IF( [1]Source!BI1002 = 2, (([1]Source!CR1002/IF([1]Source!BB1002&lt;&gt; 0, [1]Source!BB1002,1) * [1]Source!I1002) + ([1]Source!CQ1002/IF([1]Source!BC1002&lt;&gt; 0, [1]Source!BC1002,1) * [1]Source!I1002) + ([1]Source!CT1002/IF([1]Source!BA1002&lt;&gt; 0, [1]Source!BA1002,1) * [1]Source!I1002)), 0 )</f>
        <v>0</v>
      </c>
      <c r="R402">
        <f>IF( [1]Source!BI1002 = 3, (([1]Source!CR1002/IF([1]Source!BB1002&lt;&gt; 0, [1]Source!BB1002,1) * [1]Source!I1002) + ([1]Source!CQ1002/IF([1]Source!BC1002&lt;&gt; 0, [1]Source!BC1002,1) * [1]Source!I1002) + ([1]Source!CT1002/IF([1]Source!BA1002&lt;&gt; 0, [1]Source!BA1002,1) * [1]Source!I1002)), 0 )</f>
        <v>0</v>
      </c>
      <c r="S402">
        <f>IF( [1]Source!BI1002 = 4, (([1]Source!CR1002/IF([1]Source!BB1002&lt;&gt; 0, [1]Source!BB1002,1) * [1]Source!I1002) + ([1]Source!CQ1002/IF([1]Source!BC1002&lt;&gt; 0, [1]Source!BC1002,1) * [1]Source!I1002) + ([1]Source!CT1002/IF([1]Source!BA1002&lt;&gt; 0, [1]Source!BA1002,1) * [1]Source!I1002)), 0 )</f>
        <v>0</v>
      </c>
      <c r="T402">
        <f>IF( [1]Source!BI1002 = 1, [1]Source!O1002 + [1]Source!X1002 + [1]Source!Y1002, 0 )</f>
        <v>32048.37</v>
      </c>
      <c r="U402">
        <f>IF( [1]Source!BI1002 = 2, [1]Source!O1002 + [1]Source!X1002 + [1]Source!Y1002, 0 )</f>
        <v>0</v>
      </c>
      <c r="V402">
        <f>IF( [1]Source!BI1002 = 3, [1]Source!O1002 + [1]Source!X1002 + [1]Source!Y1002, 0 )</f>
        <v>0</v>
      </c>
      <c r="W402">
        <f>IF( [1]Source!BI1002 = 4, [1]Source!O1002 + [1]Source!X1002 + [1]Source!Y1002, 0 )</f>
        <v>0</v>
      </c>
      <c r="X402">
        <f>([1]Source!CS1002/IF([1]Source!BS1002&lt;&gt; 0, [1]Source!BS1002,1) * [1]Source!I1002)</f>
        <v>0</v>
      </c>
      <c r="Y402">
        <f>ROUND(([1]Source!BZ1002/100)*(([1]Source!CT1002/IF([1]Source!BA1002&lt;&gt; 0, [1]Source!BA1002,1) * [1]Source!I1002) + (([1]Source!CS1002/IF([1]Source!BS1002&lt;&gt; 0, [1]Source!BS1002,1) * [1]Source!I1002) )),2)</f>
        <v>0</v>
      </c>
      <c r="Z402">
        <f>ROUND(([1]Source!CA1002/100)*(([1]Source!CT1002/IF([1]Source!BA1002&lt;&gt; 0, [1]Source!BA1002,1) * [1]Source!I1002) + (([1]Source!CS1002/IF([1]Source!BS1002&lt;&gt; 0, [1]Source!BS1002,1) * [1]Source!I1002) )),2)</f>
        <v>0</v>
      </c>
    </row>
    <row r="403" spans="1:27" ht="15.75">
      <c r="A403" s="17"/>
      <c r="B403" s="17"/>
      <c r="C403" s="17"/>
      <c r="D403" s="17"/>
      <c r="E403" s="17"/>
      <c r="F403" s="17"/>
      <c r="G403" s="17"/>
      <c r="H403" s="17"/>
      <c r="I403" s="57">
        <f>([1]Source!CT1001/IF([1]Source!BA1001 &lt;&gt;0, [1]Source!BA1001, 1) * [1]Source!I1001) + ([1]Source!CR1001 / IF([1]Source!BB1001 &lt;&gt;0, [1]Source!BB1001, 1) * [1]Source!I1001 ) + I398 + I399 + I400 + I402</f>
        <v>8596.6658000000007</v>
      </c>
      <c r="J403" s="58"/>
      <c r="K403" s="58"/>
      <c r="L403" s="57">
        <f>[1]Source!S1001+[1]Source!Q1001+L398 + L399 + L400 + L402</f>
        <v>40394.04</v>
      </c>
      <c r="M403" s="57">
        <f>[1]Source!U1001</f>
        <v>25.200000000000003</v>
      </c>
      <c r="N403" s="59">
        <f>I403</f>
        <v>8596.6658000000007</v>
      </c>
      <c r="O403">
        <f>([1]Source!CT1001/IF([1]Source!BA1001&lt;&gt; 0, [1]Source!BA1001,1) * [1]Source!I1001)</f>
        <v>157.75200000000001</v>
      </c>
      <c r="P403">
        <f>IF( [1]Source!BI1001 = 1, (( ( ([1]Source!CT1001/IF([1]Source!BA1001 &lt;&gt;0,[1]Source!BA1001, 1) * [1]Source!I1001) + ([1]Source!CR1001/IF([1]Source!BB1001 &lt;&gt;0,[1]Source!BB1001, 1)* [1]Source!I1001) + ([1]Source!CQ1001/IF([1]Source!BC1001 &lt;&gt;0,[1]Source!BC1001, 1) * [1]Source!I1001) ) + (([1]Source!BZ1001/100)*( ([1]Source!CT1001/IF([1]Source!BA1001 &lt;&gt;0,[1]Source!BA1001, 1)* [1]Source!I1001) + ([1]Source!CS1001/IF([1]Source!BS1001 &lt;&gt;0,[1]Source!BS1001, 1) * [1]Source!I1001 ))) + (([1]Source!CA1001/100)*( ([1]Source!CT1001/IF([1]Source!BA1001 &lt;&gt;0,[1]Source!BA1001, 1)* [1]Source!I1001) + ([1]Source!CS1001/IF([1]Source!BS1001 &lt;&gt;0,[1]Source!BS1001, 1) * [1]Source!I1001 ))))), 0 )</f>
        <v>1077.09476</v>
      </c>
      <c r="Q403">
        <f>IF( [1]Source!BI1001 = 2, (( ( ([1]Source!CT1001/IF([1]Source!BA1001 &lt;&gt;0,[1]Source!BA1001, 1) * [1]Source!I1001) + ([1]Source!CR1001/IF([1]Source!BB1001 &lt;&gt;0,[1]Source!BB1001, 1)* [1]Source!I1001) + ([1]Source!CQ1001/IF([1]Source!BC1001 &lt;&gt;0,[1]Source!BC1001, 1) * [1]Source!I1001) ) + (([1]Source!BZ1001/100)*( ([1]Source!CT1001/IF([1]Source!BA1001 &lt;&gt;0,[1]Source!BA1001, 1)* [1]Source!I1001) + ([1]Source!CS1001/IF([1]Source!BS1001 &lt;&gt;0,[1]Source!BS1001, 1) * [1]Source!I1001 ))) + (([1]Source!CA1001/100)*( ([1]Source!CT1001/IF([1]Source!BA1001 &lt;&gt;0,[1]Source!BA1001, 1)* [1]Source!I1001) + ([1]Source!CS1001/IF([1]Source!BS1001 &lt;&gt;0,[1]Source!BS1001, 1) * [1]Source!I1001 ))))), 0 )</f>
        <v>0</v>
      </c>
      <c r="R403">
        <f>IF( [1]Source!BI1001 = 3, (( ( ([1]Source!CT1001/IF([1]Source!BA1001 &lt;&gt;0,[1]Source!BA1001, 1) * [1]Source!I1001) + ([1]Source!CR1001/IF([1]Source!BB1001 &lt;&gt;0,[1]Source!BB1001, 1)* [1]Source!I1001) + ([1]Source!CQ1001/IF([1]Source!BC1001 &lt;&gt;0,[1]Source!BC1001, 1) * [1]Source!I1001) ) + (([1]Source!BZ1001/100)*( ([1]Source!CT1001/IF([1]Source!BA1001 &lt;&gt;0,[1]Source!BA1001, 1)* [1]Source!I1001) + ([1]Source!CS1001/IF([1]Source!BS1001 &lt;&gt;0,[1]Source!BS1001, 1) * [1]Source!I1001 ))) + (([1]Source!CA1001/100)*( ([1]Source!CT1001/IF([1]Source!BA1001 &lt;&gt;0,[1]Source!BA1001, 1)* [1]Source!I1001) + ([1]Source!CS1001/IF([1]Source!BS1001 &lt;&gt;0,[1]Source!BS1001, 1) * [1]Source!I1001 ))))), 0 )</f>
        <v>0</v>
      </c>
      <c r="S403">
        <f>IF( [1]Source!BI1001 = 4, (( ( ([1]Source!CT1001/IF([1]Source!BA1001 &lt;&gt;0,[1]Source!BA1001, 1) * [1]Source!I1001) + ([1]Source!CR1001/IF([1]Source!BB1001 &lt;&gt;0,[1]Source!BB1001, 1)* [1]Source!I1001) + ([1]Source!CQ1001/IF([1]Source!BC1001 &lt;&gt;0,[1]Source!BC1001, 1) * [1]Source!I1001) ) + (([1]Source!BZ1001/100)*( ([1]Source!CT1001/IF([1]Source!BA1001 &lt;&gt;0,[1]Source!BA1001, 1)* [1]Source!I1001) + ([1]Source!CS1001/IF([1]Source!BS1001 &lt;&gt;0,[1]Source!BS1001, 1) * [1]Source!I1001 ))) + (([1]Source!CA1001/100)*( ([1]Source!CT1001/IF([1]Source!BA1001 &lt;&gt;0,[1]Source!BA1001, 1)* [1]Source!I1001) + ([1]Source!CS1001/IF([1]Source!BS1001 &lt;&gt;0,[1]Source!BS1001, 1) * [1]Source!I1001 ))))), 0 )</f>
        <v>0</v>
      </c>
      <c r="T403">
        <f>IF( [1]Source!BI1001 = 1, [1]Source!O1001 + [1]Source!X1001 + [1]Source!Y1001, 0 )</f>
        <v>8345.67</v>
      </c>
      <c r="U403">
        <f>IF( [1]Source!BI1001 = 2, [1]Source!O1001 + [1]Source!X1001 + [1]Source!Y1001, 0 )</f>
        <v>0</v>
      </c>
      <c r="V403">
        <f>IF( [1]Source!BI1001 = 3, [1]Source!O1001 + [1]Source!X1001 + [1]Source!Y1001, 0 )</f>
        <v>0</v>
      </c>
      <c r="W403">
        <f>IF( [1]Source!BI1001 = 4, [1]Source!O1001 + [1]Source!X1001 + [1]Source!Y1001, 0 )</f>
        <v>0</v>
      </c>
      <c r="X403">
        <f>([1]Source!CS1001/IF([1]Source!BS1001&lt;&gt; 0, [1]Source!BS1001,1) * [1]Source!I1001)</f>
        <v>31.348800000000004</v>
      </c>
    </row>
    <row r="404" spans="1:27" ht="60">
      <c r="A404" s="44">
        <v>32</v>
      </c>
      <c r="B404" s="44" t="str">
        <f>[1]Source!E1003</f>
        <v>172</v>
      </c>
      <c r="C404" s="45" t="str">
        <f>[1]Source!F1003</f>
        <v>06-01-031-16</v>
      </c>
      <c r="D404" s="46" t="s">
        <v>103</v>
      </c>
      <c r="E404" s="47" t="str">
        <f>[1]Source!H1003</f>
        <v>100 м3</v>
      </c>
      <c r="F404" s="17">
        <f>ROUND([1]Source!I1003,6)</f>
        <v>0.26800000000000002</v>
      </c>
      <c r="G404" s="14">
        <f>IF( [1]Source!AK1003 &lt;&gt;0, [1]Source!AK1003, [1]Source!AL1003 + [1]Source!AM1003 + [1]Source!AO1003)</f>
        <v>13956.05</v>
      </c>
      <c r="H404" s="17"/>
      <c r="I404" s="17"/>
      <c r="J404" s="48" t="str">
        <f>IF( [1]Source!BO1003 &lt;&gt;"", [1]Source!BO1003, "" )</f>
        <v/>
      </c>
      <c r="K404" s="17"/>
      <c r="L404" s="17"/>
      <c r="M404" s="17"/>
      <c r="AA404">
        <v>32</v>
      </c>
    </row>
    <row r="405" spans="1:27" ht="15">
      <c r="A405" s="17"/>
      <c r="B405" s="17"/>
      <c r="C405" s="17"/>
      <c r="D405" s="17" t="s">
        <v>27</v>
      </c>
      <c r="E405" s="17"/>
      <c r="F405" s="17"/>
      <c r="G405" s="14">
        <f>[1]Source!AO1003</f>
        <v>4277.29</v>
      </c>
      <c r="H405" s="48" t="str">
        <f>[1]Source!DG1003</f>
        <v/>
      </c>
      <c r="I405" s="14">
        <f>([1]Source!CT1003/IF([1]Source!BA1003&lt;&gt; 0, [1]Source!BA1003,1) * [1]Source!I1003)</f>
        <v>1146.3137200000001</v>
      </c>
      <c r="J405" s="17"/>
      <c r="K405" s="17">
        <f>[1]Source!BA1003</f>
        <v>11.465999999999999</v>
      </c>
      <c r="L405" s="14">
        <f>[1]Source!S1003</f>
        <v>13143.63</v>
      </c>
      <c r="M405" s="17"/>
    </row>
    <row r="406" spans="1:27" ht="15">
      <c r="A406" s="17"/>
      <c r="B406" s="17"/>
      <c r="C406" s="17"/>
      <c r="D406" s="17" t="s">
        <v>28</v>
      </c>
      <c r="E406" s="17"/>
      <c r="F406" s="17"/>
      <c r="G406" s="14">
        <f>[1]Source!AM1003</f>
        <v>4632.4399999999996</v>
      </c>
      <c r="H406" s="48" t="str">
        <f>[1]Source!DE1003</f>
        <v/>
      </c>
      <c r="I406" s="14">
        <f>([1]Source!CR1003/IF([1]Source!BB1003&lt;&gt; 0, [1]Source!BB1003,1) * [1]Source!I1003)</f>
        <v>1241.4939199999999</v>
      </c>
      <c r="J406" s="17"/>
      <c r="K406" s="17">
        <f>[1]Source!BB1003</f>
        <v>5.8449999999999998</v>
      </c>
      <c r="L406" s="14">
        <f>[1]Source!Q1003</f>
        <v>7256.53</v>
      </c>
      <c r="M406" s="17"/>
    </row>
    <row r="407" spans="1:27" ht="15">
      <c r="A407" s="17"/>
      <c r="B407" s="17"/>
      <c r="C407" s="17"/>
      <c r="D407" s="17" t="s">
        <v>29</v>
      </c>
      <c r="E407" s="17"/>
      <c r="F407" s="17"/>
      <c r="G407" s="14">
        <f>[1]Source!AN1003</f>
        <v>627.61</v>
      </c>
      <c r="H407" s="48" t="str">
        <f>[1]Source!DF1003</f>
        <v/>
      </c>
      <c r="I407" s="49">
        <f>([1]Source!CS1003/IF([1]Source!BS1003&lt;&gt; 0, [1]Source!BS1003,1) * [1]Source!I1003)</f>
        <v>168.19948000000002</v>
      </c>
      <c r="J407" s="17"/>
      <c r="K407" s="17">
        <f>[1]Source!BS1003</f>
        <v>11.465999999999999</v>
      </c>
      <c r="L407" s="49">
        <f>[1]Source!R1003</f>
        <v>1928.58</v>
      </c>
      <c r="M407" s="17"/>
    </row>
    <row r="408" spans="1:27" ht="15">
      <c r="A408" s="17"/>
      <c r="B408" s="17"/>
      <c r="C408" s="17"/>
      <c r="D408" s="17" t="s">
        <v>30</v>
      </c>
      <c r="E408" s="17"/>
      <c r="F408" s="17"/>
      <c r="G408" s="14">
        <f>[1]Source!AL1003</f>
        <v>5046.32</v>
      </c>
      <c r="H408" s="48" t="str">
        <f>[1]Source!DD1003</f>
        <v/>
      </c>
      <c r="I408" s="14">
        <f>([1]Source!CQ1003/IF([1]Source!BC1003&lt;&gt; 0, [1]Source!BC1003,1) * [1]Source!I1003)</f>
        <v>1352.4137599999999</v>
      </c>
      <c r="J408" s="17"/>
      <c r="K408" s="17">
        <f>[1]Source!BC1003</f>
        <v>4.2619999999999996</v>
      </c>
      <c r="L408" s="14">
        <f>[1]Source!P1003</f>
        <v>5763.99</v>
      </c>
      <c r="M408" s="17"/>
    </row>
    <row r="409" spans="1:27" ht="15">
      <c r="A409" s="17"/>
      <c r="B409" s="17"/>
      <c r="C409" s="17"/>
      <c r="D409" s="17" t="s">
        <v>31</v>
      </c>
      <c r="E409" s="20" t="s">
        <v>34</v>
      </c>
      <c r="F409" s="17"/>
      <c r="G409" s="14">
        <f>[1]Source!BZ1003</f>
        <v>105</v>
      </c>
      <c r="H409" s="17"/>
      <c r="I409" s="14">
        <f>Y409 + Y412 + Y413 + Y414 + Y415 + Y416 + Y417</f>
        <v>1380.24</v>
      </c>
      <c r="J409" s="17"/>
      <c r="K409" s="14">
        <f>[1]Source!AT1003</f>
        <v>105</v>
      </c>
      <c r="L409" s="14">
        <f>[1]Source!X1003 + [1]Source!X1004 + [1]Source!X1005 + [1]Source!X1006 + [1]Source!X1007 + [1]Source!X1008 + [1]Source!X1009</f>
        <v>15825.82</v>
      </c>
      <c r="M409" s="17"/>
      <c r="Y409">
        <f>ROUND((G409/100)*((([1]Source!CT1003/IF([1]Source!BA1003 &lt;&gt; 0, [1]Source!BA1003,1) * [1]Source!I1003)) + (([1]Source!CS1003/IF([1]Source!BS1003 &lt;&gt; 0, [1]Source!BS1003, 1) * [1]Source!I1003))),2)</f>
        <v>1380.24</v>
      </c>
    </row>
    <row r="410" spans="1:27" ht="15">
      <c r="A410" s="17"/>
      <c r="B410" s="17"/>
      <c r="C410" s="17"/>
      <c r="D410" s="17" t="s">
        <v>32</v>
      </c>
      <c r="E410" s="20" t="s">
        <v>34</v>
      </c>
      <c r="F410" s="17"/>
      <c r="G410" s="14">
        <f>[1]Source!CA1003</f>
        <v>65</v>
      </c>
      <c r="H410" s="17"/>
      <c r="I410" s="14">
        <f>Z410 + Z412 + Z413 + Z414 + Z415 + Z416 + Z417</f>
        <v>854.43</v>
      </c>
      <c r="J410" s="17"/>
      <c r="K410" s="14">
        <f>[1]Source!AU1003</f>
        <v>65</v>
      </c>
      <c r="L410" s="14">
        <f>[1]Source!Y1003 + [1]Source!Y1004 + [1]Source!Y1005 + [1]Source!Y1006 + [1]Source!Y1007 + [1]Source!Y1008 + [1]Source!Y1009</f>
        <v>9796.94</v>
      </c>
      <c r="M410" s="17"/>
      <c r="Z410">
        <f>ROUND((G410/100)*((([1]Source!CT1003/IF([1]Source!BA1003 &lt;&gt; 0, [1]Source!BA1003,1) * [1]Source!I1003)) + (([1]Source!CS1003/IF([1]Source!BS1003 &lt;&gt; 0, [1]Source!BS1003, 1) * [1]Source!I1003))),2)</f>
        <v>854.43</v>
      </c>
    </row>
    <row r="411" spans="1:27" ht="15">
      <c r="A411" s="17"/>
      <c r="B411" s="17"/>
      <c r="C411" s="17"/>
      <c r="D411" s="17" t="s">
        <v>33</v>
      </c>
      <c r="E411" s="20" t="s">
        <v>35</v>
      </c>
      <c r="F411" s="17">
        <f>[1]Source!AQ1003</f>
        <v>549.78</v>
      </c>
      <c r="G411" s="17"/>
      <c r="H411" s="48" t="str">
        <f>[1]Source!DI1003</f>
        <v/>
      </c>
      <c r="I411" s="17"/>
      <c r="J411" s="17"/>
      <c r="K411" s="17"/>
      <c r="L411" s="17"/>
      <c r="M411" s="14">
        <f>[1]Source!U1003</f>
        <v>147.34103999999999</v>
      </c>
    </row>
    <row r="412" spans="1:27" ht="60">
      <c r="A412" s="45"/>
      <c r="B412" s="45"/>
      <c r="C412" s="45" t="str">
        <f>[1]Source!F1004</f>
        <v>401-0069</v>
      </c>
      <c r="D412" s="46" t="s">
        <v>85</v>
      </c>
      <c r="E412" s="47" t="str">
        <f>[1]Source!H1004</f>
        <v>м3</v>
      </c>
      <c r="F412" s="17">
        <f>ROUND([1]Source!I1004,6)</f>
        <v>27.202000000000002</v>
      </c>
      <c r="G412" s="14">
        <f>IF([1]Source!AL1004=0,[1]Source!AK1004,[1]Source!AL1004)</f>
        <v>732.07</v>
      </c>
      <c r="H412" s="48" t="str">
        <f>[1]Source!DD1004</f>
        <v/>
      </c>
      <c r="I412" s="61">
        <f>([1]Source!CR1004/IF([1]Source!BB1004&lt;&gt; 0, [1]Source!BB1004,1) * [1]Source!I1004) + ([1]Source!CQ1004/IF([1]Source!BC1004&lt;&gt; 0, [1]Source!BC1004,1) * [1]Source!I1004) + ([1]Source!CT1004/IF([1]Source!BA1004&lt;&gt; 0, [1]Source!BA1004,1) * [1]Source!I1004)</f>
        <v>19913.768140000004</v>
      </c>
      <c r="J412" s="48" t="str">
        <f>IF( [1]Source!BO1004 &lt;&gt;"", [1]Source!BO1004, "" )</f>
        <v/>
      </c>
      <c r="K412" s="17">
        <f>[1]Source!BC1004</f>
        <v>4.2619999999999996</v>
      </c>
      <c r="L412" s="14">
        <f>[1]Source!O1004</f>
        <v>84872.48</v>
      </c>
      <c r="M412" s="17"/>
      <c r="O412">
        <f>([1]Source!CT1004/IF([1]Source!BA1004&lt;&gt; 0, [1]Source!BA1004,1) * [1]Source!I1004)</f>
        <v>0</v>
      </c>
      <c r="P412">
        <f>IF( [1]Source!BI1004 = 1, (([1]Source!CR1004/IF([1]Source!BB1004&lt;&gt; 0, [1]Source!BB1004,1) * [1]Source!I1004) + ([1]Source!CQ1004/IF([1]Source!BC1004&lt;&gt; 0, [1]Source!BC1004,1) * [1]Source!I1004) + ([1]Source!CT1004/IF([1]Source!BA1004&lt;&gt; 0, [1]Source!BA1004,1) * [1]Source!I1004)), 0 )</f>
        <v>19913.768140000004</v>
      </c>
      <c r="Q412">
        <f>IF( [1]Source!BI1004 = 2, (([1]Source!CR1004/IF([1]Source!BB1004&lt;&gt; 0, [1]Source!BB1004,1) * [1]Source!I1004) + ([1]Source!CQ1004/IF([1]Source!BC1004&lt;&gt; 0, [1]Source!BC1004,1) * [1]Source!I1004) + ([1]Source!CT1004/IF([1]Source!BA1004&lt;&gt; 0, [1]Source!BA1004,1) * [1]Source!I1004)), 0 )</f>
        <v>0</v>
      </c>
      <c r="R412">
        <f>IF( [1]Source!BI1004 = 3, (([1]Source!CR1004/IF([1]Source!BB1004&lt;&gt; 0, [1]Source!BB1004,1) * [1]Source!I1004) + ([1]Source!CQ1004/IF([1]Source!BC1004&lt;&gt; 0, [1]Source!BC1004,1) * [1]Source!I1004) + ([1]Source!CT1004/IF([1]Source!BA1004&lt;&gt; 0, [1]Source!BA1004,1) * [1]Source!I1004)), 0 )</f>
        <v>0</v>
      </c>
      <c r="S412">
        <f>IF( [1]Source!BI1004 = 4, (([1]Source!CR1004/IF([1]Source!BB1004&lt;&gt; 0, [1]Source!BB1004,1) * [1]Source!I1004) + ([1]Source!CQ1004/IF([1]Source!BC1004&lt;&gt; 0, [1]Source!BC1004,1) * [1]Source!I1004) + ([1]Source!CT1004/IF([1]Source!BA1004&lt;&gt; 0, [1]Source!BA1004,1) * [1]Source!I1004)), 0 )</f>
        <v>0</v>
      </c>
      <c r="T412">
        <f>IF( [1]Source!BI1004 = 1, [1]Source!O1004 + [1]Source!X1004 + [1]Source!Y1004, 0 )</f>
        <v>84872.48</v>
      </c>
      <c r="U412">
        <f>IF( [1]Source!BI1004 = 2, [1]Source!O1004 + [1]Source!X1004 + [1]Source!Y1004, 0 )</f>
        <v>0</v>
      </c>
      <c r="V412">
        <f>IF( [1]Source!BI1004 = 3, [1]Source!O1004 + [1]Source!X1004 + [1]Source!Y1004, 0 )</f>
        <v>0</v>
      </c>
      <c r="W412">
        <f>IF( [1]Source!BI1004 = 4, [1]Source!O1004 + [1]Source!X1004 + [1]Source!Y1004, 0 )</f>
        <v>0</v>
      </c>
      <c r="X412">
        <f>([1]Source!CS1004/IF([1]Source!BS1004&lt;&gt; 0, [1]Source!BS1004,1) * [1]Source!I1004)</f>
        <v>0</v>
      </c>
      <c r="Y412">
        <f>ROUND(([1]Source!BZ1004/100)*(([1]Source!CT1004/IF([1]Source!BA1004&lt;&gt; 0, [1]Source!BA1004,1) * [1]Source!I1004) + (([1]Source!CS1004/IF([1]Source!BS1004&lt;&gt; 0, [1]Source!BS1004,1) * [1]Source!I1004) )),2)</f>
        <v>0</v>
      </c>
      <c r="Z412">
        <f>ROUND(([1]Source!CA1004/100)*(([1]Source!CT1004/IF([1]Source!BA1004&lt;&gt; 0, [1]Source!BA1004,1) * [1]Source!I1004) + (([1]Source!CS1004/IF([1]Source!BS1004&lt;&gt; 0, [1]Source!BS1004,1) * [1]Source!I1004) )),2)</f>
        <v>0</v>
      </c>
    </row>
    <row r="413" spans="1:27" ht="90">
      <c r="A413" s="45"/>
      <c r="B413" s="45"/>
      <c r="C413" s="45" t="str">
        <f>[1]Source!F1005</f>
        <v>ТССЦ-2001 ТЕХ.ЧАСТЬ-IV Таб.1.2</v>
      </c>
      <c r="D413" s="46" t="s">
        <v>104</v>
      </c>
      <c r="E413" s="47" t="str">
        <f>[1]Source!H1005</f>
        <v>м3</v>
      </c>
      <c r="F413" s="17">
        <f>ROUND([1]Source!I1005,6)</f>
        <v>27.202000000000002</v>
      </c>
      <c r="G413" s="14">
        <f>[1]Source!AC1005</f>
        <v>16.27</v>
      </c>
      <c r="H413" s="17"/>
      <c r="I413" s="61">
        <f>([1]Source!CR1005/IF([1]Source!BB1005&lt;&gt; 0, [1]Source!BB1005,1) * [1]Source!I1005) + ([1]Source!CQ1005/IF([1]Source!BC1005&lt;&gt; 0, [1]Source!BC1005,1) * [1]Source!I1005) + ([1]Source!CT1005/IF([1]Source!BA1005&lt;&gt; 0, [1]Source!BA1005,1) * [1]Source!I1005)</f>
        <v>442.57654000000002</v>
      </c>
      <c r="J413" s="48" t="str">
        <f>IF( [1]Source!BO1005 &lt;&gt;"", [1]Source!BO1005, "" )</f>
        <v/>
      </c>
      <c r="K413" s="17">
        <f>[1]Source!BC1005</f>
        <v>4.2619999999999996</v>
      </c>
      <c r="L413" s="14">
        <f>[1]Source!O1005</f>
        <v>1886.26</v>
      </c>
      <c r="M413" s="17"/>
      <c r="O413">
        <f>([1]Source!CT1005/IF([1]Source!BA1005&lt;&gt; 0, [1]Source!BA1005,1) * [1]Source!I1005)</f>
        <v>0</v>
      </c>
      <c r="P413">
        <f>IF( [1]Source!BI1005 = 1, (([1]Source!CR1005/IF([1]Source!BB1005&lt;&gt; 0, [1]Source!BB1005,1) * [1]Source!I1005) + ([1]Source!CQ1005/IF([1]Source!BC1005&lt;&gt; 0, [1]Source!BC1005,1) * [1]Source!I1005) + ([1]Source!CT1005/IF([1]Source!BA1005&lt;&gt; 0, [1]Source!BA1005,1) * [1]Source!I1005)), 0 )</f>
        <v>442.57654000000002</v>
      </c>
      <c r="Q413">
        <f>IF( [1]Source!BI1005 = 2, (([1]Source!CR1005/IF([1]Source!BB1005&lt;&gt; 0, [1]Source!BB1005,1) * [1]Source!I1005) + ([1]Source!CQ1005/IF([1]Source!BC1005&lt;&gt; 0, [1]Source!BC1005,1) * [1]Source!I1005) + ([1]Source!CT1005/IF([1]Source!BA1005&lt;&gt; 0, [1]Source!BA1005,1) * [1]Source!I1005)), 0 )</f>
        <v>0</v>
      </c>
      <c r="R413">
        <f>IF( [1]Source!BI1005 = 3, (([1]Source!CR1005/IF([1]Source!BB1005&lt;&gt; 0, [1]Source!BB1005,1) * [1]Source!I1005) + ([1]Source!CQ1005/IF([1]Source!BC1005&lt;&gt; 0, [1]Source!BC1005,1) * [1]Source!I1005) + ([1]Source!CT1005/IF([1]Source!BA1005&lt;&gt; 0, [1]Source!BA1005,1) * [1]Source!I1005)), 0 )</f>
        <v>0</v>
      </c>
      <c r="S413">
        <f>IF( [1]Source!BI1005 = 4, (([1]Source!CR1005/IF([1]Source!BB1005&lt;&gt; 0, [1]Source!BB1005,1) * [1]Source!I1005) + ([1]Source!CQ1005/IF([1]Source!BC1005&lt;&gt; 0, [1]Source!BC1005,1) * [1]Source!I1005) + ([1]Source!CT1005/IF([1]Source!BA1005&lt;&gt; 0, [1]Source!BA1005,1) * [1]Source!I1005)), 0 )</f>
        <v>0</v>
      </c>
      <c r="T413">
        <f>IF( [1]Source!BI1005 = 1, [1]Source!O1005 + [1]Source!X1005 + [1]Source!Y1005, 0 )</f>
        <v>1886.26</v>
      </c>
      <c r="U413">
        <f>IF( [1]Source!BI1005 = 2, [1]Source!O1005 + [1]Source!X1005 + [1]Source!Y1005, 0 )</f>
        <v>0</v>
      </c>
      <c r="V413">
        <f>IF( [1]Source!BI1005 = 3, [1]Source!O1005 + [1]Source!X1005 + [1]Source!Y1005, 0 )</f>
        <v>0</v>
      </c>
      <c r="W413">
        <f>IF( [1]Source!BI1005 = 4, [1]Source!O1005 + [1]Source!X1005 + [1]Source!Y1005, 0 )</f>
        <v>0</v>
      </c>
      <c r="X413">
        <f>([1]Source!CS1005/IF([1]Source!BS1005&lt;&gt; 0, [1]Source!BS1005,1) * [1]Source!I1005)</f>
        <v>0</v>
      </c>
      <c r="Y413">
        <f>ROUND(([1]Source!BZ1005/100)*(([1]Source!CT1005/IF([1]Source!BA1005&lt;&gt; 0, [1]Source!BA1005,1) * [1]Source!I1005) + (([1]Source!CS1005/IF([1]Source!BS1005&lt;&gt; 0, [1]Source!BS1005,1) * [1]Source!I1005) )),2)</f>
        <v>0</v>
      </c>
      <c r="Z413">
        <f>ROUND(([1]Source!CA1005/100)*(([1]Source!CT1005/IF([1]Source!BA1005&lt;&gt; 0, [1]Source!BA1005,1) * [1]Source!I1005) + (([1]Source!CS1005/IF([1]Source!BS1005&lt;&gt; 0, [1]Source!BS1005,1) * [1]Source!I1005) )),2)</f>
        <v>0</v>
      </c>
    </row>
    <row r="414" spans="1:27" ht="60">
      <c r="A414" s="45"/>
      <c r="B414" s="45"/>
      <c r="C414" s="45" t="str">
        <f>[1]Source!F1006</f>
        <v>204-0066-1</v>
      </c>
      <c r="D414" s="46" t="s">
        <v>105</v>
      </c>
      <c r="E414" s="47" t="str">
        <f>[1]Source!H1006</f>
        <v>т</v>
      </c>
      <c r="F414" s="17">
        <f>ROUND([1]Source!I1006,6)</f>
        <v>5.8000000000000003E-2</v>
      </c>
      <c r="G414" s="14">
        <f>IF([1]Source!AL1006=0,[1]Source!AK1006,[1]Source!AL1006)</f>
        <v>7603.9</v>
      </c>
      <c r="H414" s="48" t="str">
        <f>[1]Source!DD1006</f>
        <v/>
      </c>
      <c r="I414" s="61">
        <f>([1]Source!CR1006/IF([1]Source!BB1006&lt;&gt; 0, [1]Source!BB1006,1) * [1]Source!I1006) + ([1]Source!CQ1006/IF([1]Source!BC1006&lt;&gt; 0, [1]Source!BC1006,1) * [1]Source!I1006) + ([1]Source!CT1006/IF([1]Source!BA1006&lt;&gt; 0, [1]Source!BA1006,1) * [1]Source!I1006)</f>
        <v>441.02620000000002</v>
      </c>
      <c r="J414" s="48" t="str">
        <f>IF( [1]Source!BO1006 &lt;&gt;"", [1]Source!BO1006, "" )</f>
        <v/>
      </c>
      <c r="K414" s="17">
        <f>[1]Source!BC1006</f>
        <v>4.2619999999999996</v>
      </c>
      <c r="L414" s="14">
        <f>[1]Source!O1006</f>
        <v>1879.65</v>
      </c>
      <c r="M414" s="17"/>
      <c r="O414">
        <f>([1]Source!CT1006/IF([1]Source!BA1006&lt;&gt; 0, [1]Source!BA1006,1) * [1]Source!I1006)</f>
        <v>0</v>
      </c>
      <c r="P414">
        <f>IF( [1]Source!BI1006 = 1, (([1]Source!CR1006/IF([1]Source!BB1006&lt;&gt; 0, [1]Source!BB1006,1) * [1]Source!I1006) + ([1]Source!CQ1006/IF([1]Source!BC1006&lt;&gt; 0, [1]Source!BC1006,1) * [1]Source!I1006) + ([1]Source!CT1006/IF([1]Source!BA1006&lt;&gt; 0, [1]Source!BA1006,1) * [1]Source!I1006)), 0 )</f>
        <v>441.02620000000002</v>
      </c>
      <c r="Q414">
        <f>IF( [1]Source!BI1006 = 2, (([1]Source!CR1006/IF([1]Source!BB1006&lt;&gt; 0, [1]Source!BB1006,1) * [1]Source!I1006) + ([1]Source!CQ1006/IF([1]Source!BC1006&lt;&gt; 0, [1]Source!BC1006,1) * [1]Source!I1006) + ([1]Source!CT1006/IF([1]Source!BA1006&lt;&gt; 0, [1]Source!BA1006,1) * [1]Source!I1006)), 0 )</f>
        <v>0</v>
      </c>
      <c r="R414">
        <f>IF( [1]Source!BI1006 = 3, (([1]Source!CR1006/IF([1]Source!BB1006&lt;&gt; 0, [1]Source!BB1006,1) * [1]Source!I1006) + ([1]Source!CQ1006/IF([1]Source!BC1006&lt;&gt; 0, [1]Source!BC1006,1) * [1]Source!I1006) + ([1]Source!CT1006/IF([1]Source!BA1006&lt;&gt; 0, [1]Source!BA1006,1) * [1]Source!I1006)), 0 )</f>
        <v>0</v>
      </c>
      <c r="S414">
        <f>IF( [1]Source!BI1006 = 4, (([1]Source!CR1006/IF([1]Source!BB1006&lt;&gt; 0, [1]Source!BB1006,1) * [1]Source!I1006) + ([1]Source!CQ1006/IF([1]Source!BC1006&lt;&gt; 0, [1]Source!BC1006,1) * [1]Source!I1006) + ([1]Source!CT1006/IF([1]Source!BA1006&lt;&gt; 0, [1]Source!BA1006,1) * [1]Source!I1006)), 0 )</f>
        <v>0</v>
      </c>
      <c r="T414">
        <f>IF( [1]Source!BI1006 = 1, [1]Source!O1006 + [1]Source!X1006 + [1]Source!Y1006, 0 )</f>
        <v>1879.65</v>
      </c>
      <c r="U414">
        <f>IF( [1]Source!BI1006 = 2, [1]Source!O1006 + [1]Source!X1006 + [1]Source!Y1006, 0 )</f>
        <v>0</v>
      </c>
      <c r="V414">
        <f>IF( [1]Source!BI1006 = 3, [1]Source!O1006 + [1]Source!X1006 + [1]Source!Y1006, 0 )</f>
        <v>0</v>
      </c>
      <c r="W414">
        <f>IF( [1]Source!BI1006 = 4, [1]Source!O1006 + [1]Source!X1006 + [1]Source!Y1006, 0 )</f>
        <v>0</v>
      </c>
      <c r="X414">
        <f>([1]Source!CS1006/IF([1]Source!BS1006&lt;&gt; 0, [1]Source!BS1006,1) * [1]Source!I1006)</f>
        <v>0</v>
      </c>
      <c r="Y414">
        <f>ROUND(([1]Source!BZ1006/100)*(([1]Source!CT1006/IF([1]Source!BA1006&lt;&gt; 0, [1]Source!BA1006,1) * [1]Source!I1006) + (([1]Source!CS1006/IF([1]Source!BS1006&lt;&gt; 0, [1]Source!BS1006,1) * [1]Source!I1006) )),2)</f>
        <v>0</v>
      </c>
      <c r="Z414">
        <f>ROUND(([1]Source!CA1006/100)*(([1]Source!CT1006/IF([1]Source!BA1006&lt;&gt; 0, [1]Source!BA1006,1) * [1]Source!I1006) + (([1]Source!CS1006/IF([1]Source!BS1006&lt;&gt; 0, [1]Source!BS1006,1) * [1]Source!I1006) )),2)</f>
        <v>0</v>
      </c>
    </row>
    <row r="415" spans="1:27" ht="60">
      <c r="A415" s="45"/>
      <c r="B415" s="45"/>
      <c r="C415" s="45" t="str">
        <f>[1]Source!F1007</f>
        <v>204-0002</v>
      </c>
      <c r="D415" s="46" t="s">
        <v>106</v>
      </c>
      <c r="E415" s="47" t="str">
        <f>[1]Source!H1007</f>
        <v>т</v>
      </c>
      <c r="F415" s="17">
        <f>ROUND([1]Source!I1007,6)</f>
        <v>0.40799999999999997</v>
      </c>
      <c r="G415" s="14">
        <f>IF([1]Source!AL1007=0,[1]Source!AK1007,[1]Source!AL1007)</f>
        <v>6577.6</v>
      </c>
      <c r="H415" s="48" t="str">
        <f>[1]Source!DD1007</f>
        <v/>
      </c>
      <c r="I415" s="61">
        <f>([1]Source!CR1007/IF([1]Source!BB1007&lt;&gt; 0, [1]Source!BB1007,1) * [1]Source!I1007) + ([1]Source!CQ1007/IF([1]Source!BC1007&lt;&gt; 0, [1]Source!BC1007,1) * [1]Source!I1007) + ([1]Source!CT1007/IF([1]Source!BA1007&lt;&gt; 0, [1]Source!BA1007,1) * [1]Source!I1007)</f>
        <v>2683.6608000000001</v>
      </c>
      <c r="J415" s="48" t="str">
        <f>IF( [1]Source!BO1007 &lt;&gt;"", [1]Source!BO1007, "" )</f>
        <v/>
      </c>
      <c r="K415" s="17">
        <f>[1]Source!BC1007</f>
        <v>4.2619999999999996</v>
      </c>
      <c r="L415" s="14">
        <f>[1]Source!O1007</f>
        <v>11437.76</v>
      </c>
      <c r="M415" s="17"/>
      <c r="O415">
        <f>([1]Source!CT1007/IF([1]Source!BA1007&lt;&gt; 0, [1]Source!BA1007,1) * [1]Source!I1007)</f>
        <v>0</v>
      </c>
      <c r="P415">
        <f>IF( [1]Source!BI1007 = 1, (([1]Source!CR1007/IF([1]Source!BB1007&lt;&gt; 0, [1]Source!BB1007,1) * [1]Source!I1007) + ([1]Source!CQ1007/IF([1]Source!BC1007&lt;&gt; 0, [1]Source!BC1007,1) * [1]Source!I1007) + ([1]Source!CT1007/IF([1]Source!BA1007&lt;&gt; 0, [1]Source!BA1007,1) * [1]Source!I1007)), 0 )</f>
        <v>2683.6608000000001</v>
      </c>
      <c r="Q415">
        <f>IF( [1]Source!BI1007 = 2, (([1]Source!CR1007/IF([1]Source!BB1007&lt;&gt; 0, [1]Source!BB1007,1) * [1]Source!I1007) + ([1]Source!CQ1007/IF([1]Source!BC1007&lt;&gt; 0, [1]Source!BC1007,1) * [1]Source!I1007) + ([1]Source!CT1007/IF([1]Source!BA1007&lt;&gt; 0, [1]Source!BA1007,1) * [1]Source!I1007)), 0 )</f>
        <v>0</v>
      </c>
      <c r="R415">
        <f>IF( [1]Source!BI1007 = 3, (([1]Source!CR1007/IF([1]Source!BB1007&lt;&gt; 0, [1]Source!BB1007,1) * [1]Source!I1007) + ([1]Source!CQ1007/IF([1]Source!BC1007&lt;&gt; 0, [1]Source!BC1007,1) * [1]Source!I1007) + ([1]Source!CT1007/IF([1]Source!BA1007&lt;&gt; 0, [1]Source!BA1007,1) * [1]Source!I1007)), 0 )</f>
        <v>0</v>
      </c>
      <c r="S415">
        <f>IF( [1]Source!BI1007 = 4, (([1]Source!CR1007/IF([1]Source!BB1007&lt;&gt; 0, [1]Source!BB1007,1) * [1]Source!I1007) + ([1]Source!CQ1007/IF([1]Source!BC1007&lt;&gt; 0, [1]Source!BC1007,1) * [1]Source!I1007) + ([1]Source!CT1007/IF([1]Source!BA1007&lt;&gt; 0, [1]Source!BA1007,1) * [1]Source!I1007)), 0 )</f>
        <v>0</v>
      </c>
      <c r="T415">
        <f>IF( [1]Source!BI1007 = 1, [1]Source!O1007 + [1]Source!X1007 + [1]Source!Y1007, 0 )</f>
        <v>11437.76</v>
      </c>
      <c r="U415">
        <f>IF( [1]Source!BI1007 = 2, [1]Source!O1007 + [1]Source!X1007 + [1]Source!Y1007, 0 )</f>
        <v>0</v>
      </c>
      <c r="V415">
        <f>IF( [1]Source!BI1007 = 3, [1]Source!O1007 + [1]Source!X1007 + [1]Source!Y1007, 0 )</f>
        <v>0</v>
      </c>
      <c r="W415">
        <f>IF( [1]Source!BI1007 = 4, [1]Source!O1007 + [1]Source!X1007 + [1]Source!Y1007, 0 )</f>
        <v>0</v>
      </c>
      <c r="X415">
        <f>([1]Source!CS1007/IF([1]Source!BS1007&lt;&gt; 0, [1]Source!BS1007,1) * [1]Source!I1007)</f>
        <v>0</v>
      </c>
      <c r="Y415">
        <f>ROUND(([1]Source!BZ1007/100)*(([1]Source!CT1007/IF([1]Source!BA1007&lt;&gt; 0, [1]Source!BA1007,1) * [1]Source!I1007) + (([1]Source!CS1007/IF([1]Source!BS1007&lt;&gt; 0, [1]Source!BS1007,1) * [1]Source!I1007) )),2)</f>
        <v>0</v>
      </c>
      <c r="Z415">
        <f>ROUND(([1]Source!CA1007/100)*(([1]Source!CT1007/IF([1]Source!BA1007&lt;&gt; 0, [1]Source!BA1007,1) * [1]Source!I1007) + (([1]Source!CS1007/IF([1]Source!BS1007&lt;&gt; 0, [1]Source!BS1007,1) * [1]Source!I1007) )),2)</f>
        <v>0</v>
      </c>
    </row>
    <row r="416" spans="1:27" ht="75">
      <c r="A416" s="45"/>
      <c r="B416" s="45"/>
      <c r="C416" s="45" t="str">
        <f>[1]Source!F1008</f>
        <v>204-0022</v>
      </c>
      <c r="D416" s="46" t="s">
        <v>88</v>
      </c>
      <c r="E416" s="47" t="str">
        <f>[1]Source!H1008</f>
        <v>т</v>
      </c>
      <c r="F416" s="17">
        <f>ROUND([1]Source!I1008,6)</f>
        <v>2.94</v>
      </c>
      <c r="G416" s="14">
        <f>IF([1]Source!AL1008=0,[1]Source!AK1008,[1]Source!AL1008)</f>
        <v>6420</v>
      </c>
      <c r="H416" s="48" t="str">
        <f>[1]Source!DD1008</f>
        <v/>
      </c>
      <c r="I416" s="61">
        <f>([1]Source!CR1008/IF([1]Source!BB1008&lt;&gt; 0, [1]Source!BB1008,1) * [1]Source!I1008) + ([1]Source!CQ1008/IF([1]Source!BC1008&lt;&gt; 0, [1]Source!BC1008,1) * [1]Source!I1008) + ([1]Source!CT1008/IF([1]Source!BA1008&lt;&gt; 0, [1]Source!BA1008,1) * [1]Source!I1008)</f>
        <v>18874.8</v>
      </c>
      <c r="J416" s="48" t="str">
        <f>IF( [1]Source!BO1008 &lt;&gt;"", [1]Source!BO1008, "" )</f>
        <v/>
      </c>
      <c r="K416" s="17">
        <f>[1]Source!BC1008</f>
        <v>4.2619999999999996</v>
      </c>
      <c r="L416" s="14">
        <f>[1]Source!O1008</f>
        <v>80444.399999999994</v>
      </c>
      <c r="M416" s="17"/>
      <c r="O416">
        <f>([1]Source!CT1008/IF([1]Source!BA1008&lt;&gt; 0, [1]Source!BA1008,1) * [1]Source!I1008)</f>
        <v>0</v>
      </c>
      <c r="P416">
        <f>IF( [1]Source!BI1008 = 1, (([1]Source!CR1008/IF([1]Source!BB1008&lt;&gt; 0, [1]Source!BB1008,1) * [1]Source!I1008) + ([1]Source!CQ1008/IF([1]Source!BC1008&lt;&gt; 0, [1]Source!BC1008,1) * [1]Source!I1008) + ([1]Source!CT1008/IF([1]Source!BA1008&lt;&gt; 0, [1]Source!BA1008,1) * [1]Source!I1008)), 0 )</f>
        <v>18874.8</v>
      </c>
      <c r="Q416">
        <f>IF( [1]Source!BI1008 = 2, (([1]Source!CR1008/IF([1]Source!BB1008&lt;&gt; 0, [1]Source!BB1008,1) * [1]Source!I1008) + ([1]Source!CQ1008/IF([1]Source!BC1008&lt;&gt; 0, [1]Source!BC1008,1) * [1]Source!I1008) + ([1]Source!CT1008/IF([1]Source!BA1008&lt;&gt; 0, [1]Source!BA1008,1) * [1]Source!I1008)), 0 )</f>
        <v>0</v>
      </c>
      <c r="R416">
        <f>IF( [1]Source!BI1008 = 3, (([1]Source!CR1008/IF([1]Source!BB1008&lt;&gt; 0, [1]Source!BB1008,1) * [1]Source!I1008) + ([1]Source!CQ1008/IF([1]Source!BC1008&lt;&gt; 0, [1]Source!BC1008,1) * [1]Source!I1008) + ([1]Source!CT1008/IF([1]Source!BA1008&lt;&gt; 0, [1]Source!BA1008,1) * [1]Source!I1008)), 0 )</f>
        <v>0</v>
      </c>
      <c r="S416">
        <f>IF( [1]Source!BI1008 = 4, (([1]Source!CR1008/IF([1]Source!BB1008&lt;&gt; 0, [1]Source!BB1008,1) * [1]Source!I1008) + ([1]Source!CQ1008/IF([1]Source!BC1008&lt;&gt; 0, [1]Source!BC1008,1) * [1]Source!I1008) + ([1]Source!CT1008/IF([1]Source!BA1008&lt;&gt; 0, [1]Source!BA1008,1) * [1]Source!I1008)), 0 )</f>
        <v>0</v>
      </c>
      <c r="T416">
        <f>IF( [1]Source!BI1008 = 1, [1]Source!O1008 + [1]Source!X1008 + [1]Source!Y1008, 0 )</f>
        <v>80444.399999999994</v>
      </c>
      <c r="U416">
        <f>IF( [1]Source!BI1008 = 2, [1]Source!O1008 + [1]Source!X1008 + [1]Source!Y1008, 0 )</f>
        <v>0</v>
      </c>
      <c r="V416">
        <f>IF( [1]Source!BI1008 = 3, [1]Source!O1008 + [1]Source!X1008 + [1]Source!Y1008, 0 )</f>
        <v>0</v>
      </c>
      <c r="W416">
        <f>IF( [1]Source!BI1008 = 4, [1]Source!O1008 + [1]Source!X1008 + [1]Source!Y1008, 0 )</f>
        <v>0</v>
      </c>
      <c r="X416">
        <f>([1]Source!CS1008/IF([1]Source!BS1008&lt;&gt; 0, [1]Source!BS1008,1) * [1]Source!I1008)</f>
        <v>0</v>
      </c>
      <c r="Y416">
        <f>ROUND(([1]Source!BZ1008/100)*(([1]Source!CT1008/IF([1]Source!BA1008&lt;&gt; 0, [1]Source!BA1008,1) * [1]Source!I1008) + (([1]Source!CS1008/IF([1]Source!BS1008&lt;&gt; 0, [1]Source!BS1008,1) * [1]Source!I1008) )),2)</f>
        <v>0</v>
      </c>
      <c r="Z416">
        <f>ROUND(([1]Source!CA1008/100)*(([1]Source!CT1008/IF([1]Source!BA1008&lt;&gt; 0, [1]Source!BA1008,1) * [1]Source!I1008) + (([1]Source!CS1008/IF([1]Source!BS1008&lt;&gt; 0, [1]Source!BS1008,1) * [1]Source!I1008) )),2)</f>
        <v>0</v>
      </c>
    </row>
    <row r="417" spans="1:27" ht="75">
      <c r="A417" s="50"/>
      <c r="B417" s="50"/>
      <c r="C417" s="50" t="str">
        <f>[1]Source!F1009</f>
        <v>204-0025</v>
      </c>
      <c r="D417" s="51" t="s">
        <v>107</v>
      </c>
      <c r="E417" s="52" t="str">
        <f>[1]Source!H1009</f>
        <v>т</v>
      </c>
      <c r="F417" s="53">
        <f>ROUND([1]Source!I1009,6)</f>
        <v>0.75800000000000001</v>
      </c>
      <c r="G417" s="54">
        <f>IF([1]Source!AL1009=0,[1]Source!AK1009,[1]Source!AL1009)</f>
        <v>6250</v>
      </c>
      <c r="H417" s="55" t="str">
        <f>[1]Source!DD1009</f>
        <v/>
      </c>
      <c r="I417" s="56">
        <f>([1]Source!CR1009/IF([1]Source!BB1009&lt;&gt; 0, [1]Source!BB1009,1) * [1]Source!I1009) + ([1]Source!CQ1009/IF([1]Source!BC1009&lt;&gt; 0, [1]Source!BC1009,1) * [1]Source!I1009) + ([1]Source!CT1009/IF([1]Source!BA1009&lt;&gt; 0, [1]Source!BA1009,1) * [1]Source!I1009)</f>
        <v>4737.5</v>
      </c>
      <c r="J417" s="55" t="str">
        <f>IF( [1]Source!BO1009 &lt;&gt;"", [1]Source!BO1009, "" )</f>
        <v/>
      </c>
      <c r="K417" s="53">
        <f>[1]Source!BC1009</f>
        <v>4.2619999999999996</v>
      </c>
      <c r="L417" s="54">
        <f>[1]Source!O1009</f>
        <v>20191.23</v>
      </c>
      <c r="M417" s="53"/>
      <c r="O417">
        <f>([1]Source!CT1009/IF([1]Source!BA1009&lt;&gt; 0, [1]Source!BA1009,1) * [1]Source!I1009)</f>
        <v>0</v>
      </c>
      <c r="P417">
        <f>IF( [1]Source!BI1009 = 1, (([1]Source!CR1009/IF([1]Source!BB1009&lt;&gt; 0, [1]Source!BB1009,1) * [1]Source!I1009) + ([1]Source!CQ1009/IF([1]Source!BC1009&lt;&gt; 0, [1]Source!BC1009,1) * [1]Source!I1009) + ([1]Source!CT1009/IF([1]Source!BA1009&lt;&gt; 0, [1]Source!BA1009,1) * [1]Source!I1009)), 0 )</f>
        <v>4737.5</v>
      </c>
      <c r="Q417">
        <f>IF( [1]Source!BI1009 = 2, (([1]Source!CR1009/IF([1]Source!BB1009&lt;&gt; 0, [1]Source!BB1009,1) * [1]Source!I1009) + ([1]Source!CQ1009/IF([1]Source!BC1009&lt;&gt; 0, [1]Source!BC1009,1) * [1]Source!I1009) + ([1]Source!CT1009/IF([1]Source!BA1009&lt;&gt; 0, [1]Source!BA1009,1) * [1]Source!I1009)), 0 )</f>
        <v>0</v>
      </c>
      <c r="R417">
        <f>IF( [1]Source!BI1009 = 3, (([1]Source!CR1009/IF([1]Source!BB1009&lt;&gt; 0, [1]Source!BB1009,1) * [1]Source!I1009) + ([1]Source!CQ1009/IF([1]Source!BC1009&lt;&gt; 0, [1]Source!BC1009,1) * [1]Source!I1009) + ([1]Source!CT1009/IF([1]Source!BA1009&lt;&gt; 0, [1]Source!BA1009,1) * [1]Source!I1009)), 0 )</f>
        <v>0</v>
      </c>
      <c r="S417">
        <f>IF( [1]Source!BI1009 = 4, (([1]Source!CR1009/IF([1]Source!BB1009&lt;&gt; 0, [1]Source!BB1009,1) * [1]Source!I1009) + ([1]Source!CQ1009/IF([1]Source!BC1009&lt;&gt; 0, [1]Source!BC1009,1) * [1]Source!I1009) + ([1]Source!CT1009/IF([1]Source!BA1009&lt;&gt; 0, [1]Source!BA1009,1) * [1]Source!I1009)), 0 )</f>
        <v>0</v>
      </c>
      <c r="T417">
        <f>IF( [1]Source!BI1009 = 1, [1]Source!O1009 + [1]Source!X1009 + [1]Source!Y1009, 0 )</f>
        <v>20191.23</v>
      </c>
      <c r="U417">
        <f>IF( [1]Source!BI1009 = 2, [1]Source!O1009 + [1]Source!X1009 + [1]Source!Y1009, 0 )</f>
        <v>0</v>
      </c>
      <c r="V417">
        <f>IF( [1]Source!BI1009 = 3, [1]Source!O1009 + [1]Source!X1009 + [1]Source!Y1009, 0 )</f>
        <v>0</v>
      </c>
      <c r="W417">
        <f>IF( [1]Source!BI1009 = 4, [1]Source!O1009 + [1]Source!X1009 + [1]Source!Y1009, 0 )</f>
        <v>0</v>
      </c>
      <c r="X417">
        <f>([1]Source!CS1009/IF([1]Source!BS1009&lt;&gt; 0, [1]Source!BS1009,1) * [1]Source!I1009)</f>
        <v>0</v>
      </c>
      <c r="Y417">
        <f>ROUND(([1]Source!BZ1009/100)*(([1]Source!CT1009/IF([1]Source!BA1009&lt;&gt; 0, [1]Source!BA1009,1) * [1]Source!I1009) + (([1]Source!CS1009/IF([1]Source!BS1009&lt;&gt; 0, [1]Source!BS1009,1) * [1]Source!I1009) )),2)</f>
        <v>0</v>
      </c>
      <c r="Z417">
        <f>ROUND(([1]Source!CA1009/100)*(([1]Source!CT1009/IF([1]Source!BA1009&lt;&gt; 0, [1]Source!BA1009,1) * [1]Source!I1009) + (([1]Source!CS1009/IF([1]Source!BS1009&lt;&gt; 0, [1]Source!BS1009,1) * [1]Source!I1009) )),2)</f>
        <v>0</v>
      </c>
    </row>
    <row r="418" spans="1:27" ht="15.75">
      <c r="A418" s="17"/>
      <c r="B418" s="17"/>
      <c r="C418" s="17"/>
      <c r="D418" s="17"/>
      <c r="E418" s="17"/>
      <c r="F418" s="17"/>
      <c r="G418" s="17"/>
      <c r="H418" s="17"/>
      <c r="I418" s="57">
        <f>([1]Source!CT1003/IF([1]Source!BA1003 &lt;&gt;0, [1]Source!BA1003, 1) * [1]Source!I1003) + ([1]Source!CR1003 / IF([1]Source!BB1003 &lt;&gt;0, [1]Source!BB1003, 1) * [1]Source!I1003 ) + I408 + I409 + I410 + I412 + I413 + I414 + I415 + I416 + I417</f>
        <v>53068.223080000003</v>
      </c>
      <c r="J418" s="58"/>
      <c r="K418" s="58"/>
      <c r="L418" s="57">
        <f>[1]Source!S1003+[1]Source!Q1003+L408 + L409 + L410 + L412 + L413 + L414 + L415 + L416 + L417</f>
        <v>252498.69000000003</v>
      </c>
      <c r="M418" s="57">
        <f>[1]Source!U1003</f>
        <v>147.34103999999999</v>
      </c>
      <c r="N418" s="59">
        <f>I418</f>
        <v>53068.223080000003</v>
      </c>
      <c r="O418">
        <f>([1]Source!CT1003/IF([1]Source!BA1003&lt;&gt; 0, [1]Source!BA1003,1) * [1]Source!I1003)</f>
        <v>1146.3137200000001</v>
      </c>
      <c r="P418">
        <f>IF( [1]Source!BI1003 = 1, (( ( ([1]Source!CT1003/IF([1]Source!BA1003 &lt;&gt;0,[1]Source!BA1003, 1) * [1]Source!I1003) + ([1]Source!CR1003/IF([1]Source!BB1003 &lt;&gt;0,[1]Source!BB1003, 1)* [1]Source!I1003) + ([1]Source!CQ1003/IF([1]Source!BC1003 &lt;&gt;0,[1]Source!BC1003, 1) * [1]Source!I1003) ) + (([1]Source!BZ1003/100)*( ([1]Source!CT1003/IF([1]Source!BA1003 &lt;&gt;0,[1]Source!BA1003, 1)* [1]Source!I1003) + ([1]Source!CS1003/IF([1]Source!BS1003 &lt;&gt;0,[1]Source!BS1003, 1) * [1]Source!I1003 ))) + (([1]Source!CA1003/100)*( ([1]Source!CT1003/IF([1]Source!BA1003 &lt;&gt;0,[1]Source!BA1003, 1)* [1]Source!I1003) + ([1]Source!CS1003/IF([1]Source!BS1003 &lt;&gt;0,[1]Source!BS1003, 1) * [1]Source!I1003 ))))), 0 )</f>
        <v>5974.8938399999997</v>
      </c>
      <c r="Q418">
        <f>IF( [1]Source!BI1003 = 2, (( ( ([1]Source!CT1003/IF([1]Source!BA1003 &lt;&gt;0,[1]Source!BA1003, 1) * [1]Source!I1003) + ([1]Source!CR1003/IF([1]Source!BB1003 &lt;&gt;0,[1]Source!BB1003, 1)* [1]Source!I1003) + ([1]Source!CQ1003/IF([1]Source!BC1003 &lt;&gt;0,[1]Source!BC1003, 1) * [1]Source!I1003) ) + (([1]Source!BZ1003/100)*( ([1]Source!CT1003/IF([1]Source!BA1003 &lt;&gt;0,[1]Source!BA1003, 1)* [1]Source!I1003) + ([1]Source!CS1003/IF([1]Source!BS1003 &lt;&gt;0,[1]Source!BS1003, 1) * [1]Source!I1003 ))) + (([1]Source!CA1003/100)*( ([1]Source!CT1003/IF([1]Source!BA1003 &lt;&gt;0,[1]Source!BA1003, 1)* [1]Source!I1003) + ([1]Source!CS1003/IF([1]Source!BS1003 &lt;&gt;0,[1]Source!BS1003, 1) * [1]Source!I1003 ))))), 0 )</f>
        <v>0</v>
      </c>
      <c r="R418">
        <f>IF( [1]Source!BI1003 = 3, (( ( ([1]Source!CT1003/IF([1]Source!BA1003 &lt;&gt;0,[1]Source!BA1003, 1) * [1]Source!I1003) + ([1]Source!CR1003/IF([1]Source!BB1003 &lt;&gt;0,[1]Source!BB1003, 1)* [1]Source!I1003) + ([1]Source!CQ1003/IF([1]Source!BC1003 &lt;&gt;0,[1]Source!BC1003, 1) * [1]Source!I1003) ) + (([1]Source!BZ1003/100)*( ([1]Source!CT1003/IF([1]Source!BA1003 &lt;&gt;0,[1]Source!BA1003, 1)* [1]Source!I1003) + ([1]Source!CS1003/IF([1]Source!BS1003 &lt;&gt;0,[1]Source!BS1003, 1) * [1]Source!I1003 ))) + (([1]Source!CA1003/100)*( ([1]Source!CT1003/IF([1]Source!BA1003 &lt;&gt;0,[1]Source!BA1003, 1)* [1]Source!I1003) + ([1]Source!CS1003/IF([1]Source!BS1003 &lt;&gt;0,[1]Source!BS1003, 1) * [1]Source!I1003 ))))), 0 )</f>
        <v>0</v>
      </c>
      <c r="S418">
        <f>IF( [1]Source!BI1003 = 4, (( ( ([1]Source!CT1003/IF([1]Source!BA1003 &lt;&gt;0,[1]Source!BA1003, 1) * [1]Source!I1003) + ([1]Source!CR1003/IF([1]Source!BB1003 &lt;&gt;0,[1]Source!BB1003, 1)* [1]Source!I1003) + ([1]Source!CQ1003/IF([1]Source!BC1003 &lt;&gt;0,[1]Source!BC1003, 1) * [1]Source!I1003) ) + (([1]Source!BZ1003/100)*( ([1]Source!CT1003/IF([1]Source!BA1003 &lt;&gt;0,[1]Source!BA1003, 1)* [1]Source!I1003) + ([1]Source!CS1003/IF([1]Source!BS1003 &lt;&gt;0,[1]Source!BS1003, 1) * [1]Source!I1003 ))) + (([1]Source!CA1003/100)*( ([1]Source!CT1003/IF([1]Source!BA1003 &lt;&gt;0,[1]Source!BA1003, 1)* [1]Source!I1003) + ([1]Source!CS1003/IF([1]Source!BS1003 &lt;&gt;0,[1]Source!BS1003, 1) * [1]Source!I1003 ))))), 0 )</f>
        <v>0</v>
      </c>
      <c r="T418">
        <f>IF( [1]Source!BI1003 = 1, [1]Source!O1003 + [1]Source!X1003 + [1]Source!Y1003, 0 )</f>
        <v>51786.91</v>
      </c>
      <c r="U418">
        <f>IF( [1]Source!BI1003 = 2, [1]Source!O1003 + [1]Source!X1003 + [1]Source!Y1003, 0 )</f>
        <v>0</v>
      </c>
      <c r="V418">
        <f>IF( [1]Source!BI1003 = 3, [1]Source!O1003 + [1]Source!X1003 + [1]Source!Y1003, 0 )</f>
        <v>0</v>
      </c>
      <c r="W418">
        <f>IF( [1]Source!BI1003 = 4, [1]Source!O1003 + [1]Source!X1003 + [1]Source!Y1003, 0 )</f>
        <v>0</v>
      </c>
      <c r="X418">
        <f>([1]Source!CS1003/IF([1]Source!BS1003&lt;&gt; 0, [1]Source!BS1003,1) * [1]Source!I1003)</f>
        <v>168.19948000000002</v>
      </c>
    </row>
    <row r="419" spans="1:27" ht="60">
      <c r="A419" s="44">
        <v>33</v>
      </c>
      <c r="B419" s="44" t="str">
        <f>[1]Source!E1012</f>
        <v>174</v>
      </c>
      <c r="C419" s="45" t="str">
        <f>[1]Source!F1012</f>
        <v>08-01-003-4</v>
      </c>
      <c r="D419" s="46" t="s">
        <v>108</v>
      </c>
      <c r="E419" s="47" t="str">
        <f>[1]Source!H1012</f>
        <v>100 м2</v>
      </c>
      <c r="F419" s="17">
        <f>ROUND([1]Source!I1012,6)</f>
        <v>0.32</v>
      </c>
      <c r="G419" s="14">
        <f>IF( [1]Source!AK1012 &lt;&gt;0, [1]Source!AK1012, [1]Source!AL1012 + [1]Source!AM1012 + [1]Source!AO1012)</f>
        <v>2378.67</v>
      </c>
      <c r="H419" s="17"/>
      <c r="I419" s="17"/>
      <c r="J419" s="48" t="str">
        <f>IF( [1]Source!BO1012 &lt;&gt;"", [1]Source!BO1012, "" )</f>
        <v/>
      </c>
      <c r="K419" s="17"/>
      <c r="L419" s="17"/>
      <c r="M419" s="17"/>
      <c r="AA419">
        <v>33</v>
      </c>
    </row>
    <row r="420" spans="1:27" ht="15">
      <c r="A420" s="17"/>
      <c r="B420" s="17"/>
      <c r="C420" s="17"/>
      <c r="D420" s="17" t="s">
        <v>27</v>
      </c>
      <c r="E420" s="17"/>
      <c r="F420" s="17"/>
      <c r="G420" s="14">
        <f>[1]Source!AO1012</f>
        <v>734.38</v>
      </c>
      <c r="H420" s="48" t="str">
        <f>[1]Source!DG1012</f>
        <v/>
      </c>
      <c r="I420" s="14">
        <f>([1]Source!CT1012/IF([1]Source!BA1012&lt;&gt; 0, [1]Source!BA1012,1) * [1]Source!I1012)</f>
        <v>235.0016</v>
      </c>
      <c r="J420" s="17"/>
      <c r="K420" s="17">
        <f>[1]Source!BA1012</f>
        <v>11.465999999999999</v>
      </c>
      <c r="L420" s="14">
        <f>[1]Source!S1012</f>
        <v>2694.53</v>
      </c>
      <c r="M420" s="17"/>
    </row>
    <row r="421" spans="1:27" ht="15">
      <c r="A421" s="17"/>
      <c r="B421" s="17"/>
      <c r="C421" s="17"/>
      <c r="D421" s="17" t="s">
        <v>28</v>
      </c>
      <c r="E421" s="17"/>
      <c r="F421" s="17"/>
      <c r="G421" s="14">
        <f>[1]Source!AM1012</f>
        <v>33.6</v>
      </c>
      <c r="H421" s="48" t="str">
        <f>[1]Source!DE1012</f>
        <v/>
      </c>
      <c r="I421" s="14">
        <f>([1]Source!CR1012/IF([1]Source!BB1012&lt;&gt; 0, [1]Source!BB1012,1) * [1]Source!I1012)</f>
        <v>10.752000000000001</v>
      </c>
      <c r="J421" s="17"/>
      <c r="K421" s="17">
        <f>[1]Source!BB1012</f>
        <v>5.8449999999999998</v>
      </c>
      <c r="L421" s="14">
        <f>[1]Source!Q1012</f>
        <v>62.85</v>
      </c>
      <c r="M421" s="17"/>
    </row>
    <row r="422" spans="1:27" ht="15">
      <c r="A422" s="17"/>
      <c r="B422" s="17"/>
      <c r="C422" s="17"/>
      <c r="D422" s="17" t="s">
        <v>30</v>
      </c>
      <c r="E422" s="17"/>
      <c r="F422" s="17"/>
      <c r="G422" s="14">
        <f>[1]Source!AL1012</f>
        <v>1610.69</v>
      </c>
      <c r="H422" s="48" t="str">
        <f>[1]Source!DD1012</f>
        <v/>
      </c>
      <c r="I422" s="14">
        <f>([1]Source!CQ1012/IF([1]Source!BC1012&lt;&gt; 0, [1]Source!BC1012,1) * [1]Source!I1012)</f>
        <v>515.42079999999999</v>
      </c>
      <c r="J422" s="17"/>
      <c r="K422" s="17">
        <f>[1]Source!BC1012</f>
        <v>4.2619999999999996</v>
      </c>
      <c r="L422" s="14">
        <f>[1]Source!P1012</f>
        <v>2196.7199999999998</v>
      </c>
      <c r="M422" s="17"/>
    </row>
    <row r="423" spans="1:27" ht="15">
      <c r="A423" s="17"/>
      <c r="B423" s="17"/>
      <c r="C423" s="17"/>
      <c r="D423" s="17" t="s">
        <v>31</v>
      </c>
      <c r="E423" s="20" t="s">
        <v>34</v>
      </c>
      <c r="F423" s="17"/>
      <c r="G423" s="14">
        <f>[1]Source!BZ1012</f>
        <v>122</v>
      </c>
      <c r="H423" s="17"/>
      <c r="I423" s="14">
        <f>Y423 + Y426 + Y427 + Y428</f>
        <v>286.7</v>
      </c>
      <c r="J423" s="17"/>
      <c r="K423" s="14">
        <f>[1]Source!AT1012</f>
        <v>122</v>
      </c>
      <c r="L423" s="14">
        <f>[1]Source!X1012 + [1]Source!X1013 + [1]Source!X1014 + [1]Source!X1015 + [1]Source!X1016 + [1]Source!X1017</f>
        <v>3287.33</v>
      </c>
      <c r="M423" s="17"/>
      <c r="Y423">
        <f>ROUND((G423/100)*((([1]Source!CT1012/IF([1]Source!BA1012 &lt;&gt; 0, [1]Source!BA1012,1) * [1]Source!I1012)) + (([1]Source!CS1012/IF([1]Source!BS1012 &lt;&gt; 0, [1]Source!BS1012, 1) * [1]Source!I1012))),2)</f>
        <v>286.7</v>
      </c>
    </row>
    <row r="424" spans="1:27" ht="15">
      <c r="A424" s="17"/>
      <c r="B424" s="17"/>
      <c r="C424" s="17"/>
      <c r="D424" s="17" t="s">
        <v>32</v>
      </c>
      <c r="E424" s="20" t="s">
        <v>34</v>
      </c>
      <c r="F424" s="17"/>
      <c r="G424" s="14">
        <f>[1]Source!CA1012</f>
        <v>80</v>
      </c>
      <c r="H424" s="17"/>
      <c r="I424" s="14">
        <f>Z424 + Z426 + Z427 + Z428</f>
        <v>188</v>
      </c>
      <c r="J424" s="17"/>
      <c r="K424" s="14">
        <f>[1]Source!AU1012</f>
        <v>80</v>
      </c>
      <c r="L424" s="14">
        <f>[1]Source!Y1012 + [1]Source!Y1013 + [1]Source!Y1014 + [1]Source!Y1015 + [1]Source!Y1016 + [1]Source!Y1017</f>
        <v>2155.62</v>
      </c>
      <c r="M424" s="17"/>
      <c r="Z424">
        <f>ROUND((G424/100)*((([1]Source!CT1012/IF([1]Source!BA1012 &lt;&gt; 0, [1]Source!BA1012,1) * [1]Source!I1012)) + (([1]Source!CS1012/IF([1]Source!BS1012 &lt;&gt; 0, [1]Source!BS1012, 1) * [1]Source!I1012))),2)</f>
        <v>188</v>
      </c>
    </row>
    <row r="425" spans="1:27" ht="15">
      <c r="A425" s="17"/>
      <c r="B425" s="17"/>
      <c r="C425" s="17"/>
      <c r="D425" s="17" t="s">
        <v>33</v>
      </c>
      <c r="E425" s="20" t="s">
        <v>35</v>
      </c>
      <c r="F425" s="17">
        <f>[1]Source!AQ1012</f>
        <v>88.8</v>
      </c>
      <c r="G425" s="17"/>
      <c r="H425" s="48" t="str">
        <f>[1]Source!DI1012</f>
        <v/>
      </c>
      <c r="I425" s="17"/>
      <c r="J425" s="17"/>
      <c r="K425" s="17"/>
      <c r="L425" s="17"/>
      <c r="M425" s="14">
        <f>[1]Source!U1012</f>
        <v>28.416</v>
      </c>
    </row>
    <row r="426" spans="1:27" ht="45">
      <c r="A426" s="45"/>
      <c r="B426" s="45"/>
      <c r="C426" s="45" t="str">
        <f>[1]Source!F1013</f>
        <v>113-0368</v>
      </c>
      <c r="D426" s="46" t="s">
        <v>95</v>
      </c>
      <c r="E426" s="47" t="str">
        <f>[1]Source!H1013</f>
        <v>т</v>
      </c>
      <c r="F426" s="17">
        <f>ROUND([1]Source!I1013,6)</f>
        <v>-1.6E-2</v>
      </c>
      <c r="G426" s="14">
        <f>IF([1]Source!AL1013=0,[1]Source!AK1013,[1]Source!AL1013)</f>
        <v>7373.5</v>
      </c>
      <c r="H426" s="48" t="str">
        <f>[1]Source!DD1013</f>
        <v/>
      </c>
      <c r="I426" s="61">
        <f>([1]Source!CR1013/IF([1]Source!BB1013&lt;&gt; 0, [1]Source!BB1013,1) * [1]Source!I1013) + ([1]Source!CQ1013/IF([1]Source!BC1013&lt;&gt; 0, [1]Source!BC1013,1) * [1]Source!I1013) + ([1]Source!CT1013/IF([1]Source!BA1013&lt;&gt; 0, [1]Source!BA1013,1) * [1]Source!I1013)</f>
        <v>-117.976</v>
      </c>
      <c r="J426" s="48" t="str">
        <f>IF( [1]Source!BO1013 &lt;&gt;"", [1]Source!BO1013, "" )</f>
        <v/>
      </c>
      <c r="K426" s="17">
        <f>[1]Source!BC1013</f>
        <v>4.2619999999999996</v>
      </c>
      <c r="L426" s="14">
        <f>[1]Source!O1013</f>
        <v>-502.81</v>
      </c>
      <c r="M426" s="17"/>
      <c r="O426">
        <f>([1]Source!CT1013/IF([1]Source!BA1013&lt;&gt; 0, [1]Source!BA1013,1) * [1]Source!I1013)</f>
        <v>0</v>
      </c>
      <c r="P426">
        <f>IF( [1]Source!BI1013 = 1, (([1]Source!CR1013/IF([1]Source!BB1013&lt;&gt; 0, [1]Source!BB1013,1) * [1]Source!I1013) + ([1]Source!CQ1013/IF([1]Source!BC1013&lt;&gt; 0, [1]Source!BC1013,1) * [1]Source!I1013) + ([1]Source!CT1013/IF([1]Source!BA1013&lt;&gt; 0, [1]Source!BA1013,1) * [1]Source!I1013)), 0 )</f>
        <v>-117.976</v>
      </c>
      <c r="Q426">
        <f>IF( [1]Source!BI1013 = 2, (([1]Source!CR1013/IF([1]Source!BB1013&lt;&gt; 0, [1]Source!BB1013,1) * [1]Source!I1013) + ([1]Source!CQ1013/IF([1]Source!BC1013&lt;&gt; 0, [1]Source!BC1013,1) * [1]Source!I1013) + ([1]Source!CT1013/IF([1]Source!BA1013&lt;&gt; 0, [1]Source!BA1013,1) * [1]Source!I1013)), 0 )</f>
        <v>0</v>
      </c>
      <c r="R426">
        <f>IF( [1]Source!BI1013 = 3, (([1]Source!CR1013/IF([1]Source!BB1013&lt;&gt; 0, [1]Source!BB1013,1) * [1]Source!I1013) + ([1]Source!CQ1013/IF([1]Source!BC1013&lt;&gt; 0, [1]Source!BC1013,1) * [1]Source!I1013) + ([1]Source!CT1013/IF([1]Source!BA1013&lt;&gt; 0, [1]Source!BA1013,1) * [1]Source!I1013)), 0 )</f>
        <v>0</v>
      </c>
      <c r="S426">
        <f>IF( [1]Source!BI1013 = 4, (([1]Source!CR1013/IF([1]Source!BB1013&lt;&gt; 0, [1]Source!BB1013,1) * [1]Source!I1013) + ([1]Source!CQ1013/IF([1]Source!BC1013&lt;&gt; 0, [1]Source!BC1013,1) * [1]Source!I1013) + ([1]Source!CT1013/IF([1]Source!BA1013&lt;&gt; 0, [1]Source!BA1013,1) * [1]Source!I1013)), 0 )</f>
        <v>0</v>
      </c>
      <c r="T426">
        <f>IF( [1]Source!BI1013 = 1, [1]Source!O1013 + [1]Source!X1013 + [1]Source!Y1013, 0 )</f>
        <v>-502.81</v>
      </c>
      <c r="U426">
        <f>IF( [1]Source!BI1013 = 2, [1]Source!O1013 + [1]Source!X1013 + [1]Source!Y1013, 0 )</f>
        <v>0</v>
      </c>
      <c r="V426">
        <f>IF( [1]Source!BI1013 = 3, [1]Source!O1013 + [1]Source!X1013 + [1]Source!Y1013, 0 )</f>
        <v>0</v>
      </c>
      <c r="W426">
        <f>IF( [1]Source!BI1013 = 4, [1]Source!O1013 + [1]Source!X1013 + [1]Source!Y1013, 0 )</f>
        <v>0</v>
      </c>
      <c r="X426">
        <f>([1]Source!CS1013/IF([1]Source!BS1013&lt;&gt; 0, [1]Source!BS1013,1) * [1]Source!I1013)</f>
        <v>0</v>
      </c>
      <c r="Y426">
        <f>ROUND(([1]Source!BZ1013/100)*(([1]Source!CT1013/IF([1]Source!BA1013&lt;&gt; 0, [1]Source!BA1013,1) * [1]Source!I1013) + (([1]Source!CS1013/IF([1]Source!BS1013&lt;&gt; 0, [1]Source!BS1013,1) * [1]Source!I1013) )),2)</f>
        <v>0</v>
      </c>
      <c r="Z426">
        <f>ROUND(([1]Source!CA1013/100)*(([1]Source!CT1013/IF([1]Source!BA1013&lt;&gt; 0, [1]Source!BA1013,1) * [1]Source!I1013) + (([1]Source!CS1013/IF([1]Source!BS1013&lt;&gt; 0, [1]Source!BS1013,1) * [1]Source!I1013) )),2)</f>
        <v>0</v>
      </c>
    </row>
    <row r="427" spans="1:27" ht="60">
      <c r="A427" s="45"/>
      <c r="B427" s="45"/>
      <c r="C427" s="45" t="str">
        <f>[1]Source!F1014</f>
        <v>402-0078</v>
      </c>
      <c r="D427" s="46" t="s">
        <v>99</v>
      </c>
      <c r="E427" s="47" t="str">
        <f>[1]Source!H1014</f>
        <v>м3</v>
      </c>
      <c r="F427" s="17">
        <f>ROUND([1]Source!I1014,6)</f>
        <v>-0.89600000000000002</v>
      </c>
      <c r="G427" s="14">
        <f>IF([1]Source!AL1014=0,[1]Source!AK1014,[1]Source!AL1014)</f>
        <v>442.85</v>
      </c>
      <c r="H427" s="48" t="str">
        <f>[1]Source!DD1014</f>
        <v/>
      </c>
      <c r="I427" s="61">
        <f>([1]Source!CR1014/IF([1]Source!BB1014&lt;&gt; 0, [1]Source!BB1014,1) * [1]Source!I1014) + ([1]Source!CQ1014/IF([1]Source!BC1014&lt;&gt; 0, [1]Source!BC1014,1) * [1]Source!I1014) + ([1]Source!CT1014/IF([1]Source!BA1014&lt;&gt; 0, [1]Source!BA1014,1) * [1]Source!I1014)</f>
        <v>-396.79359999999997</v>
      </c>
      <c r="J427" s="48" t="str">
        <f>IF( [1]Source!BO1014 &lt;&gt;"", [1]Source!BO1014, "" )</f>
        <v/>
      </c>
      <c r="K427" s="17">
        <f>[1]Source!BC1014</f>
        <v>4.2619999999999996</v>
      </c>
      <c r="L427" s="14">
        <f>[1]Source!O1014</f>
        <v>-1691.13</v>
      </c>
      <c r="M427" s="17"/>
      <c r="O427">
        <f>([1]Source!CT1014/IF([1]Source!BA1014&lt;&gt; 0, [1]Source!BA1014,1) * [1]Source!I1014)</f>
        <v>0</v>
      </c>
      <c r="P427">
        <f>IF( [1]Source!BI1014 = 1, (([1]Source!CR1014/IF([1]Source!BB1014&lt;&gt; 0, [1]Source!BB1014,1) * [1]Source!I1014) + ([1]Source!CQ1014/IF([1]Source!BC1014&lt;&gt; 0, [1]Source!BC1014,1) * [1]Source!I1014) + ([1]Source!CT1014/IF([1]Source!BA1014&lt;&gt; 0, [1]Source!BA1014,1) * [1]Source!I1014)), 0 )</f>
        <v>-396.79359999999997</v>
      </c>
      <c r="Q427">
        <f>IF( [1]Source!BI1014 = 2, (([1]Source!CR1014/IF([1]Source!BB1014&lt;&gt; 0, [1]Source!BB1014,1) * [1]Source!I1014) + ([1]Source!CQ1014/IF([1]Source!BC1014&lt;&gt; 0, [1]Source!BC1014,1) * [1]Source!I1014) + ([1]Source!CT1014/IF([1]Source!BA1014&lt;&gt; 0, [1]Source!BA1014,1) * [1]Source!I1014)), 0 )</f>
        <v>0</v>
      </c>
      <c r="R427">
        <f>IF( [1]Source!BI1014 = 3, (([1]Source!CR1014/IF([1]Source!BB1014&lt;&gt; 0, [1]Source!BB1014,1) * [1]Source!I1014) + ([1]Source!CQ1014/IF([1]Source!BC1014&lt;&gt; 0, [1]Source!BC1014,1) * [1]Source!I1014) + ([1]Source!CT1014/IF([1]Source!BA1014&lt;&gt; 0, [1]Source!BA1014,1) * [1]Source!I1014)), 0 )</f>
        <v>0</v>
      </c>
      <c r="S427">
        <f>IF( [1]Source!BI1014 = 4, (([1]Source!CR1014/IF([1]Source!BB1014&lt;&gt; 0, [1]Source!BB1014,1) * [1]Source!I1014) + ([1]Source!CQ1014/IF([1]Source!BC1014&lt;&gt; 0, [1]Source!BC1014,1) * [1]Source!I1014) + ([1]Source!CT1014/IF([1]Source!BA1014&lt;&gt; 0, [1]Source!BA1014,1) * [1]Source!I1014)), 0 )</f>
        <v>0</v>
      </c>
      <c r="T427">
        <f>IF( [1]Source!BI1014 = 1, [1]Source!O1014 + [1]Source!X1014 + [1]Source!Y1014, 0 )</f>
        <v>-1691.13</v>
      </c>
      <c r="U427">
        <f>IF( [1]Source!BI1014 = 2, [1]Source!O1014 + [1]Source!X1014 + [1]Source!Y1014, 0 )</f>
        <v>0</v>
      </c>
      <c r="V427">
        <f>IF( [1]Source!BI1014 = 3, [1]Source!O1014 + [1]Source!X1014 + [1]Source!Y1014, 0 )</f>
        <v>0</v>
      </c>
      <c r="W427">
        <f>IF( [1]Source!BI1014 = 4, [1]Source!O1014 + [1]Source!X1014 + [1]Source!Y1014, 0 )</f>
        <v>0</v>
      </c>
      <c r="X427">
        <f>([1]Source!CS1014/IF([1]Source!BS1014&lt;&gt; 0, [1]Source!BS1014,1) * [1]Source!I1014)</f>
        <v>0</v>
      </c>
      <c r="Y427">
        <f>ROUND(([1]Source!BZ1014/100)*(([1]Source!CT1014/IF([1]Source!BA1014&lt;&gt; 0, [1]Source!BA1014,1) * [1]Source!I1014) + (([1]Source!CS1014/IF([1]Source!BS1014&lt;&gt; 0, [1]Source!BS1014,1) * [1]Source!I1014) )),2)</f>
        <v>0</v>
      </c>
      <c r="Z427">
        <f>ROUND(([1]Source!CA1014/100)*(([1]Source!CT1014/IF([1]Source!BA1014&lt;&gt; 0, [1]Source!BA1014,1) * [1]Source!I1014) + (([1]Source!CS1014/IF([1]Source!BS1014&lt;&gt; 0, [1]Source!BS1014,1) * [1]Source!I1014) )),2)</f>
        <v>0</v>
      </c>
    </row>
    <row r="428" spans="1:27" ht="60">
      <c r="A428" s="50"/>
      <c r="B428" s="50"/>
      <c r="C428" s="50" t="str">
        <f>[1]Source!F1016</f>
        <v>Т/Н № 2708 от 30.07.2010</v>
      </c>
      <c r="D428" s="51" t="s">
        <v>97</v>
      </c>
      <c r="E428" s="52" t="str">
        <f>[1]Source!H1016</f>
        <v>кг</v>
      </c>
      <c r="F428" s="53">
        <f>ROUND([1]Source!I1016,6)</f>
        <v>38.4</v>
      </c>
      <c r="G428" s="54">
        <f>[1]Source!AC1016</f>
        <v>17.239999999999998</v>
      </c>
      <c r="H428" s="53"/>
      <c r="I428" s="56">
        <f>([1]Source!CR1016/IF([1]Source!BB1016&lt;&gt; 0, [1]Source!BB1016,1) * [1]Source!I1016) + ([1]Source!CQ1016/IF([1]Source!BC1016&lt;&gt; 0, [1]Source!BC1016,1) * [1]Source!I1016) + ([1]Source!CT1016/IF([1]Source!BA1016&lt;&gt; 0, [1]Source!BA1016,1) * [1]Source!I1016)</f>
        <v>662.01599999999996</v>
      </c>
      <c r="J428" s="55" t="str">
        <f>IF( [1]Source!BO1016 &lt;&gt;"", [1]Source!BO1016, "" )</f>
        <v/>
      </c>
      <c r="K428" s="53">
        <f>[1]Source!BC1016</f>
        <v>4.2619999999999996</v>
      </c>
      <c r="L428" s="54">
        <f>[1]Source!O1016</f>
        <v>2821.51</v>
      </c>
      <c r="M428" s="53"/>
      <c r="O428">
        <f>([1]Source!CT1016/IF([1]Source!BA1016&lt;&gt; 0, [1]Source!BA1016,1) * [1]Source!I1016)</f>
        <v>0</v>
      </c>
      <c r="P428">
        <f>IF( [1]Source!BI1016 = 1, (([1]Source!CR1016/IF([1]Source!BB1016&lt;&gt; 0, [1]Source!BB1016,1) * [1]Source!I1016) + ([1]Source!CQ1016/IF([1]Source!BC1016&lt;&gt; 0, [1]Source!BC1016,1) * [1]Source!I1016) + ([1]Source!CT1016/IF([1]Source!BA1016&lt;&gt; 0, [1]Source!BA1016,1) * [1]Source!I1016)), 0 )</f>
        <v>662.01599999999996</v>
      </c>
      <c r="Q428">
        <f>IF( [1]Source!BI1016 = 2, (([1]Source!CR1016/IF([1]Source!BB1016&lt;&gt; 0, [1]Source!BB1016,1) * [1]Source!I1016) + ([1]Source!CQ1016/IF([1]Source!BC1016&lt;&gt; 0, [1]Source!BC1016,1) * [1]Source!I1016) + ([1]Source!CT1016/IF([1]Source!BA1016&lt;&gt; 0, [1]Source!BA1016,1) * [1]Source!I1016)), 0 )</f>
        <v>0</v>
      </c>
      <c r="R428">
        <f>IF( [1]Source!BI1016 = 3, (([1]Source!CR1016/IF([1]Source!BB1016&lt;&gt; 0, [1]Source!BB1016,1) * [1]Source!I1016) + ([1]Source!CQ1016/IF([1]Source!BC1016&lt;&gt; 0, [1]Source!BC1016,1) * [1]Source!I1016) + ([1]Source!CT1016/IF([1]Source!BA1016&lt;&gt; 0, [1]Source!BA1016,1) * [1]Source!I1016)), 0 )</f>
        <v>0</v>
      </c>
      <c r="S428">
        <f>IF( [1]Source!BI1016 = 4, (([1]Source!CR1016/IF([1]Source!BB1016&lt;&gt; 0, [1]Source!BB1016,1) * [1]Source!I1016) + ([1]Source!CQ1016/IF([1]Source!BC1016&lt;&gt; 0, [1]Source!BC1016,1) * [1]Source!I1016) + ([1]Source!CT1016/IF([1]Source!BA1016&lt;&gt; 0, [1]Source!BA1016,1) * [1]Source!I1016)), 0 )</f>
        <v>0</v>
      </c>
      <c r="T428">
        <f>IF( [1]Source!BI1016 = 1, [1]Source!O1016 + [1]Source!X1016 + [1]Source!Y1016, 0 )</f>
        <v>2821.51</v>
      </c>
      <c r="U428">
        <f>IF( [1]Source!BI1016 = 2, [1]Source!O1016 + [1]Source!X1016 + [1]Source!Y1016, 0 )</f>
        <v>0</v>
      </c>
      <c r="V428">
        <f>IF( [1]Source!BI1016 = 3, [1]Source!O1016 + [1]Source!X1016 + [1]Source!Y1016, 0 )</f>
        <v>0</v>
      </c>
      <c r="W428">
        <f>IF( [1]Source!BI1016 = 4, [1]Source!O1016 + [1]Source!X1016 + [1]Source!Y1016, 0 )</f>
        <v>0</v>
      </c>
      <c r="X428">
        <f>([1]Source!CS1016/IF([1]Source!BS1016&lt;&gt; 0, [1]Source!BS1016,1) * [1]Source!I1016)</f>
        <v>0</v>
      </c>
      <c r="Y428">
        <f>ROUND(([1]Source!BZ1016/100)*(([1]Source!CT1016/IF([1]Source!BA1016&lt;&gt; 0, [1]Source!BA1016,1) * [1]Source!I1016) + (([1]Source!CS1016/IF([1]Source!BS1016&lt;&gt; 0, [1]Source!BS1016,1) * [1]Source!I1016) )),2)</f>
        <v>0</v>
      </c>
      <c r="Z428">
        <f>ROUND(([1]Source!CA1016/100)*(([1]Source!CT1016/IF([1]Source!BA1016&lt;&gt; 0, [1]Source!BA1016,1) * [1]Source!I1016) + (([1]Source!CS1016/IF([1]Source!BS1016&lt;&gt; 0, [1]Source!BS1016,1) * [1]Source!I1016) )),2)</f>
        <v>0</v>
      </c>
    </row>
    <row r="429" spans="1:27" ht="15.75">
      <c r="A429" s="17"/>
      <c r="B429" s="17"/>
      <c r="C429" s="17"/>
      <c r="D429" s="17"/>
      <c r="E429" s="17"/>
      <c r="F429" s="17"/>
      <c r="G429" s="17"/>
      <c r="H429" s="17"/>
      <c r="I429" s="57">
        <f>([1]Source!CT1012/IF([1]Source!BA1012 &lt;&gt;0, [1]Source!BA1012, 1) * [1]Source!I1012) + ([1]Source!CR1012 / IF([1]Source!BB1012 &lt;&gt;0, [1]Source!BB1012, 1) * [1]Source!I1012 ) + I422 + I423 + I424 + I426 + I427 + I428</f>
        <v>1383.1208000000001</v>
      </c>
      <c r="J429" s="58"/>
      <c r="K429" s="58"/>
      <c r="L429" s="57">
        <f>[1]Source!S1012+[1]Source!Q1012+L422 + L423 + L424 + L426 + L427 + L428</f>
        <v>11024.62</v>
      </c>
      <c r="M429" s="57">
        <f>[1]Source!U1012</f>
        <v>28.416</v>
      </c>
      <c r="N429" s="59">
        <f>I429</f>
        <v>1383.1208000000001</v>
      </c>
      <c r="O429">
        <f>([1]Source!CT1012/IF([1]Source!BA1012&lt;&gt; 0, [1]Source!BA1012,1) * [1]Source!I1012)</f>
        <v>235.0016</v>
      </c>
      <c r="P429">
        <f>IF( [1]Source!BI1012 = 1, (( ( ([1]Source!CT1012/IF([1]Source!BA1012 &lt;&gt;0,[1]Source!BA1012, 1) * [1]Source!I1012) + ([1]Source!CR1012/IF([1]Source!BB1012 &lt;&gt;0,[1]Source!BB1012, 1)* [1]Source!I1012) + ([1]Source!CQ1012/IF([1]Source!BC1012 &lt;&gt;0,[1]Source!BC1012, 1) * [1]Source!I1012) ) + (([1]Source!BZ1012/100)*( ([1]Source!CT1012/IF([1]Source!BA1012 &lt;&gt;0,[1]Source!BA1012, 1)* [1]Source!I1012) + ([1]Source!CS1012/IF([1]Source!BS1012 &lt;&gt;0,[1]Source!BS1012, 1) * [1]Source!I1012 ))) + (([1]Source!CA1012/100)*( ([1]Source!CT1012/IF([1]Source!BA1012 &lt;&gt;0,[1]Source!BA1012, 1)* [1]Source!I1012) + ([1]Source!CS1012/IF([1]Source!BS1012 &lt;&gt;0,[1]Source!BS1012, 1) * [1]Source!I1012 ))))), 0 )</f>
        <v>1235.8776319999999</v>
      </c>
      <c r="Q429">
        <f>IF( [1]Source!BI1012 = 2, (( ( ([1]Source!CT1012/IF([1]Source!BA1012 &lt;&gt;0,[1]Source!BA1012, 1) * [1]Source!I1012) + ([1]Source!CR1012/IF([1]Source!BB1012 &lt;&gt;0,[1]Source!BB1012, 1)* [1]Source!I1012) + ([1]Source!CQ1012/IF([1]Source!BC1012 &lt;&gt;0,[1]Source!BC1012, 1) * [1]Source!I1012) ) + (([1]Source!BZ1012/100)*( ([1]Source!CT1012/IF([1]Source!BA1012 &lt;&gt;0,[1]Source!BA1012, 1)* [1]Source!I1012) + ([1]Source!CS1012/IF([1]Source!BS1012 &lt;&gt;0,[1]Source!BS1012, 1) * [1]Source!I1012 ))) + (([1]Source!CA1012/100)*( ([1]Source!CT1012/IF([1]Source!BA1012 &lt;&gt;0,[1]Source!BA1012, 1)* [1]Source!I1012) + ([1]Source!CS1012/IF([1]Source!BS1012 &lt;&gt;0,[1]Source!BS1012, 1) * [1]Source!I1012 ))))), 0 )</f>
        <v>0</v>
      </c>
      <c r="R429">
        <f>IF( [1]Source!BI1012 = 3, (( ( ([1]Source!CT1012/IF([1]Source!BA1012 &lt;&gt;0,[1]Source!BA1012, 1) * [1]Source!I1012) + ([1]Source!CR1012/IF([1]Source!BB1012 &lt;&gt;0,[1]Source!BB1012, 1)* [1]Source!I1012) + ([1]Source!CQ1012/IF([1]Source!BC1012 &lt;&gt;0,[1]Source!BC1012, 1) * [1]Source!I1012) ) + (([1]Source!BZ1012/100)*( ([1]Source!CT1012/IF([1]Source!BA1012 &lt;&gt;0,[1]Source!BA1012, 1)* [1]Source!I1012) + ([1]Source!CS1012/IF([1]Source!BS1012 &lt;&gt;0,[1]Source!BS1012, 1) * [1]Source!I1012 ))) + (([1]Source!CA1012/100)*( ([1]Source!CT1012/IF([1]Source!BA1012 &lt;&gt;0,[1]Source!BA1012, 1)* [1]Source!I1012) + ([1]Source!CS1012/IF([1]Source!BS1012 &lt;&gt;0,[1]Source!BS1012, 1) * [1]Source!I1012 ))))), 0 )</f>
        <v>0</v>
      </c>
      <c r="S429">
        <f>IF( [1]Source!BI1012 = 4, (( ( ([1]Source!CT1012/IF([1]Source!BA1012 &lt;&gt;0,[1]Source!BA1012, 1) * [1]Source!I1012) + ([1]Source!CR1012/IF([1]Source!BB1012 &lt;&gt;0,[1]Source!BB1012, 1)* [1]Source!I1012) + ([1]Source!CQ1012/IF([1]Source!BC1012 &lt;&gt;0,[1]Source!BC1012, 1) * [1]Source!I1012) ) + (([1]Source!BZ1012/100)*( ([1]Source!CT1012/IF([1]Source!BA1012 &lt;&gt;0,[1]Source!BA1012, 1)* [1]Source!I1012) + ([1]Source!CS1012/IF([1]Source!BS1012 &lt;&gt;0,[1]Source!BS1012, 1) * [1]Source!I1012 ))) + (([1]Source!CA1012/100)*( ([1]Source!CT1012/IF([1]Source!BA1012 &lt;&gt;0,[1]Source!BA1012, 1)* [1]Source!I1012) + ([1]Source!CS1012/IF([1]Source!BS1012 &lt;&gt;0,[1]Source!BS1012, 1) * [1]Source!I1012 ))))), 0 )</f>
        <v>0</v>
      </c>
      <c r="T429">
        <f>IF( [1]Source!BI1012 = 1, [1]Source!O1012 + [1]Source!X1012 + [1]Source!Y1012, 0 )</f>
        <v>10397.049999999999</v>
      </c>
      <c r="U429">
        <f>IF( [1]Source!BI1012 = 2, [1]Source!O1012 + [1]Source!X1012 + [1]Source!Y1012, 0 )</f>
        <v>0</v>
      </c>
      <c r="V429">
        <f>IF( [1]Source!BI1012 = 3, [1]Source!O1012 + [1]Source!X1012 + [1]Source!Y1012, 0 )</f>
        <v>0</v>
      </c>
      <c r="W429">
        <f>IF( [1]Source!BI1012 = 4, [1]Source!O1012 + [1]Source!X1012 + [1]Source!Y1012, 0 )</f>
        <v>0</v>
      </c>
      <c r="X429">
        <f>([1]Source!CS1012/IF([1]Source!BS1012&lt;&gt; 0, [1]Source!BS1012,1) * [1]Source!I1012)</f>
        <v>0</v>
      </c>
    </row>
    <row r="430" spans="1:27" ht="60">
      <c r="A430" s="44">
        <v>34</v>
      </c>
      <c r="B430" s="44" t="str">
        <f>[1]Source!E1018</f>
        <v>175</v>
      </c>
      <c r="C430" s="45" t="str">
        <f>[1]Source!F1018</f>
        <v>08-01-003-1</v>
      </c>
      <c r="D430" s="46" t="s">
        <v>109</v>
      </c>
      <c r="E430" s="47" t="str">
        <f>[1]Source!H1018</f>
        <v>100 м2</v>
      </c>
      <c r="F430" s="17">
        <f>ROUND([1]Source!I1018,6)</f>
        <v>0.53</v>
      </c>
      <c r="G430" s="14">
        <f>IF( [1]Source!AK1018 &lt;&gt;0, [1]Source!AK1018, [1]Source!AL1018 + [1]Source!AM1018 + [1]Source!AO1018)</f>
        <v>1950.25</v>
      </c>
      <c r="H430" s="17"/>
      <c r="I430" s="17"/>
      <c r="J430" s="48" t="str">
        <f>IF( [1]Source!BO1018 &lt;&gt;"", [1]Source!BO1018, "" )</f>
        <v/>
      </c>
      <c r="K430" s="17"/>
      <c r="L430" s="17"/>
      <c r="M430" s="17"/>
      <c r="AA430">
        <v>34</v>
      </c>
    </row>
    <row r="431" spans="1:27" ht="15">
      <c r="A431" s="17"/>
      <c r="B431" s="17"/>
      <c r="C431" s="17"/>
      <c r="D431" s="17" t="s">
        <v>27</v>
      </c>
      <c r="E431" s="17"/>
      <c r="F431" s="17"/>
      <c r="G431" s="14">
        <f>[1]Source!AO1018</f>
        <v>287.64999999999998</v>
      </c>
      <c r="H431" s="48" t="str">
        <f>[1]Source!DG1018</f>
        <v/>
      </c>
      <c r="I431" s="14">
        <f>([1]Source!CT1018/IF([1]Source!BA1018&lt;&gt; 0, [1]Source!BA1018,1) * [1]Source!I1018)</f>
        <v>152.4545</v>
      </c>
      <c r="J431" s="17"/>
      <c r="K431" s="17">
        <f>[1]Source!BA1018</f>
        <v>11.465999999999999</v>
      </c>
      <c r="L431" s="14">
        <f>[1]Source!S1018</f>
        <v>1748.04</v>
      </c>
      <c r="M431" s="17"/>
    </row>
    <row r="432" spans="1:27" ht="15">
      <c r="A432" s="17"/>
      <c r="B432" s="17"/>
      <c r="C432" s="17"/>
      <c r="D432" s="17" t="s">
        <v>28</v>
      </c>
      <c r="E432" s="17"/>
      <c r="F432" s="17"/>
      <c r="G432" s="14">
        <f>[1]Source!AM1018</f>
        <v>33.6</v>
      </c>
      <c r="H432" s="48" t="str">
        <f>[1]Source!DE1018</f>
        <v/>
      </c>
      <c r="I432" s="14">
        <f>([1]Source!CR1018/IF([1]Source!BB1018&lt;&gt; 0, [1]Source!BB1018,1) * [1]Source!I1018)</f>
        <v>17.808000000000003</v>
      </c>
      <c r="J432" s="17"/>
      <c r="K432" s="17">
        <f>[1]Source!BB1018</f>
        <v>5.8449999999999998</v>
      </c>
      <c r="L432" s="14">
        <f>[1]Source!Q1018</f>
        <v>104.09</v>
      </c>
      <c r="M432" s="17"/>
    </row>
    <row r="433" spans="1:27" ht="15">
      <c r="A433" s="17"/>
      <c r="B433" s="17"/>
      <c r="C433" s="17"/>
      <c r="D433" s="17" t="s">
        <v>30</v>
      </c>
      <c r="E433" s="17"/>
      <c r="F433" s="17"/>
      <c r="G433" s="14">
        <f>[1]Source!AL1018</f>
        <v>1629</v>
      </c>
      <c r="H433" s="48" t="str">
        <f>[1]Source!DD1018</f>
        <v/>
      </c>
      <c r="I433" s="14">
        <f>([1]Source!CQ1018/IF([1]Source!BC1018&lt;&gt; 0, [1]Source!BC1018,1) * [1]Source!I1018)</f>
        <v>863.37</v>
      </c>
      <c r="J433" s="17"/>
      <c r="K433" s="17">
        <f>[1]Source!BC1018</f>
        <v>4.2619999999999996</v>
      </c>
      <c r="L433" s="14">
        <f>[1]Source!P1018</f>
        <v>3679.68</v>
      </c>
      <c r="M433" s="17"/>
    </row>
    <row r="434" spans="1:27" ht="15">
      <c r="A434" s="17"/>
      <c r="B434" s="17"/>
      <c r="C434" s="17"/>
      <c r="D434" s="17" t="s">
        <v>31</v>
      </c>
      <c r="E434" s="20" t="s">
        <v>34</v>
      </c>
      <c r="F434" s="17"/>
      <c r="G434" s="14">
        <f>[1]Source!BZ1018</f>
        <v>122</v>
      </c>
      <c r="H434" s="17"/>
      <c r="I434" s="14">
        <f>Y434 + Y437 + Y438 + Y439</f>
        <v>185.99</v>
      </c>
      <c r="J434" s="17"/>
      <c r="K434" s="14">
        <f>[1]Source!AT1018</f>
        <v>122</v>
      </c>
      <c r="L434" s="14">
        <f>[1]Source!X1018 + [1]Source!X1019 + [1]Source!X1020 + [1]Source!X1021 + [1]Source!X1022 + [1]Source!X1023</f>
        <v>2132.61</v>
      </c>
      <c r="M434" s="17"/>
      <c r="Y434">
        <f>ROUND((G434/100)*((([1]Source!CT1018/IF([1]Source!BA1018 &lt;&gt; 0, [1]Source!BA1018,1) * [1]Source!I1018)) + (([1]Source!CS1018/IF([1]Source!BS1018 &lt;&gt; 0, [1]Source!BS1018, 1) * [1]Source!I1018))),2)</f>
        <v>185.99</v>
      </c>
    </row>
    <row r="435" spans="1:27" ht="15">
      <c r="A435" s="17"/>
      <c r="B435" s="17"/>
      <c r="C435" s="17"/>
      <c r="D435" s="17" t="s">
        <v>32</v>
      </c>
      <c r="E435" s="20" t="s">
        <v>34</v>
      </c>
      <c r="F435" s="17"/>
      <c r="G435" s="14">
        <f>[1]Source!CA1018</f>
        <v>80</v>
      </c>
      <c r="H435" s="17"/>
      <c r="I435" s="14">
        <f>Z435 + Z437 + Z438 + Z439</f>
        <v>121.96</v>
      </c>
      <c r="J435" s="17"/>
      <c r="K435" s="14">
        <f>[1]Source!AU1018</f>
        <v>80</v>
      </c>
      <c r="L435" s="14">
        <f>[1]Source!Y1018 + [1]Source!Y1019 + [1]Source!Y1020 + [1]Source!Y1021 + [1]Source!Y1022 + [1]Source!Y1023</f>
        <v>1398.43</v>
      </c>
      <c r="M435" s="17"/>
      <c r="Z435">
        <f>ROUND((G435/100)*((([1]Source!CT1018/IF([1]Source!BA1018 &lt;&gt; 0, [1]Source!BA1018,1) * [1]Source!I1018)) + (([1]Source!CS1018/IF([1]Source!BS1018 &lt;&gt; 0, [1]Source!BS1018, 1) * [1]Source!I1018))),2)</f>
        <v>121.96</v>
      </c>
    </row>
    <row r="436" spans="1:27" ht="15">
      <c r="A436" s="17"/>
      <c r="B436" s="17"/>
      <c r="C436" s="17"/>
      <c r="D436" s="17" t="s">
        <v>33</v>
      </c>
      <c r="E436" s="20" t="s">
        <v>35</v>
      </c>
      <c r="F436" s="17">
        <f>[1]Source!AQ1018</f>
        <v>38.200000000000003</v>
      </c>
      <c r="G436" s="17"/>
      <c r="H436" s="48" t="str">
        <f>[1]Source!DI1018</f>
        <v/>
      </c>
      <c r="I436" s="17"/>
      <c r="J436" s="17"/>
      <c r="K436" s="17"/>
      <c r="L436" s="17"/>
      <c r="M436" s="14">
        <f>[1]Source!U1018</f>
        <v>20.246000000000002</v>
      </c>
    </row>
    <row r="437" spans="1:27" ht="45">
      <c r="A437" s="45"/>
      <c r="B437" s="45"/>
      <c r="C437" s="45" t="str">
        <f>[1]Source!F1019</f>
        <v>113-0368</v>
      </c>
      <c r="D437" s="46" t="s">
        <v>95</v>
      </c>
      <c r="E437" s="47" t="str">
        <f>[1]Source!H1019</f>
        <v>т</v>
      </c>
      <c r="F437" s="17">
        <f>ROUND([1]Source!I1019,6)</f>
        <v>-2.6499999999999999E-2</v>
      </c>
      <c r="G437" s="14">
        <f>IF([1]Source!AL1019=0,[1]Source!AK1019,[1]Source!AL1019)</f>
        <v>7373.5</v>
      </c>
      <c r="H437" s="48" t="str">
        <f>[1]Source!DD1019</f>
        <v/>
      </c>
      <c r="I437" s="61">
        <f>([1]Source!CR1019/IF([1]Source!BB1019&lt;&gt; 0, [1]Source!BB1019,1) * [1]Source!I1019) + ([1]Source!CQ1019/IF([1]Source!BC1019&lt;&gt; 0, [1]Source!BC1019,1) * [1]Source!I1019) + ([1]Source!CT1019/IF([1]Source!BA1019&lt;&gt; 0, [1]Source!BA1019,1) * [1]Source!I1019)</f>
        <v>-195.39775</v>
      </c>
      <c r="J437" s="48" t="str">
        <f>IF( [1]Source!BO1019 &lt;&gt;"", [1]Source!BO1019, "" )</f>
        <v/>
      </c>
      <c r="K437" s="17">
        <f>[1]Source!BC1019</f>
        <v>4.2619999999999996</v>
      </c>
      <c r="L437" s="14">
        <f>[1]Source!O1019</f>
        <v>-832.79</v>
      </c>
      <c r="M437" s="17"/>
      <c r="O437">
        <f>([1]Source!CT1019/IF([1]Source!BA1019&lt;&gt; 0, [1]Source!BA1019,1) * [1]Source!I1019)</f>
        <v>0</v>
      </c>
      <c r="P437">
        <f>IF( [1]Source!BI1019 = 1, (([1]Source!CR1019/IF([1]Source!BB1019&lt;&gt; 0, [1]Source!BB1019,1) * [1]Source!I1019) + ([1]Source!CQ1019/IF([1]Source!BC1019&lt;&gt; 0, [1]Source!BC1019,1) * [1]Source!I1019) + ([1]Source!CT1019/IF([1]Source!BA1019&lt;&gt; 0, [1]Source!BA1019,1) * [1]Source!I1019)), 0 )</f>
        <v>-195.39775</v>
      </c>
      <c r="Q437">
        <f>IF( [1]Source!BI1019 = 2, (([1]Source!CR1019/IF([1]Source!BB1019&lt;&gt; 0, [1]Source!BB1019,1) * [1]Source!I1019) + ([1]Source!CQ1019/IF([1]Source!BC1019&lt;&gt; 0, [1]Source!BC1019,1) * [1]Source!I1019) + ([1]Source!CT1019/IF([1]Source!BA1019&lt;&gt; 0, [1]Source!BA1019,1) * [1]Source!I1019)), 0 )</f>
        <v>0</v>
      </c>
      <c r="R437">
        <f>IF( [1]Source!BI1019 = 3, (([1]Source!CR1019/IF([1]Source!BB1019&lt;&gt; 0, [1]Source!BB1019,1) * [1]Source!I1019) + ([1]Source!CQ1019/IF([1]Source!BC1019&lt;&gt; 0, [1]Source!BC1019,1) * [1]Source!I1019) + ([1]Source!CT1019/IF([1]Source!BA1019&lt;&gt; 0, [1]Source!BA1019,1) * [1]Source!I1019)), 0 )</f>
        <v>0</v>
      </c>
      <c r="S437">
        <f>IF( [1]Source!BI1019 = 4, (([1]Source!CR1019/IF([1]Source!BB1019&lt;&gt; 0, [1]Source!BB1019,1) * [1]Source!I1019) + ([1]Source!CQ1019/IF([1]Source!BC1019&lt;&gt; 0, [1]Source!BC1019,1) * [1]Source!I1019) + ([1]Source!CT1019/IF([1]Source!BA1019&lt;&gt; 0, [1]Source!BA1019,1) * [1]Source!I1019)), 0 )</f>
        <v>0</v>
      </c>
      <c r="T437">
        <f>IF( [1]Source!BI1019 = 1, [1]Source!O1019 + [1]Source!X1019 + [1]Source!Y1019, 0 )</f>
        <v>-832.79</v>
      </c>
      <c r="U437">
        <f>IF( [1]Source!BI1019 = 2, [1]Source!O1019 + [1]Source!X1019 + [1]Source!Y1019, 0 )</f>
        <v>0</v>
      </c>
      <c r="V437">
        <f>IF( [1]Source!BI1019 = 3, [1]Source!O1019 + [1]Source!X1019 + [1]Source!Y1019, 0 )</f>
        <v>0</v>
      </c>
      <c r="W437">
        <f>IF( [1]Source!BI1019 = 4, [1]Source!O1019 + [1]Source!X1019 + [1]Source!Y1019, 0 )</f>
        <v>0</v>
      </c>
      <c r="X437">
        <f>([1]Source!CS1019/IF([1]Source!BS1019&lt;&gt; 0, [1]Source!BS1019,1) * [1]Source!I1019)</f>
        <v>0</v>
      </c>
      <c r="Y437">
        <f>ROUND(([1]Source!BZ1019/100)*(([1]Source!CT1019/IF([1]Source!BA1019&lt;&gt; 0, [1]Source!BA1019,1) * [1]Source!I1019) + (([1]Source!CS1019/IF([1]Source!BS1019&lt;&gt; 0, [1]Source!BS1019,1) * [1]Source!I1019) )),2)</f>
        <v>0</v>
      </c>
      <c r="Z437">
        <f>ROUND(([1]Source!CA1019/100)*(([1]Source!CT1019/IF([1]Source!BA1019&lt;&gt; 0, [1]Source!BA1019,1) * [1]Source!I1019) + (([1]Source!CS1019/IF([1]Source!BS1019&lt;&gt; 0, [1]Source!BS1019,1) * [1]Source!I1019) )),2)</f>
        <v>0</v>
      </c>
    </row>
    <row r="438" spans="1:27" ht="60">
      <c r="A438" s="45"/>
      <c r="B438" s="45"/>
      <c r="C438" s="45" t="str">
        <f>[1]Source!F1020</f>
        <v>402-0001</v>
      </c>
      <c r="D438" s="46" t="s">
        <v>96</v>
      </c>
      <c r="E438" s="47" t="str">
        <f>[1]Source!H1020</f>
        <v>м3</v>
      </c>
      <c r="F438" s="17">
        <f>ROUND([1]Source!I1020,6)</f>
        <v>-1.643</v>
      </c>
      <c r="G438" s="14">
        <f>IF([1]Source!AL1020=0,[1]Source!AK1020,[1]Source!AL1020)</f>
        <v>405.9</v>
      </c>
      <c r="H438" s="48" t="str">
        <f>[1]Source!DD1020</f>
        <v/>
      </c>
      <c r="I438" s="61">
        <f>([1]Source!CR1020/IF([1]Source!BB1020&lt;&gt; 0, [1]Source!BB1020,1) * [1]Source!I1020) + ([1]Source!CQ1020/IF([1]Source!BC1020&lt;&gt; 0, [1]Source!BC1020,1) * [1]Source!I1020) + ([1]Source!CT1020/IF([1]Source!BA1020&lt;&gt; 0, [1]Source!BA1020,1) * [1]Source!I1020)</f>
        <v>-666.89370000000008</v>
      </c>
      <c r="J438" s="48" t="str">
        <f>IF( [1]Source!BO1020 &lt;&gt;"", [1]Source!BO1020, "" )</f>
        <v/>
      </c>
      <c r="K438" s="17">
        <f>[1]Source!BC1020</f>
        <v>4.2619999999999996</v>
      </c>
      <c r="L438" s="14">
        <f>[1]Source!O1020</f>
        <v>-2842.3</v>
      </c>
      <c r="M438" s="17"/>
      <c r="O438">
        <f>([1]Source!CT1020/IF([1]Source!BA1020&lt;&gt; 0, [1]Source!BA1020,1) * [1]Source!I1020)</f>
        <v>0</v>
      </c>
      <c r="P438">
        <f>IF( [1]Source!BI1020 = 1, (([1]Source!CR1020/IF([1]Source!BB1020&lt;&gt; 0, [1]Source!BB1020,1) * [1]Source!I1020) + ([1]Source!CQ1020/IF([1]Source!BC1020&lt;&gt; 0, [1]Source!BC1020,1) * [1]Source!I1020) + ([1]Source!CT1020/IF([1]Source!BA1020&lt;&gt; 0, [1]Source!BA1020,1) * [1]Source!I1020)), 0 )</f>
        <v>-666.89370000000008</v>
      </c>
      <c r="Q438">
        <f>IF( [1]Source!BI1020 = 2, (([1]Source!CR1020/IF([1]Source!BB1020&lt;&gt; 0, [1]Source!BB1020,1) * [1]Source!I1020) + ([1]Source!CQ1020/IF([1]Source!BC1020&lt;&gt; 0, [1]Source!BC1020,1) * [1]Source!I1020) + ([1]Source!CT1020/IF([1]Source!BA1020&lt;&gt; 0, [1]Source!BA1020,1) * [1]Source!I1020)), 0 )</f>
        <v>0</v>
      </c>
      <c r="R438">
        <f>IF( [1]Source!BI1020 = 3, (([1]Source!CR1020/IF([1]Source!BB1020&lt;&gt; 0, [1]Source!BB1020,1) * [1]Source!I1020) + ([1]Source!CQ1020/IF([1]Source!BC1020&lt;&gt; 0, [1]Source!BC1020,1) * [1]Source!I1020) + ([1]Source!CT1020/IF([1]Source!BA1020&lt;&gt; 0, [1]Source!BA1020,1) * [1]Source!I1020)), 0 )</f>
        <v>0</v>
      </c>
      <c r="S438">
        <f>IF( [1]Source!BI1020 = 4, (([1]Source!CR1020/IF([1]Source!BB1020&lt;&gt; 0, [1]Source!BB1020,1) * [1]Source!I1020) + ([1]Source!CQ1020/IF([1]Source!BC1020&lt;&gt; 0, [1]Source!BC1020,1) * [1]Source!I1020) + ([1]Source!CT1020/IF([1]Source!BA1020&lt;&gt; 0, [1]Source!BA1020,1) * [1]Source!I1020)), 0 )</f>
        <v>0</v>
      </c>
      <c r="T438">
        <f>IF( [1]Source!BI1020 = 1, [1]Source!O1020 + [1]Source!X1020 + [1]Source!Y1020, 0 )</f>
        <v>-2842.3</v>
      </c>
      <c r="U438">
        <f>IF( [1]Source!BI1020 = 2, [1]Source!O1020 + [1]Source!X1020 + [1]Source!Y1020, 0 )</f>
        <v>0</v>
      </c>
      <c r="V438">
        <f>IF( [1]Source!BI1020 = 3, [1]Source!O1020 + [1]Source!X1020 + [1]Source!Y1020, 0 )</f>
        <v>0</v>
      </c>
      <c r="W438">
        <f>IF( [1]Source!BI1020 = 4, [1]Source!O1020 + [1]Source!X1020 + [1]Source!Y1020, 0 )</f>
        <v>0</v>
      </c>
      <c r="X438">
        <f>([1]Source!CS1020/IF([1]Source!BS1020&lt;&gt; 0, [1]Source!BS1020,1) * [1]Source!I1020)</f>
        <v>0</v>
      </c>
      <c r="Y438">
        <f>ROUND(([1]Source!BZ1020/100)*(([1]Source!CT1020/IF([1]Source!BA1020&lt;&gt; 0, [1]Source!BA1020,1) * [1]Source!I1020) + (([1]Source!CS1020/IF([1]Source!BS1020&lt;&gt; 0, [1]Source!BS1020,1) * [1]Source!I1020) )),2)</f>
        <v>0</v>
      </c>
      <c r="Z438">
        <f>ROUND(([1]Source!CA1020/100)*(([1]Source!CT1020/IF([1]Source!BA1020&lt;&gt; 0, [1]Source!BA1020,1) * [1]Source!I1020) + (([1]Source!CS1020/IF([1]Source!BS1020&lt;&gt; 0, [1]Source!BS1020,1) * [1]Source!I1020) )),2)</f>
        <v>0</v>
      </c>
    </row>
    <row r="439" spans="1:27" ht="60">
      <c r="A439" s="50"/>
      <c r="B439" s="50"/>
      <c r="C439" s="50" t="str">
        <f>[1]Source!F1022</f>
        <v>Т/Н № 2708 от 30.07.2010</v>
      </c>
      <c r="D439" s="51" t="s">
        <v>97</v>
      </c>
      <c r="E439" s="52" t="str">
        <f>[1]Source!H1022</f>
        <v>кг</v>
      </c>
      <c r="F439" s="53">
        <f>ROUND([1]Source!I1022,6)</f>
        <v>63.6</v>
      </c>
      <c r="G439" s="54">
        <f>[1]Source!AC1022</f>
        <v>17.239999999999998</v>
      </c>
      <c r="H439" s="53"/>
      <c r="I439" s="56">
        <f>([1]Source!CR1022/IF([1]Source!BB1022&lt;&gt; 0, [1]Source!BB1022,1) * [1]Source!I1022) + ([1]Source!CQ1022/IF([1]Source!BC1022&lt;&gt; 0, [1]Source!BC1022,1) * [1]Source!I1022) + ([1]Source!CT1022/IF([1]Source!BA1022&lt;&gt; 0, [1]Source!BA1022,1) * [1]Source!I1022)</f>
        <v>1096.4639999999999</v>
      </c>
      <c r="J439" s="55" t="str">
        <f>IF( [1]Source!BO1022 &lt;&gt;"", [1]Source!BO1022, "" )</f>
        <v/>
      </c>
      <c r="K439" s="53">
        <f>[1]Source!BC1022</f>
        <v>4.2619999999999996</v>
      </c>
      <c r="L439" s="54">
        <f>[1]Source!O1022</f>
        <v>4673.13</v>
      </c>
      <c r="M439" s="53"/>
      <c r="O439">
        <f>([1]Source!CT1022/IF([1]Source!BA1022&lt;&gt; 0, [1]Source!BA1022,1) * [1]Source!I1022)</f>
        <v>0</v>
      </c>
      <c r="P439">
        <f>IF( [1]Source!BI1022 = 1, (([1]Source!CR1022/IF([1]Source!BB1022&lt;&gt; 0, [1]Source!BB1022,1) * [1]Source!I1022) + ([1]Source!CQ1022/IF([1]Source!BC1022&lt;&gt; 0, [1]Source!BC1022,1) * [1]Source!I1022) + ([1]Source!CT1022/IF([1]Source!BA1022&lt;&gt; 0, [1]Source!BA1022,1) * [1]Source!I1022)), 0 )</f>
        <v>1096.4639999999999</v>
      </c>
      <c r="Q439">
        <f>IF( [1]Source!BI1022 = 2, (([1]Source!CR1022/IF([1]Source!BB1022&lt;&gt; 0, [1]Source!BB1022,1) * [1]Source!I1022) + ([1]Source!CQ1022/IF([1]Source!BC1022&lt;&gt; 0, [1]Source!BC1022,1) * [1]Source!I1022) + ([1]Source!CT1022/IF([1]Source!BA1022&lt;&gt; 0, [1]Source!BA1022,1) * [1]Source!I1022)), 0 )</f>
        <v>0</v>
      </c>
      <c r="R439">
        <f>IF( [1]Source!BI1022 = 3, (([1]Source!CR1022/IF([1]Source!BB1022&lt;&gt; 0, [1]Source!BB1022,1) * [1]Source!I1022) + ([1]Source!CQ1022/IF([1]Source!BC1022&lt;&gt; 0, [1]Source!BC1022,1) * [1]Source!I1022) + ([1]Source!CT1022/IF([1]Source!BA1022&lt;&gt; 0, [1]Source!BA1022,1) * [1]Source!I1022)), 0 )</f>
        <v>0</v>
      </c>
      <c r="S439">
        <f>IF( [1]Source!BI1022 = 4, (([1]Source!CR1022/IF([1]Source!BB1022&lt;&gt; 0, [1]Source!BB1022,1) * [1]Source!I1022) + ([1]Source!CQ1022/IF([1]Source!BC1022&lt;&gt; 0, [1]Source!BC1022,1) * [1]Source!I1022) + ([1]Source!CT1022/IF([1]Source!BA1022&lt;&gt; 0, [1]Source!BA1022,1) * [1]Source!I1022)), 0 )</f>
        <v>0</v>
      </c>
      <c r="T439">
        <f>IF( [1]Source!BI1022 = 1, [1]Source!O1022 + [1]Source!X1022 + [1]Source!Y1022, 0 )</f>
        <v>4673.13</v>
      </c>
      <c r="U439">
        <f>IF( [1]Source!BI1022 = 2, [1]Source!O1022 + [1]Source!X1022 + [1]Source!Y1022, 0 )</f>
        <v>0</v>
      </c>
      <c r="V439">
        <f>IF( [1]Source!BI1022 = 3, [1]Source!O1022 + [1]Source!X1022 + [1]Source!Y1022, 0 )</f>
        <v>0</v>
      </c>
      <c r="W439">
        <f>IF( [1]Source!BI1022 = 4, [1]Source!O1022 + [1]Source!X1022 + [1]Source!Y1022, 0 )</f>
        <v>0</v>
      </c>
      <c r="X439">
        <f>([1]Source!CS1022/IF([1]Source!BS1022&lt;&gt; 0, [1]Source!BS1022,1) * [1]Source!I1022)</f>
        <v>0</v>
      </c>
      <c r="Y439">
        <f>ROUND(([1]Source!BZ1022/100)*(([1]Source!CT1022/IF([1]Source!BA1022&lt;&gt; 0, [1]Source!BA1022,1) * [1]Source!I1022) + (([1]Source!CS1022/IF([1]Source!BS1022&lt;&gt; 0, [1]Source!BS1022,1) * [1]Source!I1022) )),2)</f>
        <v>0</v>
      </c>
      <c r="Z439">
        <f>ROUND(([1]Source!CA1022/100)*(([1]Source!CT1022/IF([1]Source!BA1022&lt;&gt; 0, [1]Source!BA1022,1) * [1]Source!I1022) + (([1]Source!CS1022/IF([1]Source!BS1022&lt;&gt; 0, [1]Source!BS1022,1) * [1]Source!I1022) )),2)</f>
        <v>0</v>
      </c>
    </row>
    <row r="440" spans="1:27" ht="15.75">
      <c r="A440" s="17"/>
      <c r="B440" s="17"/>
      <c r="C440" s="17"/>
      <c r="D440" s="17"/>
      <c r="E440" s="17"/>
      <c r="F440" s="17"/>
      <c r="G440" s="17"/>
      <c r="H440" s="17"/>
      <c r="I440" s="57">
        <f>([1]Source!CT1018/IF([1]Source!BA1018 &lt;&gt;0, [1]Source!BA1018, 1) * [1]Source!I1018) + ([1]Source!CR1018 / IF([1]Source!BB1018 &lt;&gt;0, [1]Source!BB1018, 1) * [1]Source!I1018 ) + I433 + I434 + I435 + I437 + I438 + I439</f>
        <v>1575.7550499999998</v>
      </c>
      <c r="J440" s="58"/>
      <c r="K440" s="58"/>
      <c r="L440" s="57">
        <f>[1]Source!S1018+[1]Source!Q1018+L433 + L434 + L435 + L437 + L438 + L439</f>
        <v>10060.890000000001</v>
      </c>
      <c r="M440" s="57">
        <f>[1]Source!U1018</f>
        <v>20.246000000000002</v>
      </c>
      <c r="N440" s="59">
        <f>I440</f>
        <v>1575.7550499999998</v>
      </c>
      <c r="O440">
        <f>([1]Source!CT1018/IF([1]Source!BA1018&lt;&gt; 0, [1]Source!BA1018,1) * [1]Source!I1018)</f>
        <v>152.4545</v>
      </c>
      <c r="P440">
        <f>IF( [1]Source!BI1018 = 1, (( ( ([1]Source!CT1018/IF([1]Source!BA1018 &lt;&gt;0,[1]Source!BA1018, 1) * [1]Source!I1018) + ([1]Source!CR1018/IF([1]Source!BB1018 &lt;&gt;0,[1]Source!BB1018, 1)* [1]Source!I1018) + ([1]Source!CQ1018/IF([1]Source!BC1018 &lt;&gt;0,[1]Source!BC1018, 1) * [1]Source!I1018) ) + (([1]Source!BZ1018/100)*( ([1]Source!CT1018/IF([1]Source!BA1018 &lt;&gt;0,[1]Source!BA1018, 1)* [1]Source!I1018) + ([1]Source!CS1018/IF([1]Source!BS1018 &lt;&gt;0,[1]Source!BS1018, 1) * [1]Source!I1018 ))) + (([1]Source!CA1018/100)*( ([1]Source!CT1018/IF([1]Source!BA1018 &lt;&gt;0,[1]Source!BA1018, 1)* [1]Source!I1018) + ([1]Source!CS1018/IF([1]Source!BS1018 &lt;&gt;0,[1]Source!BS1018, 1) * [1]Source!I1018 ))))), 0 )</f>
        <v>1341.59059</v>
      </c>
      <c r="Q440">
        <f>IF( [1]Source!BI1018 = 2, (( ( ([1]Source!CT1018/IF([1]Source!BA1018 &lt;&gt;0,[1]Source!BA1018, 1) * [1]Source!I1018) + ([1]Source!CR1018/IF([1]Source!BB1018 &lt;&gt;0,[1]Source!BB1018, 1)* [1]Source!I1018) + ([1]Source!CQ1018/IF([1]Source!BC1018 &lt;&gt;0,[1]Source!BC1018, 1) * [1]Source!I1018) ) + (([1]Source!BZ1018/100)*( ([1]Source!CT1018/IF([1]Source!BA1018 &lt;&gt;0,[1]Source!BA1018, 1)* [1]Source!I1018) + ([1]Source!CS1018/IF([1]Source!BS1018 &lt;&gt;0,[1]Source!BS1018, 1) * [1]Source!I1018 ))) + (([1]Source!CA1018/100)*( ([1]Source!CT1018/IF([1]Source!BA1018 &lt;&gt;0,[1]Source!BA1018, 1)* [1]Source!I1018) + ([1]Source!CS1018/IF([1]Source!BS1018 &lt;&gt;0,[1]Source!BS1018, 1) * [1]Source!I1018 ))))), 0 )</f>
        <v>0</v>
      </c>
      <c r="R440">
        <f>IF( [1]Source!BI1018 = 3, (( ( ([1]Source!CT1018/IF([1]Source!BA1018 &lt;&gt;0,[1]Source!BA1018, 1) * [1]Source!I1018) + ([1]Source!CR1018/IF([1]Source!BB1018 &lt;&gt;0,[1]Source!BB1018, 1)* [1]Source!I1018) + ([1]Source!CQ1018/IF([1]Source!BC1018 &lt;&gt;0,[1]Source!BC1018, 1) * [1]Source!I1018) ) + (([1]Source!BZ1018/100)*( ([1]Source!CT1018/IF([1]Source!BA1018 &lt;&gt;0,[1]Source!BA1018, 1)* [1]Source!I1018) + ([1]Source!CS1018/IF([1]Source!BS1018 &lt;&gt;0,[1]Source!BS1018, 1) * [1]Source!I1018 ))) + (([1]Source!CA1018/100)*( ([1]Source!CT1018/IF([1]Source!BA1018 &lt;&gt;0,[1]Source!BA1018, 1)* [1]Source!I1018) + ([1]Source!CS1018/IF([1]Source!BS1018 &lt;&gt;0,[1]Source!BS1018, 1) * [1]Source!I1018 ))))), 0 )</f>
        <v>0</v>
      </c>
      <c r="S440">
        <f>IF( [1]Source!BI1018 = 4, (( ( ([1]Source!CT1018/IF([1]Source!BA1018 &lt;&gt;0,[1]Source!BA1018, 1) * [1]Source!I1018) + ([1]Source!CR1018/IF([1]Source!BB1018 &lt;&gt;0,[1]Source!BB1018, 1)* [1]Source!I1018) + ([1]Source!CQ1018/IF([1]Source!BC1018 &lt;&gt;0,[1]Source!BC1018, 1) * [1]Source!I1018) ) + (([1]Source!BZ1018/100)*( ([1]Source!CT1018/IF([1]Source!BA1018 &lt;&gt;0,[1]Source!BA1018, 1)* [1]Source!I1018) + ([1]Source!CS1018/IF([1]Source!BS1018 &lt;&gt;0,[1]Source!BS1018, 1) * [1]Source!I1018 ))) + (([1]Source!CA1018/100)*( ([1]Source!CT1018/IF([1]Source!BA1018 &lt;&gt;0,[1]Source!BA1018, 1)* [1]Source!I1018) + ([1]Source!CS1018/IF([1]Source!BS1018 &lt;&gt;0,[1]Source!BS1018, 1) * [1]Source!I1018 ))))), 0 )</f>
        <v>0</v>
      </c>
      <c r="T440">
        <f>IF( [1]Source!BI1018 = 1, [1]Source!O1018 + [1]Source!X1018 + [1]Source!Y1018, 0 )</f>
        <v>9062.85</v>
      </c>
      <c r="U440">
        <f>IF( [1]Source!BI1018 = 2, [1]Source!O1018 + [1]Source!X1018 + [1]Source!Y1018, 0 )</f>
        <v>0</v>
      </c>
      <c r="V440">
        <f>IF( [1]Source!BI1018 = 3, [1]Source!O1018 + [1]Source!X1018 + [1]Source!Y1018, 0 )</f>
        <v>0</v>
      </c>
      <c r="W440">
        <f>IF( [1]Source!BI1018 = 4, [1]Source!O1018 + [1]Source!X1018 + [1]Source!Y1018, 0 )</f>
        <v>0</v>
      </c>
      <c r="X440">
        <f>([1]Source!CS1018/IF([1]Source!BS1018&lt;&gt; 0, [1]Source!BS1018,1) * [1]Source!I1018)</f>
        <v>0</v>
      </c>
    </row>
    <row r="442" spans="1:27" s="58" customFormat="1" ht="15.75">
      <c r="D442" s="58" t="s">
        <v>83</v>
      </c>
      <c r="H442" s="96">
        <f>SUM(N394:N441)</f>
        <v>64623.764730000003</v>
      </c>
      <c r="I442" s="96"/>
      <c r="K442" s="96">
        <f>ROUND([1]Source!AB999+[1]Source!AK999+[1]Source!AL999+[1]Source!AE999*0/100,2)</f>
        <v>313978.23999999999</v>
      </c>
      <c r="L442" s="96"/>
      <c r="M442" s="57">
        <f>[1]Source!AH999</f>
        <v>221.2</v>
      </c>
      <c r="O442" s="57">
        <f t="shared" ref="O442:X442" si="10">SUM(O394:O441)</f>
        <v>1691.5218200000002</v>
      </c>
      <c r="P442" s="57">
        <f t="shared" si="10"/>
        <v>64623.769852000012</v>
      </c>
      <c r="Q442" s="57">
        <f t="shared" si="10"/>
        <v>0</v>
      </c>
      <c r="R442" s="57">
        <f t="shared" si="10"/>
        <v>0</v>
      </c>
      <c r="S442" s="57">
        <f t="shared" si="10"/>
        <v>0</v>
      </c>
      <c r="T442" s="57">
        <f t="shared" si="10"/>
        <v>313978.23999999999</v>
      </c>
      <c r="U442" s="57">
        <f t="shared" si="10"/>
        <v>0</v>
      </c>
      <c r="V442" s="57">
        <f t="shared" si="10"/>
        <v>0</v>
      </c>
      <c r="W442" s="57">
        <f t="shared" si="10"/>
        <v>0</v>
      </c>
      <c r="X442" s="58">
        <f t="shared" si="10"/>
        <v>199.54828000000003</v>
      </c>
    </row>
    <row r="444" spans="1:27" ht="18">
      <c r="D444" s="43" t="s">
        <v>80</v>
      </c>
      <c r="E444" s="88" t="str">
        <f>IF([1]Source!C12="1", [1]Source!F1041, [1]Source!G1041)</f>
        <v>Противопожарная перегородка ППм-3 - 1 шт. (л.21,24)</v>
      </c>
      <c r="F444" s="95"/>
      <c r="G444" s="95"/>
      <c r="H444" s="95"/>
      <c r="I444" s="95"/>
      <c r="J444" s="95"/>
      <c r="K444" s="95"/>
      <c r="L444" s="95"/>
    </row>
    <row r="446" spans="1:27" ht="60">
      <c r="A446" s="44">
        <v>35</v>
      </c>
      <c r="B446" s="44" t="str">
        <f>[1]Source!E1047</f>
        <v>177</v>
      </c>
      <c r="C446" s="45" t="str">
        <f>[1]Source!F1047</f>
        <v>06-01-031-16</v>
      </c>
      <c r="D446" s="46" t="s">
        <v>103</v>
      </c>
      <c r="E446" s="47" t="str">
        <f>[1]Source!H1047</f>
        <v>100 м3</v>
      </c>
      <c r="F446" s="17">
        <f>ROUND([1]Source!I1047,6)</f>
        <v>0.19800000000000001</v>
      </c>
      <c r="G446" s="14">
        <f>IF( [1]Source!AK1047 &lt;&gt;0, [1]Source!AK1047, [1]Source!AL1047 + [1]Source!AM1047 + [1]Source!AO1047)</f>
        <v>13956.05</v>
      </c>
      <c r="H446" s="17"/>
      <c r="I446" s="17"/>
      <c r="J446" s="48" t="str">
        <f>IF( [1]Source!BO1047 &lt;&gt;"", [1]Source!BO1047, "" )</f>
        <v/>
      </c>
      <c r="K446" s="17"/>
      <c r="L446" s="17"/>
      <c r="M446" s="17"/>
      <c r="AA446">
        <v>35</v>
      </c>
    </row>
    <row r="447" spans="1:27" ht="15">
      <c r="A447" s="17"/>
      <c r="B447" s="17"/>
      <c r="C447" s="17"/>
      <c r="D447" s="17" t="s">
        <v>27</v>
      </c>
      <c r="E447" s="17"/>
      <c r="F447" s="17"/>
      <c r="G447" s="14">
        <f>[1]Source!AO1047</f>
        <v>4277.29</v>
      </c>
      <c r="H447" s="48" t="str">
        <f>[1]Source!DG1047</f>
        <v/>
      </c>
      <c r="I447" s="14">
        <f>([1]Source!CT1047/IF([1]Source!BA1047&lt;&gt; 0, [1]Source!BA1047,1) * [1]Source!I1047)</f>
        <v>846.90341999999998</v>
      </c>
      <c r="J447" s="17"/>
      <c r="K447" s="17">
        <f>[1]Source!BA1047</f>
        <v>11.465999999999999</v>
      </c>
      <c r="L447" s="14">
        <f>[1]Source!S1047</f>
        <v>9710.59</v>
      </c>
      <c r="M447" s="17"/>
    </row>
    <row r="448" spans="1:27" ht="15">
      <c r="A448" s="17"/>
      <c r="B448" s="17"/>
      <c r="C448" s="17"/>
      <c r="D448" s="17" t="s">
        <v>28</v>
      </c>
      <c r="E448" s="17"/>
      <c r="F448" s="17"/>
      <c r="G448" s="14">
        <f>[1]Source!AM1047</f>
        <v>4632.4399999999996</v>
      </c>
      <c r="H448" s="48" t="str">
        <f>[1]Source!DE1047</f>
        <v/>
      </c>
      <c r="I448" s="14">
        <f>([1]Source!CR1047/IF([1]Source!BB1047&lt;&gt; 0, [1]Source!BB1047,1) * [1]Source!I1047)</f>
        <v>917.22311999999999</v>
      </c>
      <c r="J448" s="17"/>
      <c r="K448" s="17">
        <f>[1]Source!BB1047</f>
        <v>5.8449999999999998</v>
      </c>
      <c r="L448" s="14">
        <f>[1]Source!Q1047</f>
        <v>5361.17</v>
      </c>
      <c r="M448" s="17"/>
    </row>
    <row r="449" spans="1:27" ht="15">
      <c r="A449" s="17"/>
      <c r="B449" s="17"/>
      <c r="C449" s="17"/>
      <c r="D449" s="17" t="s">
        <v>29</v>
      </c>
      <c r="E449" s="17"/>
      <c r="F449" s="17"/>
      <c r="G449" s="14">
        <f>[1]Source!AN1047</f>
        <v>627.61</v>
      </c>
      <c r="H449" s="48" t="str">
        <f>[1]Source!DF1047</f>
        <v/>
      </c>
      <c r="I449" s="49">
        <f>([1]Source!CS1047/IF([1]Source!BS1047&lt;&gt; 0, [1]Source!BS1047,1) * [1]Source!I1047)</f>
        <v>124.26678000000001</v>
      </c>
      <c r="J449" s="17"/>
      <c r="K449" s="17">
        <f>[1]Source!BS1047</f>
        <v>11.465999999999999</v>
      </c>
      <c r="L449" s="49">
        <f>[1]Source!R1047</f>
        <v>1424.84</v>
      </c>
      <c r="M449" s="17"/>
    </row>
    <row r="450" spans="1:27" ht="15">
      <c r="A450" s="17"/>
      <c r="B450" s="17"/>
      <c r="C450" s="17"/>
      <c r="D450" s="17" t="s">
        <v>30</v>
      </c>
      <c r="E450" s="17"/>
      <c r="F450" s="17"/>
      <c r="G450" s="14">
        <f>[1]Source!AL1047</f>
        <v>5046.32</v>
      </c>
      <c r="H450" s="48" t="str">
        <f>[1]Source!DD1047</f>
        <v/>
      </c>
      <c r="I450" s="14">
        <f>([1]Source!CQ1047/IF([1]Source!BC1047&lt;&gt; 0, [1]Source!BC1047,1) * [1]Source!I1047)</f>
        <v>999.17135999999994</v>
      </c>
      <c r="J450" s="17"/>
      <c r="K450" s="17">
        <f>[1]Source!BC1047</f>
        <v>4.2619999999999996</v>
      </c>
      <c r="L450" s="14">
        <f>[1]Source!P1047</f>
        <v>4258.47</v>
      </c>
      <c r="M450" s="17"/>
    </row>
    <row r="451" spans="1:27" ht="15">
      <c r="A451" s="17"/>
      <c r="B451" s="17"/>
      <c r="C451" s="17"/>
      <c r="D451" s="17" t="s">
        <v>31</v>
      </c>
      <c r="E451" s="20" t="s">
        <v>34</v>
      </c>
      <c r="F451" s="17"/>
      <c r="G451" s="14">
        <f>[1]Source!BZ1047</f>
        <v>105</v>
      </c>
      <c r="H451" s="17"/>
      <c r="I451" s="14">
        <f>Y451 + Y454 + Y455 + Y456 + Y457 + Y458 + Y459</f>
        <v>1019.73</v>
      </c>
      <c r="J451" s="17"/>
      <c r="K451" s="14">
        <f>[1]Source!AT1047</f>
        <v>105</v>
      </c>
      <c r="L451" s="14">
        <f>[1]Source!X1047 + [1]Source!X1048 + [1]Source!X1049 + [1]Source!X1050 + [1]Source!X1051 + [1]Source!X1052 + [1]Source!X1053</f>
        <v>11692.2</v>
      </c>
      <c r="M451" s="17"/>
      <c r="Y451">
        <f>ROUND((G451/100)*((([1]Source!CT1047/IF([1]Source!BA1047 &lt;&gt; 0, [1]Source!BA1047,1) * [1]Source!I1047)) + (([1]Source!CS1047/IF([1]Source!BS1047 &lt;&gt; 0, [1]Source!BS1047, 1) * [1]Source!I1047))),2)</f>
        <v>1019.73</v>
      </c>
    </row>
    <row r="452" spans="1:27" ht="15">
      <c r="A452" s="17"/>
      <c r="B452" s="17"/>
      <c r="C452" s="17"/>
      <c r="D452" s="17" t="s">
        <v>32</v>
      </c>
      <c r="E452" s="20" t="s">
        <v>34</v>
      </c>
      <c r="F452" s="17"/>
      <c r="G452" s="14">
        <f>[1]Source!CA1047</f>
        <v>65</v>
      </c>
      <c r="H452" s="17"/>
      <c r="I452" s="14">
        <f>Z452 + Z454 + Z455 + Z456 + Z457 + Z458 + Z459</f>
        <v>631.26</v>
      </c>
      <c r="J452" s="17"/>
      <c r="K452" s="14">
        <f>[1]Source!AU1047</f>
        <v>65</v>
      </c>
      <c r="L452" s="14">
        <f>[1]Source!Y1047 + [1]Source!Y1048 + [1]Source!Y1049 + [1]Source!Y1050 + [1]Source!Y1051 + [1]Source!Y1052 + [1]Source!Y1053</f>
        <v>7238.03</v>
      </c>
      <c r="M452" s="17"/>
      <c r="Z452">
        <f>ROUND((G452/100)*((([1]Source!CT1047/IF([1]Source!BA1047 &lt;&gt; 0, [1]Source!BA1047,1) * [1]Source!I1047)) + (([1]Source!CS1047/IF([1]Source!BS1047 &lt;&gt; 0, [1]Source!BS1047, 1) * [1]Source!I1047))),2)</f>
        <v>631.26</v>
      </c>
    </row>
    <row r="453" spans="1:27" ht="15">
      <c r="A453" s="17"/>
      <c r="B453" s="17"/>
      <c r="C453" s="17"/>
      <c r="D453" s="17" t="s">
        <v>33</v>
      </c>
      <c r="E453" s="20" t="s">
        <v>35</v>
      </c>
      <c r="F453" s="17">
        <f>[1]Source!AQ1047</f>
        <v>549.78</v>
      </c>
      <c r="G453" s="17"/>
      <c r="H453" s="48" t="str">
        <f>[1]Source!DI1047</f>
        <v/>
      </c>
      <c r="I453" s="17"/>
      <c r="J453" s="17"/>
      <c r="K453" s="17"/>
      <c r="L453" s="17"/>
      <c r="M453" s="14">
        <f>[1]Source!U1047</f>
        <v>108.85644000000001</v>
      </c>
    </row>
    <row r="454" spans="1:27" ht="60">
      <c r="A454" s="45"/>
      <c r="B454" s="45"/>
      <c r="C454" s="45" t="str">
        <f>[1]Source!F1048</f>
        <v>401-0069</v>
      </c>
      <c r="D454" s="46" t="s">
        <v>85</v>
      </c>
      <c r="E454" s="47" t="str">
        <f>[1]Source!H1048</f>
        <v>м3</v>
      </c>
      <c r="F454" s="17">
        <f>ROUND([1]Source!I1048,6)</f>
        <v>20.097000000000001</v>
      </c>
      <c r="G454" s="14">
        <f>IF([1]Source!AL1048=0,[1]Source!AK1048,[1]Source!AL1048)</f>
        <v>732.07</v>
      </c>
      <c r="H454" s="48" t="str">
        <f>[1]Source!DD1048</f>
        <v/>
      </c>
      <c r="I454" s="61">
        <f>([1]Source!CR1048/IF([1]Source!BB1048&lt;&gt; 0, [1]Source!BB1048,1) * [1]Source!I1048) + ([1]Source!CQ1048/IF([1]Source!BC1048&lt;&gt; 0, [1]Source!BC1048,1) * [1]Source!I1048) + ([1]Source!CT1048/IF([1]Source!BA1048&lt;&gt; 0, [1]Source!BA1048,1) * [1]Source!I1048)</f>
        <v>14712.410790000002</v>
      </c>
      <c r="J454" s="48" t="str">
        <f>IF( [1]Source!BO1048 &lt;&gt;"", [1]Source!BO1048, "" )</f>
        <v/>
      </c>
      <c r="K454" s="17">
        <f>[1]Source!BC1048</f>
        <v>4.2619999999999996</v>
      </c>
      <c r="L454" s="14">
        <f>[1]Source!O1048</f>
        <v>62704.29</v>
      </c>
      <c r="M454" s="17"/>
      <c r="O454">
        <f>([1]Source!CT1048/IF([1]Source!BA1048&lt;&gt; 0, [1]Source!BA1048,1) * [1]Source!I1048)</f>
        <v>0</v>
      </c>
      <c r="P454">
        <f>IF( [1]Source!BI1048 = 1, (([1]Source!CR1048/IF([1]Source!BB1048&lt;&gt; 0, [1]Source!BB1048,1) * [1]Source!I1048) + ([1]Source!CQ1048/IF([1]Source!BC1048&lt;&gt; 0, [1]Source!BC1048,1) * [1]Source!I1048) + ([1]Source!CT1048/IF([1]Source!BA1048&lt;&gt; 0, [1]Source!BA1048,1) * [1]Source!I1048)), 0 )</f>
        <v>14712.410790000002</v>
      </c>
      <c r="Q454">
        <f>IF( [1]Source!BI1048 = 2, (([1]Source!CR1048/IF([1]Source!BB1048&lt;&gt; 0, [1]Source!BB1048,1) * [1]Source!I1048) + ([1]Source!CQ1048/IF([1]Source!BC1048&lt;&gt; 0, [1]Source!BC1048,1) * [1]Source!I1048) + ([1]Source!CT1048/IF([1]Source!BA1048&lt;&gt; 0, [1]Source!BA1048,1) * [1]Source!I1048)), 0 )</f>
        <v>0</v>
      </c>
      <c r="R454">
        <f>IF( [1]Source!BI1048 = 3, (([1]Source!CR1048/IF([1]Source!BB1048&lt;&gt; 0, [1]Source!BB1048,1) * [1]Source!I1048) + ([1]Source!CQ1048/IF([1]Source!BC1048&lt;&gt; 0, [1]Source!BC1048,1) * [1]Source!I1048) + ([1]Source!CT1048/IF([1]Source!BA1048&lt;&gt; 0, [1]Source!BA1048,1) * [1]Source!I1048)), 0 )</f>
        <v>0</v>
      </c>
      <c r="S454">
        <f>IF( [1]Source!BI1048 = 4, (([1]Source!CR1048/IF([1]Source!BB1048&lt;&gt; 0, [1]Source!BB1048,1) * [1]Source!I1048) + ([1]Source!CQ1048/IF([1]Source!BC1048&lt;&gt; 0, [1]Source!BC1048,1) * [1]Source!I1048) + ([1]Source!CT1048/IF([1]Source!BA1048&lt;&gt; 0, [1]Source!BA1048,1) * [1]Source!I1048)), 0 )</f>
        <v>0</v>
      </c>
      <c r="T454">
        <f>IF( [1]Source!BI1048 = 1, [1]Source!O1048 + [1]Source!X1048 + [1]Source!Y1048, 0 )</f>
        <v>62704.29</v>
      </c>
      <c r="U454">
        <f>IF( [1]Source!BI1048 = 2, [1]Source!O1048 + [1]Source!X1048 + [1]Source!Y1048, 0 )</f>
        <v>0</v>
      </c>
      <c r="V454">
        <f>IF( [1]Source!BI1048 = 3, [1]Source!O1048 + [1]Source!X1048 + [1]Source!Y1048, 0 )</f>
        <v>0</v>
      </c>
      <c r="W454">
        <f>IF( [1]Source!BI1048 = 4, [1]Source!O1048 + [1]Source!X1048 + [1]Source!Y1048, 0 )</f>
        <v>0</v>
      </c>
      <c r="X454">
        <f>([1]Source!CS1048/IF([1]Source!BS1048&lt;&gt; 0, [1]Source!BS1048,1) * [1]Source!I1048)</f>
        <v>0</v>
      </c>
      <c r="Y454">
        <f>ROUND(([1]Source!BZ1048/100)*(([1]Source!CT1048/IF([1]Source!BA1048&lt;&gt; 0, [1]Source!BA1048,1) * [1]Source!I1048) + (([1]Source!CS1048/IF([1]Source!BS1048&lt;&gt; 0, [1]Source!BS1048,1) * [1]Source!I1048) )),2)</f>
        <v>0</v>
      </c>
      <c r="Z454">
        <f>ROUND(([1]Source!CA1048/100)*(([1]Source!CT1048/IF([1]Source!BA1048&lt;&gt; 0, [1]Source!BA1048,1) * [1]Source!I1048) + (([1]Source!CS1048/IF([1]Source!BS1048&lt;&gt; 0, [1]Source!BS1048,1) * [1]Source!I1048) )),2)</f>
        <v>0</v>
      </c>
    </row>
    <row r="455" spans="1:27" ht="90">
      <c r="A455" s="45"/>
      <c r="B455" s="45"/>
      <c r="C455" s="45" t="str">
        <f>[1]Source!F1049</f>
        <v>ТССЦ-2001 ТЕХ.ЧАСТЬ-IV Таб.1.2</v>
      </c>
      <c r="D455" s="46" t="s">
        <v>104</v>
      </c>
      <c r="E455" s="47" t="str">
        <f>[1]Source!H1049</f>
        <v>м3</v>
      </c>
      <c r="F455" s="17">
        <f>ROUND([1]Source!I1049,6)</f>
        <v>20.097000000000001</v>
      </c>
      <c r="G455" s="14">
        <f>[1]Source!AC1049</f>
        <v>16.27</v>
      </c>
      <c r="H455" s="17"/>
      <c r="I455" s="61">
        <f>([1]Source!CR1049/IF([1]Source!BB1049&lt;&gt; 0, [1]Source!BB1049,1) * [1]Source!I1049) + ([1]Source!CQ1049/IF([1]Source!BC1049&lt;&gt; 0, [1]Source!BC1049,1) * [1]Source!I1049) + ([1]Source!CT1049/IF([1]Source!BA1049&lt;&gt; 0, [1]Source!BA1049,1) * [1]Source!I1049)</f>
        <v>326.97819000000004</v>
      </c>
      <c r="J455" s="48" t="str">
        <f>IF( [1]Source!BO1049 &lt;&gt;"", [1]Source!BO1049, "" )</f>
        <v/>
      </c>
      <c r="K455" s="17">
        <f>[1]Source!BC1049</f>
        <v>4.2619999999999996</v>
      </c>
      <c r="L455" s="14">
        <f>[1]Source!O1049</f>
        <v>1393.58</v>
      </c>
      <c r="M455" s="17"/>
      <c r="O455">
        <f>([1]Source!CT1049/IF([1]Source!BA1049&lt;&gt; 0, [1]Source!BA1049,1) * [1]Source!I1049)</f>
        <v>0</v>
      </c>
      <c r="P455">
        <f>IF( [1]Source!BI1049 = 1, (([1]Source!CR1049/IF([1]Source!BB1049&lt;&gt; 0, [1]Source!BB1049,1) * [1]Source!I1049) + ([1]Source!CQ1049/IF([1]Source!BC1049&lt;&gt; 0, [1]Source!BC1049,1) * [1]Source!I1049) + ([1]Source!CT1049/IF([1]Source!BA1049&lt;&gt; 0, [1]Source!BA1049,1) * [1]Source!I1049)), 0 )</f>
        <v>326.97819000000004</v>
      </c>
      <c r="Q455">
        <f>IF( [1]Source!BI1049 = 2, (([1]Source!CR1049/IF([1]Source!BB1049&lt;&gt; 0, [1]Source!BB1049,1) * [1]Source!I1049) + ([1]Source!CQ1049/IF([1]Source!BC1049&lt;&gt; 0, [1]Source!BC1049,1) * [1]Source!I1049) + ([1]Source!CT1049/IF([1]Source!BA1049&lt;&gt; 0, [1]Source!BA1049,1) * [1]Source!I1049)), 0 )</f>
        <v>0</v>
      </c>
      <c r="R455">
        <f>IF( [1]Source!BI1049 = 3, (([1]Source!CR1049/IF([1]Source!BB1049&lt;&gt; 0, [1]Source!BB1049,1) * [1]Source!I1049) + ([1]Source!CQ1049/IF([1]Source!BC1049&lt;&gt; 0, [1]Source!BC1049,1) * [1]Source!I1049) + ([1]Source!CT1049/IF([1]Source!BA1049&lt;&gt; 0, [1]Source!BA1049,1) * [1]Source!I1049)), 0 )</f>
        <v>0</v>
      </c>
      <c r="S455">
        <f>IF( [1]Source!BI1049 = 4, (([1]Source!CR1049/IF([1]Source!BB1049&lt;&gt; 0, [1]Source!BB1049,1) * [1]Source!I1049) + ([1]Source!CQ1049/IF([1]Source!BC1049&lt;&gt; 0, [1]Source!BC1049,1) * [1]Source!I1049) + ([1]Source!CT1049/IF([1]Source!BA1049&lt;&gt; 0, [1]Source!BA1049,1) * [1]Source!I1049)), 0 )</f>
        <v>0</v>
      </c>
      <c r="T455">
        <f>IF( [1]Source!BI1049 = 1, [1]Source!O1049 + [1]Source!X1049 + [1]Source!Y1049, 0 )</f>
        <v>1393.58</v>
      </c>
      <c r="U455">
        <f>IF( [1]Source!BI1049 = 2, [1]Source!O1049 + [1]Source!X1049 + [1]Source!Y1049, 0 )</f>
        <v>0</v>
      </c>
      <c r="V455">
        <f>IF( [1]Source!BI1049 = 3, [1]Source!O1049 + [1]Source!X1049 + [1]Source!Y1049, 0 )</f>
        <v>0</v>
      </c>
      <c r="W455">
        <f>IF( [1]Source!BI1049 = 4, [1]Source!O1049 + [1]Source!X1049 + [1]Source!Y1049, 0 )</f>
        <v>0</v>
      </c>
      <c r="X455">
        <f>([1]Source!CS1049/IF([1]Source!BS1049&lt;&gt; 0, [1]Source!BS1049,1) * [1]Source!I1049)</f>
        <v>0</v>
      </c>
      <c r="Y455">
        <f>ROUND(([1]Source!BZ1049/100)*(([1]Source!CT1049/IF([1]Source!BA1049&lt;&gt; 0, [1]Source!BA1049,1) * [1]Source!I1049) + (([1]Source!CS1049/IF([1]Source!BS1049&lt;&gt; 0, [1]Source!BS1049,1) * [1]Source!I1049) )),2)</f>
        <v>0</v>
      </c>
      <c r="Z455">
        <f>ROUND(([1]Source!CA1049/100)*(([1]Source!CT1049/IF([1]Source!BA1049&lt;&gt; 0, [1]Source!BA1049,1) * [1]Source!I1049) + (([1]Source!CS1049/IF([1]Source!BS1049&lt;&gt; 0, [1]Source!BS1049,1) * [1]Source!I1049) )),2)</f>
        <v>0</v>
      </c>
    </row>
    <row r="456" spans="1:27" ht="60">
      <c r="A456" s="45"/>
      <c r="B456" s="45"/>
      <c r="C456" s="45" t="str">
        <f>[1]Source!F1050</f>
        <v>204-0066-1</v>
      </c>
      <c r="D456" s="46" t="s">
        <v>105</v>
      </c>
      <c r="E456" s="47" t="str">
        <f>[1]Source!H1050</f>
        <v>т</v>
      </c>
      <c r="F456" s="17">
        <f>ROUND([1]Source!I1050,6)</f>
        <v>4.0099999999999997E-2</v>
      </c>
      <c r="G456" s="14">
        <f>IF([1]Source!AL1050=0,[1]Source!AK1050,[1]Source!AL1050)</f>
        <v>7603.9</v>
      </c>
      <c r="H456" s="48" t="str">
        <f>[1]Source!DD1050</f>
        <v/>
      </c>
      <c r="I456" s="61">
        <f>([1]Source!CR1050/IF([1]Source!BB1050&lt;&gt; 0, [1]Source!BB1050,1) * [1]Source!I1050) + ([1]Source!CQ1050/IF([1]Source!BC1050&lt;&gt; 0, [1]Source!BC1050,1) * [1]Source!I1050) + ([1]Source!CT1050/IF([1]Source!BA1050&lt;&gt; 0, [1]Source!BA1050,1) * [1]Source!I1050)</f>
        <v>304.91638999999998</v>
      </c>
      <c r="J456" s="48" t="str">
        <f>IF( [1]Source!BO1050 &lt;&gt;"", [1]Source!BO1050, "" )</f>
        <v/>
      </c>
      <c r="K456" s="17">
        <f>[1]Source!BC1050</f>
        <v>4.2619999999999996</v>
      </c>
      <c r="L456" s="14">
        <f>[1]Source!O1050</f>
        <v>1299.55</v>
      </c>
      <c r="M456" s="17"/>
      <c r="O456">
        <f>([1]Source!CT1050/IF([1]Source!BA1050&lt;&gt; 0, [1]Source!BA1050,1) * [1]Source!I1050)</f>
        <v>0</v>
      </c>
      <c r="P456">
        <f>IF( [1]Source!BI1050 = 1, (([1]Source!CR1050/IF([1]Source!BB1050&lt;&gt; 0, [1]Source!BB1050,1) * [1]Source!I1050) + ([1]Source!CQ1050/IF([1]Source!BC1050&lt;&gt; 0, [1]Source!BC1050,1) * [1]Source!I1050) + ([1]Source!CT1050/IF([1]Source!BA1050&lt;&gt; 0, [1]Source!BA1050,1) * [1]Source!I1050)), 0 )</f>
        <v>304.91638999999998</v>
      </c>
      <c r="Q456">
        <f>IF( [1]Source!BI1050 = 2, (([1]Source!CR1050/IF([1]Source!BB1050&lt;&gt; 0, [1]Source!BB1050,1) * [1]Source!I1050) + ([1]Source!CQ1050/IF([1]Source!BC1050&lt;&gt; 0, [1]Source!BC1050,1) * [1]Source!I1050) + ([1]Source!CT1050/IF([1]Source!BA1050&lt;&gt; 0, [1]Source!BA1050,1) * [1]Source!I1050)), 0 )</f>
        <v>0</v>
      </c>
      <c r="R456">
        <f>IF( [1]Source!BI1050 = 3, (([1]Source!CR1050/IF([1]Source!BB1050&lt;&gt; 0, [1]Source!BB1050,1) * [1]Source!I1050) + ([1]Source!CQ1050/IF([1]Source!BC1050&lt;&gt; 0, [1]Source!BC1050,1) * [1]Source!I1050) + ([1]Source!CT1050/IF([1]Source!BA1050&lt;&gt; 0, [1]Source!BA1050,1) * [1]Source!I1050)), 0 )</f>
        <v>0</v>
      </c>
      <c r="S456">
        <f>IF( [1]Source!BI1050 = 4, (([1]Source!CR1050/IF([1]Source!BB1050&lt;&gt; 0, [1]Source!BB1050,1) * [1]Source!I1050) + ([1]Source!CQ1050/IF([1]Source!BC1050&lt;&gt; 0, [1]Source!BC1050,1) * [1]Source!I1050) + ([1]Source!CT1050/IF([1]Source!BA1050&lt;&gt; 0, [1]Source!BA1050,1) * [1]Source!I1050)), 0 )</f>
        <v>0</v>
      </c>
      <c r="T456">
        <f>IF( [1]Source!BI1050 = 1, [1]Source!O1050 + [1]Source!X1050 + [1]Source!Y1050, 0 )</f>
        <v>1299.55</v>
      </c>
      <c r="U456">
        <f>IF( [1]Source!BI1050 = 2, [1]Source!O1050 + [1]Source!X1050 + [1]Source!Y1050, 0 )</f>
        <v>0</v>
      </c>
      <c r="V456">
        <f>IF( [1]Source!BI1050 = 3, [1]Source!O1050 + [1]Source!X1050 + [1]Source!Y1050, 0 )</f>
        <v>0</v>
      </c>
      <c r="W456">
        <f>IF( [1]Source!BI1050 = 4, [1]Source!O1050 + [1]Source!X1050 + [1]Source!Y1050, 0 )</f>
        <v>0</v>
      </c>
      <c r="X456">
        <f>([1]Source!CS1050/IF([1]Source!BS1050&lt;&gt; 0, [1]Source!BS1050,1) * [1]Source!I1050)</f>
        <v>0</v>
      </c>
      <c r="Y456">
        <f>ROUND(([1]Source!BZ1050/100)*(([1]Source!CT1050/IF([1]Source!BA1050&lt;&gt; 0, [1]Source!BA1050,1) * [1]Source!I1050) + (([1]Source!CS1050/IF([1]Source!BS1050&lt;&gt; 0, [1]Source!BS1050,1) * [1]Source!I1050) )),2)</f>
        <v>0</v>
      </c>
      <c r="Z456">
        <f>ROUND(([1]Source!CA1050/100)*(([1]Source!CT1050/IF([1]Source!BA1050&lt;&gt; 0, [1]Source!BA1050,1) * [1]Source!I1050) + (([1]Source!CS1050/IF([1]Source!BS1050&lt;&gt; 0, [1]Source!BS1050,1) * [1]Source!I1050) )),2)</f>
        <v>0</v>
      </c>
    </row>
    <row r="457" spans="1:27" ht="60">
      <c r="A457" s="45"/>
      <c r="B457" s="45"/>
      <c r="C457" s="45" t="str">
        <f>[1]Source!F1051</f>
        <v>204-0002</v>
      </c>
      <c r="D457" s="46" t="s">
        <v>106</v>
      </c>
      <c r="E457" s="47" t="str">
        <f>[1]Source!H1051</f>
        <v>т</v>
      </c>
      <c r="F457" s="17">
        <f>ROUND([1]Source!I1051,6)</f>
        <v>0.36</v>
      </c>
      <c r="G457" s="14">
        <f>IF([1]Source!AL1051=0,[1]Source!AK1051,[1]Source!AL1051)</f>
        <v>6577.6</v>
      </c>
      <c r="H457" s="48" t="str">
        <f>[1]Source!DD1051</f>
        <v/>
      </c>
      <c r="I457" s="61">
        <f>([1]Source!CR1051/IF([1]Source!BB1051&lt;&gt; 0, [1]Source!BB1051,1) * [1]Source!I1051) + ([1]Source!CQ1051/IF([1]Source!BC1051&lt;&gt; 0, [1]Source!BC1051,1) * [1]Source!I1051) + ([1]Source!CT1051/IF([1]Source!BA1051&lt;&gt; 0, [1]Source!BA1051,1) * [1]Source!I1051)</f>
        <v>2367.9360000000001</v>
      </c>
      <c r="J457" s="48" t="str">
        <f>IF( [1]Source!BO1051 &lt;&gt;"", [1]Source!BO1051, "" )</f>
        <v/>
      </c>
      <c r="K457" s="17">
        <f>[1]Source!BC1051</f>
        <v>4.2619999999999996</v>
      </c>
      <c r="L457" s="14">
        <f>[1]Source!O1051</f>
        <v>10092.14</v>
      </c>
      <c r="M457" s="17"/>
      <c r="O457">
        <f>([1]Source!CT1051/IF([1]Source!BA1051&lt;&gt; 0, [1]Source!BA1051,1) * [1]Source!I1051)</f>
        <v>0</v>
      </c>
      <c r="P457">
        <f>IF( [1]Source!BI1051 = 1, (([1]Source!CR1051/IF([1]Source!BB1051&lt;&gt; 0, [1]Source!BB1051,1) * [1]Source!I1051) + ([1]Source!CQ1051/IF([1]Source!BC1051&lt;&gt; 0, [1]Source!BC1051,1) * [1]Source!I1051) + ([1]Source!CT1051/IF([1]Source!BA1051&lt;&gt; 0, [1]Source!BA1051,1) * [1]Source!I1051)), 0 )</f>
        <v>2367.9360000000001</v>
      </c>
      <c r="Q457">
        <f>IF( [1]Source!BI1051 = 2, (([1]Source!CR1051/IF([1]Source!BB1051&lt;&gt; 0, [1]Source!BB1051,1) * [1]Source!I1051) + ([1]Source!CQ1051/IF([1]Source!BC1051&lt;&gt; 0, [1]Source!BC1051,1) * [1]Source!I1051) + ([1]Source!CT1051/IF([1]Source!BA1051&lt;&gt; 0, [1]Source!BA1051,1) * [1]Source!I1051)), 0 )</f>
        <v>0</v>
      </c>
      <c r="R457">
        <f>IF( [1]Source!BI1051 = 3, (([1]Source!CR1051/IF([1]Source!BB1051&lt;&gt; 0, [1]Source!BB1051,1) * [1]Source!I1051) + ([1]Source!CQ1051/IF([1]Source!BC1051&lt;&gt; 0, [1]Source!BC1051,1) * [1]Source!I1051) + ([1]Source!CT1051/IF([1]Source!BA1051&lt;&gt; 0, [1]Source!BA1051,1) * [1]Source!I1051)), 0 )</f>
        <v>0</v>
      </c>
      <c r="S457">
        <f>IF( [1]Source!BI1051 = 4, (([1]Source!CR1051/IF([1]Source!BB1051&lt;&gt; 0, [1]Source!BB1051,1) * [1]Source!I1051) + ([1]Source!CQ1051/IF([1]Source!BC1051&lt;&gt; 0, [1]Source!BC1051,1) * [1]Source!I1051) + ([1]Source!CT1051/IF([1]Source!BA1051&lt;&gt; 0, [1]Source!BA1051,1) * [1]Source!I1051)), 0 )</f>
        <v>0</v>
      </c>
      <c r="T457">
        <f>IF( [1]Source!BI1051 = 1, [1]Source!O1051 + [1]Source!X1051 + [1]Source!Y1051, 0 )</f>
        <v>10092.14</v>
      </c>
      <c r="U457">
        <f>IF( [1]Source!BI1051 = 2, [1]Source!O1051 + [1]Source!X1051 + [1]Source!Y1051, 0 )</f>
        <v>0</v>
      </c>
      <c r="V457">
        <f>IF( [1]Source!BI1051 = 3, [1]Source!O1051 + [1]Source!X1051 + [1]Source!Y1051, 0 )</f>
        <v>0</v>
      </c>
      <c r="W457">
        <f>IF( [1]Source!BI1051 = 4, [1]Source!O1051 + [1]Source!X1051 + [1]Source!Y1051, 0 )</f>
        <v>0</v>
      </c>
      <c r="X457">
        <f>([1]Source!CS1051/IF([1]Source!BS1051&lt;&gt; 0, [1]Source!BS1051,1) * [1]Source!I1051)</f>
        <v>0</v>
      </c>
      <c r="Y457">
        <f>ROUND(([1]Source!BZ1051/100)*(([1]Source!CT1051/IF([1]Source!BA1051&lt;&gt; 0, [1]Source!BA1051,1) * [1]Source!I1051) + (([1]Source!CS1051/IF([1]Source!BS1051&lt;&gt; 0, [1]Source!BS1051,1) * [1]Source!I1051) )),2)</f>
        <v>0</v>
      </c>
      <c r="Z457">
        <f>ROUND(([1]Source!CA1051/100)*(([1]Source!CT1051/IF([1]Source!BA1051&lt;&gt; 0, [1]Source!BA1051,1) * [1]Source!I1051) + (([1]Source!CS1051/IF([1]Source!BS1051&lt;&gt; 0, [1]Source!BS1051,1) * [1]Source!I1051) )),2)</f>
        <v>0</v>
      </c>
    </row>
    <row r="458" spans="1:27" ht="75">
      <c r="A458" s="45"/>
      <c r="B458" s="45"/>
      <c r="C458" s="45" t="str">
        <f>[1]Source!F1052</f>
        <v>204-0022</v>
      </c>
      <c r="D458" s="46" t="s">
        <v>88</v>
      </c>
      <c r="E458" s="47" t="str">
        <f>[1]Source!H1052</f>
        <v>т</v>
      </c>
      <c r="F458" s="17">
        <f>ROUND([1]Source!I1052,6)</f>
        <v>2.87</v>
      </c>
      <c r="G458" s="14">
        <f>IF([1]Source!AL1052=0,[1]Source!AK1052,[1]Source!AL1052)</f>
        <v>6420</v>
      </c>
      <c r="H458" s="48" t="str">
        <f>[1]Source!DD1052</f>
        <v/>
      </c>
      <c r="I458" s="61">
        <f>([1]Source!CR1052/IF([1]Source!BB1052&lt;&gt; 0, [1]Source!BB1052,1) * [1]Source!I1052) + ([1]Source!CQ1052/IF([1]Source!BC1052&lt;&gt; 0, [1]Source!BC1052,1) * [1]Source!I1052) + ([1]Source!CT1052/IF([1]Source!BA1052&lt;&gt; 0, [1]Source!BA1052,1) * [1]Source!I1052)</f>
        <v>18425.400000000001</v>
      </c>
      <c r="J458" s="48" t="str">
        <f>IF( [1]Source!BO1052 &lt;&gt;"", [1]Source!BO1052, "" )</f>
        <v/>
      </c>
      <c r="K458" s="17">
        <f>[1]Source!BC1052</f>
        <v>4.2619999999999996</v>
      </c>
      <c r="L458" s="14">
        <f>[1]Source!O1052</f>
        <v>78529.05</v>
      </c>
      <c r="M458" s="17"/>
      <c r="O458">
        <f>([1]Source!CT1052/IF([1]Source!BA1052&lt;&gt; 0, [1]Source!BA1052,1) * [1]Source!I1052)</f>
        <v>0</v>
      </c>
      <c r="P458">
        <f>IF( [1]Source!BI1052 = 1, (([1]Source!CR1052/IF([1]Source!BB1052&lt;&gt; 0, [1]Source!BB1052,1) * [1]Source!I1052) + ([1]Source!CQ1052/IF([1]Source!BC1052&lt;&gt; 0, [1]Source!BC1052,1) * [1]Source!I1052) + ([1]Source!CT1052/IF([1]Source!BA1052&lt;&gt; 0, [1]Source!BA1052,1) * [1]Source!I1052)), 0 )</f>
        <v>18425.400000000001</v>
      </c>
      <c r="Q458">
        <f>IF( [1]Source!BI1052 = 2, (([1]Source!CR1052/IF([1]Source!BB1052&lt;&gt; 0, [1]Source!BB1052,1) * [1]Source!I1052) + ([1]Source!CQ1052/IF([1]Source!BC1052&lt;&gt; 0, [1]Source!BC1052,1) * [1]Source!I1052) + ([1]Source!CT1052/IF([1]Source!BA1052&lt;&gt; 0, [1]Source!BA1052,1) * [1]Source!I1052)), 0 )</f>
        <v>0</v>
      </c>
      <c r="R458">
        <f>IF( [1]Source!BI1052 = 3, (([1]Source!CR1052/IF([1]Source!BB1052&lt;&gt; 0, [1]Source!BB1052,1) * [1]Source!I1052) + ([1]Source!CQ1052/IF([1]Source!BC1052&lt;&gt; 0, [1]Source!BC1052,1) * [1]Source!I1052) + ([1]Source!CT1052/IF([1]Source!BA1052&lt;&gt; 0, [1]Source!BA1052,1) * [1]Source!I1052)), 0 )</f>
        <v>0</v>
      </c>
      <c r="S458">
        <f>IF( [1]Source!BI1052 = 4, (([1]Source!CR1052/IF([1]Source!BB1052&lt;&gt; 0, [1]Source!BB1052,1) * [1]Source!I1052) + ([1]Source!CQ1052/IF([1]Source!BC1052&lt;&gt; 0, [1]Source!BC1052,1) * [1]Source!I1052) + ([1]Source!CT1052/IF([1]Source!BA1052&lt;&gt; 0, [1]Source!BA1052,1) * [1]Source!I1052)), 0 )</f>
        <v>0</v>
      </c>
      <c r="T458">
        <f>IF( [1]Source!BI1052 = 1, [1]Source!O1052 + [1]Source!X1052 + [1]Source!Y1052, 0 )</f>
        <v>78529.05</v>
      </c>
      <c r="U458">
        <f>IF( [1]Source!BI1052 = 2, [1]Source!O1052 + [1]Source!X1052 + [1]Source!Y1052, 0 )</f>
        <v>0</v>
      </c>
      <c r="V458">
        <f>IF( [1]Source!BI1052 = 3, [1]Source!O1052 + [1]Source!X1052 + [1]Source!Y1052, 0 )</f>
        <v>0</v>
      </c>
      <c r="W458">
        <f>IF( [1]Source!BI1052 = 4, [1]Source!O1052 + [1]Source!X1052 + [1]Source!Y1052, 0 )</f>
        <v>0</v>
      </c>
      <c r="X458">
        <f>([1]Source!CS1052/IF([1]Source!BS1052&lt;&gt; 0, [1]Source!BS1052,1) * [1]Source!I1052)</f>
        <v>0</v>
      </c>
      <c r="Y458">
        <f>ROUND(([1]Source!BZ1052/100)*(([1]Source!CT1052/IF([1]Source!BA1052&lt;&gt; 0, [1]Source!BA1052,1) * [1]Source!I1052) + (([1]Source!CS1052/IF([1]Source!BS1052&lt;&gt; 0, [1]Source!BS1052,1) * [1]Source!I1052) )),2)</f>
        <v>0</v>
      </c>
      <c r="Z458">
        <f>ROUND(([1]Source!CA1052/100)*(([1]Source!CT1052/IF([1]Source!BA1052&lt;&gt; 0, [1]Source!BA1052,1) * [1]Source!I1052) + (([1]Source!CS1052/IF([1]Source!BS1052&lt;&gt; 0, [1]Source!BS1052,1) * [1]Source!I1052) )),2)</f>
        <v>0</v>
      </c>
    </row>
    <row r="459" spans="1:27" ht="75">
      <c r="A459" s="50"/>
      <c r="B459" s="50"/>
      <c r="C459" s="50" t="str">
        <f>[1]Source!F1053</f>
        <v>204-0025</v>
      </c>
      <c r="D459" s="51" t="s">
        <v>107</v>
      </c>
      <c r="E459" s="52" t="str">
        <f>[1]Source!H1053</f>
        <v>т</v>
      </c>
      <c r="F459" s="53">
        <f>ROUND([1]Source!I1053,6)</f>
        <v>0.497</v>
      </c>
      <c r="G459" s="54">
        <f>IF([1]Source!AL1053=0,[1]Source!AK1053,[1]Source!AL1053)</f>
        <v>6250</v>
      </c>
      <c r="H459" s="55" t="str">
        <f>[1]Source!DD1053</f>
        <v/>
      </c>
      <c r="I459" s="56">
        <f>([1]Source!CR1053/IF([1]Source!BB1053&lt;&gt; 0, [1]Source!BB1053,1) * [1]Source!I1053) + ([1]Source!CQ1053/IF([1]Source!BC1053&lt;&gt; 0, [1]Source!BC1053,1) * [1]Source!I1053) + ([1]Source!CT1053/IF([1]Source!BA1053&lt;&gt; 0, [1]Source!BA1053,1) * [1]Source!I1053)</f>
        <v>3106.25</v>
      </c>
      <c r="J459" s="55" t="str">
        <f>IF( [1]Source!BO1053 &lt;&gt;"", [1]Source!BO1053, "" )</f>
        <v/>
      </c>
      <c r="K459" s="53">
        <f>[1]Source!BC1053</f>
        <v>4.2619999999999996</v>
      </c>
      <c r="L459" s="54">
        <f>[1]Source!O1053</f>
        <v>13238.84</v>
      </c>
      <c r="M459" s="53"/>
      <c r="O459">
        <f>([1]Source!CT1053/IF([1]Source!BA1053&lt;&gt; 0, [1]Source!BA1053,1) * [1]Source!I1053)</f>
        <v>0</v>
      </c>
      <c r="P459">
        <f>IF( [1]Source!BI1053 = 1, (([1]Source!CR1053/IF([1]Source!BB1053&lt;&gt; 0, [1]Source!BB1053,1) * [1]Source!I1053) + ([1]Source!CQ1053/IF([1]Source!BC1053&lt;&gt; 0, [1]Source!BC1053,1) * [1]Source!I1053) + ([1]Source!CT1053/IF([1]Source!BA1053&lt;&gt; 0, [1]Source!BA1053,1) * [1]Source!I1053)), 0 )</f>
        <v>3106.25</v>
      </c>
      <c r="Q459">
        <f>IF( [1]Source!BI1053 = 2, (([1]Source!CR1053/IF([1]Source!BB1053&lt;&gt; 0, [1]Source!BB1053,1) * [1]Source!I1053) + ([1]Source!CQ1053/IF([1]Source!BC1053&lt;&gt; 0, [1]Source!BC1053,1) * [1]Source!I1053) + ([1]Source!CT1053/IF([1]Source!BA1053&lt;&gt; 0, [1]Source!BA1053,1) * [1]Source!I1053)), 0 )</f>
        <v>0</v>
      </c>
      <c r="R459">
        <f>IF( [1]Source!BI1053 = 3, (([1]Source!CR1053/IF([1]Source!BB1053&lt;&gt; 0, [1]Source!BB1053,1) * [1]Source!I1053) + ([1]Source!CQ1053/IF([1]Source!BC1053&lt;&gt; 0, [1]Source!BC1053,1) * [1]Source!I1053) + ([1]Source!CT1053/IF([1]Source!BA1053&lt;&gt; 0, [1]Source!BA1053,1) * [1]Source!I1053)), 0 )</f>
        <v>0</v>
      </c>
      <c r="S459">
        <f>IF( [1]Source!BI1053 = 4, (([1]Source!CR1053/IF([1]Source!BB1053&lt;&gt; 0, [1]Source!BB1053,1) * [1]Source!I1053) + ([1]Source!CQ1053/IF([1]Source!BC1053&lt;&gt; 0, [1]Source!BC1053,1) * [1]Source!I1053) + ([1]Source!CT1053/IF([1]Source!BA1053&lt;&gt; 0, [1]Source!BA1053,1) * [1]Source!I1053)), 0 )</f>
        <v>0</v>
      </c>
      <c r="T459">
        <f>IF( [1]Source!BI1053 = 1, [1]Source!O1053 + [1]Source!X1053 + [1]Source!Y1053, 0 )</f>
        <v>13238.84</v>
      </c>
      <c r="U459">
        <f>IF( [1]Source!BI1053 = 2, [1]Source!O1053 + [1]Source!X1053 + [1]Source!Y1053, 0 )</f>
        <v>0</v>
      </c>
      <c r="V459">
        <f>IF( [1]Source!BI1053 = 3, [1]Source!O1053 + [1]Source!X1053 + [1]Source!Y1053, 0 )</f>
        <v>0</v>
      </c>
      <c r="W459">
        <f>IF( [1]Source!BI1053 = 4, [1]Source!O1053 + [1]Source!X1053 + [1]Source!Y1053, 0 )</f>
        <v>0</v>
      </c>
      <c r="X459">
        <f>([1]Source!CS1053/IF([1]Source!BS1053&lt;&gt; 0, [1]Source!BS1053,1) * [1]Source!I1053)</f>
        <v>0</v>
      </c>
      <c r="Y459">
        <f>ROUND(([1]Source!BZ1053/100)*(([1]Source!CT1053/IF([1]Source!BA1053&lt;&gt; 0, [1]Source!BA1053,1) * [1]Source!I1053) + (([1]Source!CS1053/IF([1]Source!BS1053&lt;&gt; 0, [1]Source!BS1053,1) * [1]Source!I1053) )),2)</f>
        <v>0</v>
      </c>
      <c r="Z459">
        <f>ROUND(([1]Source!CA1053/100)*(([1]Source!CT1053/IF([1]Source!BA1053&lt;&gt; 0, [1]Source!BA1053,1) * [1]Source!I1053) + (([1]Source!CS1053/IF([1]Source!BS1053&lt;&gt; 0, [1]Source!BS1053,1) * [1]Source!I1053) )),2)</f>
        <v>0</v>
      </c>
    </row>
    <row r="460" spans="1:27" ht="15.75">
      <c r="A460" s="17"/>
      <c r="B460" s="17"/>
      <c r="C460" s="17"/>
      <c r="D460" s="17"/>
      <c r="E460" s="17"/>
      <c r="F460" s="17"/>
      <c r="G460" s="17"/>
      <c r="H460" s="17"/>
      <c r="I460" s="57">
        <f>([1]Source!CT1047/IF([1]Source!BA1047 &lt;&gt;0, [1]Source!BA1047, 1) * [1]Source!I1047) + ([1]Source!CR1047 / IF([1]Source!BB1047 &lt;&gt;0, [1]Source!BB1047, 1) * [1]Source!I1047 ) + I450 + I451 + I452 + I454 + I455 + I456 + I457 + I458 + I459</f>
        <v>43658.179270000008</v>
      </c>
      <c r="J460" s="58"/>
      <c r="K460" s="58"/>
      <c r="L460" s="57">
        <f>[1]Source!S1047+[1]Source!Q1047+L450 + L451 + L452 + L454 + L455 + L456 + L457 + L458 + L459</f>
        <v>205517.91</v>
      </c>
      <c r="M460" s="57">
        <f>[1]Source!U1047</f>
        <v>108.85644000000001</v>
      </c>
      <c r="N460" s="59">
        <f>I460</f>
        <v>43658.179270000008</v>
      </c>
      <c r="O460">
        <f>([1]Source!CT1047/IF([1]Source!BA1047&lt;&gt; 0, [1]Source!BA1047,1) * [1]Source!I1047)</f>
        <v>846.90341999999998</v>
      </c>
      <c r="P460">
        <f>IF( [1]Source!BI1047 = 1, (( ( ([1]Source!CT1047/IF([1]Source!BA1047 &lt;&gt;0,[1]Source!BA1047, 1) * [1]Source!I1047) + ([1]Source!CR1047/IF([1]Source!BB1047 &lt;&gt;0,[1]Source!BB1047, 1)* [1]Source!I1047) + ([1]Source!CQ1047/IF([1]Source!BC1047 &lt;&gt;0,[1]Source!BC1047, 1) * [1]Source!I1047) ) + (([1]Source!BZ1047/100)*( ([1]Source!CT1047/IF([1]Source!BA1047 &lt;&gt;0,[1]Source!BA1047, 1)* [1]Source!I1047) + ([1]Source!CS1047/IF([1]Source!BS1047 &lt;&gt;0,[1]Source!BS1047, 1) * [1]Source!I1047 ))) + (([1]Source!CA1047/100)*( ([1]Source!CT1047/IF([1]Source!BA1047 &lt;&gt;0,[1]Source!BA1047, 1)* [1]Source!I1047) + ([1]Source!CS1047/IF([1]Source!BS1047 &lt;&gt;0,[1]Source!BS1047, 1) * [1]Source!I1047 ))))), 0 )</f>
        <v>4414.2872399999997</v>
      </c>
      <c r="Q460">
        <f>IF( [1]Source!BI1047 = 2, (( ( ([1]Source!CT1047/IF([1]Source!BA1047 &lt;&gt;0,[1]Source!BA1047, 1) * [1]Source!I1047) + ([1]Source!CR1047/IF([1]Source!BB1047 &lt;&gt;0,[1]Source!BB1047, 1)* [1]Source!I1047) + ([1]Source!CQ1047/IF([1]Source!BC1047 &lt;&gt;0,[1]Source!BC1047, 1) * [1]Source!I1047) ) + (([1]Source!BZ1047/100)*( ([1]Source!CT1047/IF([1]Source!BA1047 &lt;&gt;0,[1]Source!BA1047, 1)* [1]Source!I1047) + ([1]Source!CS1047/IF([1]Source!BS1047 &lt;&gt;0,[1]Source!BS1047, 1) * [1]Source!I1047 ))) + (([1]Source!CA1047/100)*( ([1]Source!CT1047/IF([1]Source!BA1047 &lt;&gt;0,[1]Source!BA1047, 1)* [1]Source!I1047) + ([1]Source!CS1047/IF([1]Source!BS1047 &lt;&gt;0,[1]Source!BS1047, 1) * [1]Source!I1047 ))))), 0 )</f>
        <v>0</v>
      </c>
      <c r="R460">
        <f>IF( [1]Source!BI1047 = 3, (( ( ([1]Source!CT1047/IF([1]Source!BA1047 &lt;&gt;0,[1]Source!BA1047, 1) * [1]Source!I1047) + ([1]Source!CR1047/IF([1]Source!BB1047 &lt;&gt;0,[1]Source!BB1047, 1)* [1]Source!I1047) + ([1]Source!CQ1047/IF([1]Source!BC1047 &lt;&gt;0,[1]Source!BC1047, 1) * [1]Source!I1047) ) + (([1]Source!BZ1047/100)*( ([1]Source!CT1047/IF([1]Source!BA1047 &lt;&gt;0,[1]Source!BA1047, 1)* [1]Source!I1047) + ([1]Source!CS1047/IF([1]Source!BS1047 &lt;&gt;0,[1]Source!BS1047, 1) * [1]Source!I1047 ))) + (([1]Source!CA1047/100)*( ([1]Source!CT1047/IF([1]Source!BA1047 &lt;&gt;0,[1]Source!BA1047, 1)* [1]Source!I1047) + ([1]Source!CS1047/IF([1]Source!BS1047 &lt;&gt;0,[1]Source!BS1047, 1) * [1]Source!I1047 ))))), 0 )</f>
        <v>0</v>
      </c>
      <c r="S460">
        <f>IF( [1]Source!BI1047 = 4, (( ( ([1]Source!CT1047/IF([1]Source!BA1047 &lt;&gt;0,[1]Source!BA1047, 1) * [1]Source!I1047) + ([1]Source!CR1047/IF([1]Source!BB1047 &lt;&gt;0,[1]Source!BB1047, 1)* [1]Source!I1047) + ([1]Source!CQ1047/IF([1]Source!BC1047 &lt;&gt;0,[1]Source!BC1047, 1) * [1]Source!I1047) ) + (([1]Source!BZ1047/100)*( ([1]Source!CT1047/IF([1]Source!BA1047 &lt;&gt;0,[1]Source!BA1047, 1)* [1]Source!I1047) + ([1]Source!CS1047/IF([1]Source!BS1047 &lt;&gt;0,[1]Source!BS1047, 1) * [1]Source!I1047 ))) + (([1]Source!CA1047/100)*( ([1]Source!CT1047/IF([1]Source!BA1047 &lt;&gt;0,[1]Source!BA1047, 1)* [1]Source!I1047) + ([1]Source!CS1047/IF([1]Source!BS1047 &lt;&gt;0,[1]Source!BS1047, 1) * [1]Source!I1047 ))))), 0 )</f>
        <v>0</v>
      </c>
      <c r="T460">
        <f>IF( [1]Source!BI1047 = 1, [1]Source!O1047 + [1]Source!X1047 + [1]Source!Y1047, 0 )</f>
        <v>38260.46</v>
      </c>
      <c r="U460">
        <f>IF( [1]Source!BI1047 = 2, [1]Source!O1047 + [1]Source!X1047 + [1]Source!Y1047, 0 )</f>
        <v>0</v>
      </c>
      <c r="V460">
        <f>IF( [1]Source!BI1047 = 3, [1]Source!O1047 + [1]Source!X1047 + [1]Source!Y1047, 0 )</f>
        <v>0</v>
      </c>
      <c r="W460">
        <f>IF( [1]Source!BI1047 = 4, [1]Source!O1047 + [1]Source!X1047 + [1]Source!Y1047, 0 )</f>
        <v>0</v>
      </c>
      <c r="X460">
        <f>([1]Source!CS1047/IF([1]Source!BS1047&lt;&gt; 0, [1]Source!BS1047,1) * [1]Source!I1047)</f>
        <v>124.26678000000001</v>
      </c>
    </row>
    <row r="461" spans="1:27" ht="60">
      <c r="A461" s="44">
        <v>36</v>
      </c>
      <c r="B461" s="44" t="str">
        <f>[1]Source!E1056</f>
        <v>179</v>
      </c>
      <c r="C461" s="45" t="str">
        <f>[1]Source!F1056</f>
        <v>08-01-003-4</v>
      </c>
      <c r="D461" s="46" t="s">
        <v>108</v>
      </c>
      <c r="E461" s="47" t="str">
        <f>[1]Source!H1056</f>
        <v>100 м2</v>
      </c>
      <c r="F461" s="17">
        <f>ROUND([1]Source!I1056,6)</f>
        <v>0.25</v>
      </c>
      <c r="G461" s="14">
        <f>IF( [1]Source!AK1056 &lt;&gt;0, [1]Source!AK1056, [1]Source!AL1056 + [1]Source!AM1056 + [1]Source!AO1056)</f>
        <v>2378.67</v>
      </c>
      <c r="H461" s="17"/>
      <c r="I461" s="17"/>
      <c r="J461" s="48" t="str">
        <f>IF( [1]Source!BO1056 &lt;&gt;"", [1]Source!BO1056, "" )</f>
        <v/>
      </c>
      <c r="K461" s="17"/>
      <c r="L461" s="17"/>
      <c r="M461" s="17"/>
      <c r="AA461">
        <v>36</v>
      </c>
    </row>
    <row r="462" spans="1:27" ht="15">
      <c r="A462" s="17"/>
      <c r="B462" s="17"/>
      <c r="C462" s="17"/>
      <c r="D462" s="17" t="s">
        <v>27</v>
      </c>
      <c r="E462" s="17"/>
      <c r="F462" s="17"/>
      <c r="G462" s="14">
        <f>[1]Source!AO1056</f>
        <v>734.38</v>
      </c>
      <c r="H462" s="48" t="str">
        <f>[1]Source!DG1056</f>
        <v/>
      </c>
      <c r="I462" s="14">
        <f>([1]Source!CT1056/IF([1]Source!BA1056&lt;&gt; 0, [1]Source!BA1056,1) * [1]Source!I1056)</f>
        <v>183.595</v>
      </c>
      <c r="J462" s="17"/>
      <c r="K462" s="17">
        <f>[1]Source!BA1056</f>
        <v>11.465999999999999</v>
      </c>
      <c r="L462" s="14">
        <f>[1]Source!S1056</f>
        <v>2105.1</v>
      </c>
      <c r="M462" s="17"/>
    </row>
    <row r="463" spans="1:27" ht="15">
      <c r="A463" s="17"/>
      <c r="B463" s="17"/>
      <c r="C463" s="17"/>
      <c r="D463" s="17" t="s">
        <v>28</v>
      </c>
      <c r="E463" s="17"/>
      <c r="F463" s="17"/>
      <c r="G463" s="14">
        <f>[1]Source!AM1056</f>
        <v>33.6</v>
      </c>
      <c r="H463" s="48" t="str">
        <f>[1]Source!DE1056</f>
        <v/>
      </c>
      <c r="I463" s="14">
        <f>([1]Source!CR1056/IF([1]Source!BB1056&lt;&gt; 0, [1]Source!BB1056,1) * [1]Source!I1056)</f>
        <v>8.4</v>
      </c>
      <c r="J463" s="17"/>
      <c r="K463" s="17">
        <f>[1]Source!BB1056</f>
        <v>5.8449999999999998</v>
      </c>
      <c r="L463" s="14">
        <f>[1]Source!Q1056</f>
        <v>49.1</v>
      </c>
      <c r="M463" s="17"/>
    </row>
    <row r="464" spans="1:27" ht="15">
      <c r="A464" s="17"/>
      <c r="B464" s="17"/>
      <c r="C464" s="17"/>
      <c r="D464" s="17" t="s">
        <v>30</v>
      </c>
      <c r="E464" s="17"/>
      <c r="F464" s="17"/>
      <c r="G464" s="14">
        <f>[1]Source!AL1056</f>
        <v>1610.69</v>
      </c>
      <c r="H464" s="48" t="str">
        <f>[1]Source!DD1056</f>
        <v/>
      </c>
      <c r="I464" s="14">
        <f>([1]Source!CQ1056/IF([1]Source!BC1056&lt;&gt; 0, [1]Source!BC1056,1) * [1]Source!I1056)</f>
        <v>402.67250000000001</v>
      </c>
      <c r="J464" s="17"/>
      <c r="K464" s="17">
        <f>[1]Source!BC1056</f>
        <v>4.2619999999999996</v>
      </c>
      <c r="L464" s="14">
        <f>[1]Source!P1056</f>
        <v>1716.19</v>
      </c>
      <c r="M464" s="17"/>
    </row>
    <row r="465" spans="1:27" ht="15">
      <c r="A465" s="17"/>
      <c r="B465" s="17"/>
      <c r="C465" s="17"/>
      <c r="D465" s="17" t="s">
        <v>31</v>
      </c>
      <c r="E465" s="20" t="s">
        <v>34</v>
      </c>
      <c r="F465" s="17"/>
      <c r="G465" s="14">
        <f>[1]Source!BZ1056</f>
        <v>122</v>
      </c>
      <c r="H465" s="17"/>
      <c r="I465" s="14">
        <f>Y465 + Y468 + Y469 + Y470</f>
        <v>223.99</v>
      </c>
      <c r="J465" s="17"/>
      <c r="K465" s="14">
        <f>[1]Source!AT1056</f>
        <v>122</v>
      </c>
      <c r="L465" s="14">
        <f>[1]Source!X1056 + [1]Source!X1057 + [1]Source!X1058 + [1]Source!X1059 + [1]Source!X1060 + [1]Source!X1061</f>
        <v>2568.2199999999998</v>
      </c>
      <c r="M465" s="17"/>
      <c r="Y465">
        <f>ROUND((G465/100)*((([1]Source!CT1056/IF([1]Source!BA1056 &lt;&gt; 0, [1]Source!BA1056,1) * [1]Source!I1056)) + (([1]Source!CS1056/IF([1]Source!BS1056 &lt;&gt; 0, [1]Source!BS1056, 1) * [1]Source!I1056))),2)</f>
        <v>223.99</v>
      </c>
    </row>
    <row r="466" spans="1:27" ht="15">
      <c r="A466" s="17"/>
      <c r="B466" s="17"/>
      <c r="C466" s="17"/>
      <c r="D466" s="17" t="s">
        <v>32</v>
      </c>
      <c r="E466" s="20" t="s">
        <v>34</v>
      </c>
      <c r="F466" s="17"/>
      <c r="G466" s="14">
        <f>[1]Source!CA1056</f>
        <v>80</v>
      </c>
      <c r="H466" s="17"/>
      <c r="I466" s="14">
        <f>Z466 + Z468 + Z469 + Z470</f>
        <v>146.88</v>
      </c>
      <c r="J466" s="17"/>
      <c r="K466" s="14">
        <f>[1]Source!AU1056</f>
        <v>80</v>
      </c>
      <c r="L466" s="14">
        <f>[1]Source!Y1056 + [1]Source!Y1057 + [1]Source!Y1058 + [1]Source!Y1059 + [1]Source!Y1060 + [1]Source!Y1061</f>
        <v>1684.08</v>
      </c>
      <c r="M466" s="17"/>
      <c r="Z466">
        <f>ROUND((G466/100)*((([1]Source!CT1056/IF([1]Source!BA1056 &lt;&gt; 0, [1]Source!BA1056,1) * [1]Source!I1056)) + (([1]Source!CS1056/IF([1]Source!BS1056 &lt;&gt; 0, [1]Source!BS1056, 1) * [1]Source!I1056))),2)</f>
        <v>146.88</v>
      </c>
    </row>
    <row r="467" spans="1:27" ht="15">
      <c r="A467" s="17"/>
      <c r="B467" s="17"/>
      <c r="C467" s="17"/>
      <c r="D467" s="17" t="s">
        <v>33</v>
      </c>
      <c r="E467" s="20" t="s">
        <v>35</v>
      </c>
      <c r="F467" s="17">
        <f>[1]Source!AQ1056</f>
        <v>88.8</v>
      </c>
      <c r="G467" s="17"/>
      <c r="H467" s="48" t="str">
        <f>[1]Source!DI1056</f>
        <v/>
      </c>
      <c r="I467" s="17"/>
      <c r="J467" s="17"/>
      <c r="K467" s="17"/>
      <c r="L467" s="17"/>
      <c r="M467" s="14">
        <f>[1]Source!U1056</f>
        <v>22.2</v>
      </c>
    </row>
    <row r="468" spans="1:27" ht="45">
      <c r="A468" s="45"/>
      <c r="B468" s="45"/>
      <c r="C468" s="45" t="str">
        <f>[1]Source!F1057</f>
        <v>113-0368</v>
      </c>
      <c r="D468" s="46" t="s">
        <v>95</v>
      </c>
      <c r="E468" s="47" t="str">
        <f>[1]Source!H1057</f>
        <v>т</v>
      </c>
      <c r="F468" s="17">
        <f>ROUND([1]Source!I1057,6)</f>
        <v>-1.2500000000000001E-2</v>
      </c>
      <c r="G468" s="14">
        <f>IF([1]Source!AL1057=0,[1]Source!AK1057,[1]Source!AL1057)</f>
        <v>7373.5</v>
      </c>
      <c r="H468" s="48" t="str">
        <f>[1]Source!DD1057</f>
        <v/>
      </c>
      <c r="I468" s="61">
        <f>([1]Source!CR1057/IF([1]Source!BB1057&lt;&gt; 0, [1]Source!BB1057,1) * [1]Source!I1057) + ([1]Source!CQ1057/IF([1]Source!BC1057&lt;&gt; 0, [1]Source!BC1057,1) * [1]Source!I1057) + ([1]Source!CT1057/IF([1]Source!BA1057&lt;&gt; 0, [1]Source!BA1057,1) * [1]Source!I1057)</f>
        <v>-92.168750000000003</v>
      </c>
      <c r="J468" s="48" t="str">
        <f>IF( [1]Source!BO1057 &lt;&gt;"", [1]Source!BO1057, "" )</f>
        <v/>
      </c>
      <c r="K468" s="17">
        <f>[1]Source!BC1057</f>
        <v>4.2619999999999996</v>
      </c>
      <c r="L468" s="14">
        <f>[1]Source!O1057</f>
        <v>-392.82</v>
      </c>
      <c r="M468" s="17"/>
      <c r="O468">
        <f>([1]Source!CT1057/IF([1]Source!BA1057&lt;&gt; 0, [1]Source!BA1057,1) * [1]Source!I1057)</f>
        <v>0</v>
      </c>
      <c r="P468">
        <f>IF( [1]Source!BI1057 = 1, (([1]Source!CR1057/IF([1]Source!BB1057&lt;&gt; 0, [1]Source!BB1057,1) * [1]Source!I1057) + ([1]Source!CQ1057/IF([1]Source!BC1057&lt;&gt; 0, [1]Source!BC1057,1) * [1]Source!I1057) + ([1]Source!CT1057/IF([1]Source!BA1057&lt;&gt; 0, [1]Source!BA1057,1) * [1]Source!I1057)), 0 )</f>
        <v>-92.168750000000003</v>
      </c>
      <c r="Q468">
        <f>IF( [1]Source!BI1057 = 2, (([1]Source!CR1057/IF([1]Source!BB1057&lt;&gt; 0, [1]Source!BB1057,1) * [1]Source!I1057) + ([1]Source!CQ1057/IF([1]Source!BC1057&lt;&gt; 0, [1]Source!BC1057,1) * [1]Source!I1057) + ([1]Source!CT1057/IF([1]Source!BA1057&lt;&gt; 0, [1]Source!BA1057,1) * [1]Source!I1057)), 0 )</f>
        <v>0</v>
      </c>
      <c r="R468">
        <f>IF( [1]Source!BI1057 = 3, (([1]Source!CR1057/IF([1]Source!BB1057&lt;&gt; 0, [1]Source!BB1057,1) * [1]Source!I1057) + ([1]Source!CQ1057/IF([1]Source!BC1057&lt;&gt; 0, [1]Source!BC1057,1) * [1]Source!I1057) + ([1]Source!CT1057/IF([1]Source!BA1057&lt;&gt; 0, [1]Source!BA1057,1) * [1]Source!I1057)), 0 )</f>
        <v>0</v>
      </c>
      <c r="S468">
        <f>IF( [1]Source!BI1057 = 4, (([1]Source!CR1057/IF([1]Source!BB1057&lt;&gt; 0, [1]Source!BB1057,1) * [1]Source!I1057) + ([1]Source!CQ1057/IF([1]Source!BC1057&lt;&gt; 0, [1]Source!BC1057,1) * [1]Source!I1057) + ([1]Source!CT1057/IF([1]Source!BA1057&lt;&gt; 0, [1]Source!BA1057,1) * [1]Source!I1057)), 0 )</f>
        <v>0</v>
      </c>
      <c r="T468">
        <f>IF( [1]Source!BI1057 = 1, [1]Source!O1057 + [1]Source!X1057 + [1]Source!Y1057, 0 )</f>
        <v>-392.82</v>
      </c>
      <c r="U468">
        <f>IF( [1]Source!BI1057 = 2, [1]Source!O1057 + [1]Source!X1057 + [1]Source!Y1057, 0 )</f>
        <v>0</v>
      </c>
      <c r="V468">
        <f>IF( [1]Source!BI1057 = 3, [1]Source!O1057 + [1]Source!X1057 + [1]Source!Y1057, 0 )</f>
        <v>0</v>
      </c>
      <c r="W468">
        <f>IF( [1]Source!BI1057 = 4, [1]Source!O1057 + [1]Source!X1057 + [1]Source!Y1057, 0 )</f>
        <v>0</v>
      </c>
      <c r="X468">
        <f>([1]Source!CS1057/IF([1]Source!BS1057&lt;&gt; 0, [1]Source!BS1057,1) * [1]Source!I1057)</f>
        <v>0</v>
      </c>
      <c r="Y468">
        <f>ROUND(([1]Source!BZ1057/100)*(([1]Source!CT1057/IF([1]Source!BA1057&lt;&gt; 0, [1]Source!BA1057,1) * [1]Source!I1057) + (([1]Source!CS1057/IF([1]Source!BS1057&lt;&gt; 0, [1]Source!BS1057,1) * [1]Source!I1057) )),2)</f>
        <v>0</v>
      </c>
      <c r="Z468">
        <f>ROUND(([1]Source!CA1057/100)*(([1]Source!CT1057/IF([1]Source!BA1057&lt;&gt; 0, [1]Source!BA1057,1) * [1]Source!I1057) + (([1]Source!CS1057/IF([1]Source!BS1057&lt;&gt; 0, [1]Source!BS1057,1) * [1]Source!I1057) )),2)</f>
        <v>0</v>
      </c>
    </row>
    <row r="469" spans="1:27" ht="60">
      <c r="A469" s="45"/>
      <c r="B469" s="45"/>
      <c r="C469" s="45" t="str">
        <f>[1]Source!F1058</f>
        <v>402-0078</v>
      </c>
      <c r="D469" s="46" t="s">
        <v>99</v>
      </c>
      <c r="E469" s="47" t="str">
        <f>[1]Source!H1058</f>
        <v>м3</v>
      </c>
      <c r="F469" s="17">
        <f>ROUND([1]Source!I1058,6)</f>
        <v>-0.7</v>
      </c>
      <c r="G469" s="14">
        <f>IF([1]Source!AL1058=0,[1]Source!AK1058,[1]Source!AL1058)</f>
        <v>442.85</v>
      </c>
      <c r="H469" s="48" t="str">
        <f>[1]Source!DD1058</f>
        <v/>
      </c>
      <c r="I469" s="61">
        <f>([1]Source!CR1058/IF([1]Source!BB1058&lt;&gt; 0, [1]Source!BB1058,1) * [1]Source!I1058) + ([1]Source!CQ1058/IF([1]Source!BC1058&lt;&gt; 0, [1]Source!BC1058,1) * [1]Source!I1058) + ([1]Source!CT1058/IF([1]Source!BA1058&lt;&gt; 0, [1]Source!BA1058,1) * [1]Source!I1058)</f>
        <v>-309.995</v>
      </c>
      <c r="J469" s="48" t="str">
        <f>IF( [1]Source!BO1058 &lt;&gt;"", [1]Source!BO1058, "" )</f>
        <v/>
      </c>
      <c r="K469" s="17">
        <f>[1]Source!BC1058</f>
        <v>4.2619999999999996</v>
      </c>
      <c r="L469" s="14">
        <f>[1]Source!O1058</f>
        <v>-1321.2</v>
      </c>
      <c r="M469" s="17"/>
      <c r="O469">
        <f>([1]Source!CT1058/IF([1]Source!BA1058&lt;&gt; 0, [1]Source!BA1058,1) * [1]Source!I1058)</f>
        <v>0</v>
      </c>
      <c r="P469">
        <f>IF( [1]Source!BI1058 = 1, (([1]Source!CR1058/IF([1]Source!BB1058&lt;&gt; 0, [1]Source!BB1058,1) * [1]Source!I1058) + ([1]Source!CQ1058/IF([1]Source!BC1058&lt;&gt; 0, [1]Source!BC1058,1) * [1]Source!I1058) + ([1]Source!CT1058/IF([1]Source!BA1058&lt;&gt; 0, [1]Source!BA1058,1) * [1]Source!I1058)), 0 )</f>
        <v>-309.995</v>
      </c>
      <c r="Q469">
        <f>IF( [1]Source!BI1058 = 2, (([1]Source!CR1058/IF([1]Source!BB1058&lt;&gt; 0, [1]Source!BB1058,1) * [1]Source!I1058) + ([1]Source!CQ1058/IF([1]Source!BC1058&lt;&gt; 0, [1]Source!BC1058,1) * [1]Source!I1058) + ([1]Source!CT1058/IF([1]Source!BA1058&lt;&gt; 0, [1]Source!BA1058,1) * [1]Source!I1058)), 0 )</f>
        <v>0</v>
      </c>
      <c r="R469">
        <f>IF( [1]Source!BI1058 = 3, (([1]Source!CR1058/IF([1]Source!BB1058&lt;&gt; 0, [1]Source!BB1058,1) * [1]Source!I1058) + ([1]Source!CQ1058/IF([1]Source!BC1058&lt;&gt; 0, [1]Source!BC1058,1) * [1]Source!I1058) + ([1]Source!CT1058/IF([1]Source!BA1058&lt;&gt; 0, [1]Source!BA1058,1) * [1]Source!I1058)), 0 )</f>
        <v>0</v>
      </c>
      <c r="S469">
        <f>IF( [1]Source!BI1058 = 4, (([1]Source!CR1058/IF([1]Source!BB1058&lt;&gt; 0, [1]Source!BB1058,1) * [1]Source!I1058) + ([1]Source!CQ1058/IF([1]Source!BC1058&lt;&gt; 0, [1]Source!BC1058,1) * [1]Source!I1058) + ([1]Source!CT1058/IF([1]Source!BA1058&lt;&gt; 0, [1]Source!BA1058,1) * [1]Source!I1058)), 0 )</f>
        <v>0</v>
      </c>
      <c r="T469">
        <f>IF( [1]Source!BI1058 = 1, [1]Source!O1058 + [1]Source!X1058 + [1]Source!Y1058, 0 )</f>
        <v>-1321.2</v>
      </c>
      <c r="U469">
        <f>IF( [1]Source!BI1058 = 2, [1]Source!O1058 + [1]Source!X1058 + [1]Source!Y1058, 0 )</f>
        <v>0</v>
      </c>
      <c r="V469">
        <f>IF( [1]Source!BI1058 = 3, [1]Source!O1058 + [1]Source!X1058 + [1]Source!Y1058, 0 )</f>
        <v>0</v>
      </c>
      <c r="W469">
        <f>IF( [1]Source!BI1058 = 4, [1]Source!O1058 + [1]Source!X1058 + [1]Source!Y1058, 0 )</f>
        <v>0</v>
      </c>
      <c r="X469">
        <f>([1]Source!CS1058/IF([1]Source!BS1058&lt;&gt; 0, [1]Source!BS1058,1) * [1]Source!I1058)</f>
        <v>0</v>
      </c>
      <c r="Y469">
        <f>ROUND(([1]Source!BZ1058/100)*(([1]Source!CT1058/IF([1]Source!BA1058&lt;&gt; 0, [1]Source!BA1058,1) * [1]Source!I1058) + (([1]Source!CS1058/IF([1]Source!BS1058&lt;&gt; 0, [1]Source!BS1058,1) * [1]Source!I1058) )),2)</f>
        <v>0</v>
      </c>
      <c r="Z469">
        <f>ROUND(([1]Source!CA1058/100)*(([1]Source!CT1058/IF([1]Source!BA1058&lt;&gt; 0, [1]Source!BA1058,1) * [1]Source!I1058) + (([1]Source!CS1058/IF([1]Source!BS1058&lt;&gt; 0, [1]Source!BS1058,1) * [1]Source!I1058) )),2)</f>
        <v>0</v>
      </c>
    </row>
    <row r="470" spans="1:27" ht="60">
      <c r="A470" s="50"/>
      <c r="B470" s="50"/>
      <c r="C470" s="50" t="str">
        <f>[1]Source!F1060</f>
        <v>Т/Н № 2708 от 30.07.2010</v>
      </c>
      <c r="D470" s="51" t="s">
        <v>97</v>
      </c>
      <c r="E470" s="52" t="str">
        <f>[1]Source!H1060</f>
        <v>кг</v>
      </c>
      <c r="F470" s="53">
        <f>ROUND([1]Source!I1060,6)</f>
        <v>30</v>
      </c>
      <c r="G470" s="54">
        <f>[1]Source!AC1060</f>
        <v>17.239999999999998</v>
      </c>
      <c r="H470" s="53"/>
      <c r="I470" s="56">
        <f>([1]Source!CR1060/IF([1]Source!BB1060&lt;&gt; 0, [1]Source!BB1060,1) * [1]Source!I1060) + ([1]Source!CQ1060/IF([1]Source!BC1060&lt;&gt; 0, [1]Source!BC1060,1) * [1]Source!I1060) + ([1]Source!CT1060/IF([1]Source!BA1060&lt;&gt; 0, [1]Source!BA1060,1) * [1]Source!I1060)</f>
        <v>517.19999999999993</v>
      </c>
      <c r="J470" s="55" t="str">
        <f>IF( [1]Source!BO1060 &lt;&gt;"", [1]Source!BO1060, "" )</f>
        <v/>
      </c>
      <c r="K470" s="53">
        <f>[1]Source!BC1060</f>
        <v>4.2619999999999996</v>
      </c>
      <c r="L470" s="54">
        <f>[1]Source!O1060</f>
        <v>2204.31</v>
      </c>
      <c r="M470" s="53"/>
      <c r="O470">
        <f>([1]Source!CT1060/IF([1]Source!BA1060&lt;&gt; 0, [1]Source!BA1060,1) * [1]Source!I1060)</f>
        <v>0</v>
      </c>
      <c r="P470">
        <f>IF( [1]Source!BI1060 = 1, (([1]Source!CR1060/IF([1]Source!BB1060&lt;&gt; 0, [1]Source!BB1060,1) * [1]Source!I1060) + ([1]Source!CQ1060/IF([1]Source!BC1060&lt;&gt; 0, [1]Source!BC1060,1) * [1]Source!I1060) + ([1]Source!CT1060/IF([1]Source!BA1060&lt;&gt; 0, [1]Source!BA1060,1) * [1]Source!I1060)), 0 )</f>
        <v>517.19999999999993</v>
      </c>
      <c r="Q470">
        <f>IF( [1]Source!BI1060 = 2, (([1]Source!CR1060/IF([1]Source!BB1060&lt;&gt; 0, [1]Source!BB1060,1) * [1]Source!I1060) + ([1]Source!CQ1060/IF([1]Source!BC1060&lt;&gt; 0, [1]Source!BC1060,1) * [1]Source!I1060) + ([1]Source!CT1060/IF([1]Source!BA1060&lt;&gt; 0, [1]Source!BA1060,1) * [1]Source!I1060)), 0 )</f>
        <v>0</v>
      </c>
      <c r="R470">
        <f>IF( [1]Source!BI1060 = 3, (([1]Source!CR1060/IF([1]Source!BB1060&lt;&gt; 0, [1]Source!BB1060,1) * [1]Source!I1060) + ([1]Source!CQ1060/IF([1]Source!BC1060&lt;&gt; 0, [1]Source!BC1060,1) * [1]Source!I1060) + ([1]Source!CT1060/IF([1]Source!BA1060&lt;&gt; 0, [1]Source!BA1060,1) * [1]Source!I1060)), 0 )</f>
        <v>0</v>
      </c>
      <c r="S470">
        <f>IF( [1]Source!BI1060 = 4, (([1]Source!CR1060/IF([1]Source!BB1060&lt;&gt; 0, [1]Source!BB1060,1) * [1]Source!I1060) + ([1]Source!CQ1060/IF([1]Source!BC1060&lt;&gt; 0, [1]Source!BC1060,1) * [1]Source!I1060) + ([1]Source!CT1060/IF([1]Source!BA1060&lt;&gt; 0, [1]Source!BA1060,1) * [1]Source!I1060)), 0 )</f>
        <v>0</v>
      </c>
      <c r="T470">
        <f>IF( [1]Source!BI1060 = 1, [1]Source!O1060 + [1]Source!X1060 + [1]Source!Y1060, 0 )</f>
        <v>2204.31</v>
      </c>
      <c r="U470">
        <f>IF( [1]Source!BI1060 = 2, [1]Source!O1060 + [1]Source!X1060 + [1]Source!Y1060, 0 )</f>
        <v>0</v>
      </c>
      <c r="V470">
        <f>IF( [1]Source!BI1060 = 3, [1]Source!O1060 + [1]Source!X1060 + [1]Source!Y1060, 0 )</f>
        <v>0</v>
      </c>
      <c r="W470">
        <f>IF( [1]Source!BI1060 = 4, [1]Source!O1060 + [1]Source!X1060 + [1]Source!Y1060, 0 )</f>
        <v>0</v>
      </c>
      <c r="X470">
        <f>([1]Source!CS1060/IF([1]Source!BS1060&lt;&gt; 0, [1]Source!BS1060,1) * [1]Source!I1060)</f>
        <v>0</v>
      </c>
      <c r="Y470">
        <f>ROUND(([1]Source!BZ1060/100)*(([1]Source!CT1060/IF([1]Source!BA1060&lt;&gt; 0, [1]Source!BA1060,1) * [1]Source!I1060) + (([1]Source!CS1060/IF([1]Source!BS1060&lt;&gt; 0, [1]Source!BS1060,1) * [1]Source!I1060) )),2)</f>
        <v>0</v>
      </c>
      <c r="Z470">
        <f>ROUND(([1]Source!CA1060/100)*(([1]Source!CT1060/IF([1]Source!BA1060&lt;&gt; 0, [1]Source!BA1060,1) * [1]Source!I1060) + (([1]Source!CS1060/IF([1]Source!BS1060&lt;&gt; 0, [1]Source!BS1060,1) * [1]Source!I1060) )),2)</f>
        <v>0</v>
      </c>
    </row>
    <row r="471" spans="1:27" ht="15.75">
      <c r="A471" s="17"/>
      <c r="B471" s="17"/>
      <c r="C471" s="17"/>
      <c r="D471" s="17"/>
      <c r="E471" s="17"/>
      <c r="F471" s="17"/>
      <c r="G471" s="17"/>
      <c r="H471" s="17"/>
      <c r="I471" s="57">
        <f>([1]Source!CT1056/IF([1]Source!BA1056 &lt;&gt;0, [1]Source!BA1056, 1) * [1]Source!I1056) + ([1]Source!CR1056 / IF([1]Source!BB1056 &lt;&gt;0, [1]Source!BB1056, 1) * [1]Source!I1056 ) + I464 + I465 + I466 + I468 + I469 + I470</f>
        <v>1080.57375</v>
      </c>
      <c r="J471" s="58"/>
      <c r="K471" s="58"/>
      <c r="L471" s="57">
        <f>[1]Source!S1056+[1]Source!Q1056+L464 + L465 + L466 + L468 + L469 + L470</f>
        <v>8612.98</v>
      </c>
      <c r="M471" s="57">
        <f>[1]Source!U1056</f>
        <v>22.2</v>
      </c>
      <c r="N471" s="59">
        <f>I471</f>
        <v>1080.57375</v>
      </c>
      <c r="O471">
        <f>([1]Source!CT1056/IF([1]Source!BA1056&lt;&gt; 0, [1]Source!BA1056,1) * [1]Source!I1056)</f>
        <v>183.595</v>
      </c>
      <c r="P471">
        <f>IF( [1]Source!BI1056 = 1, (( ( ([1]Source!CT1056/IF([1]Source!BA1056 &lt;&gt;0,[1]Source!BA1056, 1) * [1]Source!I1056) + ([1]Source!CR1056/IF([1]Source!BB1056 &lt;&gt;0,[1]Source!BB1056, 1)* [1]Source!I1056) + ([1]Source!CQ1056/IF([1]Source!BC1056 &lt;&gt;0,[1]Source!BC1056, 1) * [1]Source!I1056) ) + (([1]Source!BZ1056/100)*( ([1]Source!CT1056/IF([1]Source!BA1056 &lt;&gt;0,[1]Source!BA1056, 1)* [1]Source!I1056) + ([1]Source!CS1056/IF([1]Source!BS1056 &lt;&gt;0,[1]Source!BS1056, 1) * [1]Source!I1056 ))) + (([1]Source!CA1056/100)*( ([1]Source!CT1056/IF([1]Source!BA1056 &lt;&gt;0,[1]Source!BA1056, 1)* [1]Source!I1056) + ([1]Source!CS1056/IF([1]Source!BS1056 &lt;&gt;0,[1]Source!BS1056, 1) * [1]Source!I1056 ))))), 0 )</f>
        <v>965.52940000000001</v>
      </c>
      <c r="Q471">
        <f>IF( [1]Source!BI1056 = 2, (( ( ([1]Source!CT1056/IF([1]Source!BA1056 &lt;&gt;0,[1]Source!BA1056, 1) * [1]Source!I1056) + ([1]Source!CR1056/IF([1]Source!BB1056 &lt;&gt;0,[1]Source!BB1056, 1)* [1]Source!I1056) + ([1]Source!CQ1056/IF([1]Source!BC1056 &lt;&gt;0,[1]Source!BC1056, 1) * [1]Source!I1056) ) + (([1]Source!BZ1056/100)*( ([1]Source!CT1056/IF([1]Source!BA1056 &lt;&gt;0,[1]Source!BA1056, 1)* [1]Source!I1056) + ([1]Source!CS1056/IF([1]Source!BS1056 &lt;&gt;0,[1]Source!BS1056, 1) * [1]Source!I1056 ))) + (([1]Source!CA1056/100)*( ([1]Source!CT1056/IF([1]Source!BA1056 &lt;&gt;0,[1]Source!BA1056, 1)* [1]Source!I1056) + ([1]Source!CS1056/IF([1]Source!BS1056 &lt;&gt;0,[1]Source!BS1056, 1) * [1]Source!I1056 ))))), 0 )</f>
        <v>0</v>
      </c>
      <c r="R471">
        <f>IF( [1]Source!BI1056 = 3, (( ( ([1]Source!CT1056/IF([1]Source!BA1056 &lt;&gt;0,[1]Source!BA1056, 1) * [1]Source!I1056) + ([1]Source!CR1056/IF([1]Source!BB1056 &lt;&gt;0,[1]Source!BB1056, 1)* [1]Source!I1056) + ([1]Source!CQ1056/IF([1]Source!BC1056 &lt;&gt;0,[1]Source!BC1056, 1) * [1]Source!I1056) ) + (([1]Source!BZ1056/100)*( ([1]Source!CT1056/IF([1]Source!BA1056 &lt;&gt;0,[1]Source!BA1056, 1)* [1]Source!I1056) + ([1]Source!CS1056/IF([1]Source!BS1056 &lt;&gt;0,[1]Source!BS1056, 1) * [1]Source!I1056 ))) + (([1]Source!CA1056/100)*( ([1]Source!CT1056/IF([1]Source!BA1056 &lt;&gt;0,[1]Source!BA1056, 1)* [1]Source!I1056) + ([1]Source!CS1056/IF([1]Source!BS1056 &lt;&gt;0,[1]Source!BS1056, 1) * [1]Source!I1056 ))))), 0 )</f>
        <v>0</v>
      </c>
      <c r="S471">
        <f>IF( [1]Source!BI1056 = 4, (( ( ([1]Source!CT1056/IF([1]Source!BA1056 &lt;&gt;0,[1]Source!BA1056, 1) * [1]Source!I1056) + ([1]Source!CR1056/IF([1]Source!BB1056 &lt;&gt;0,[1]Source!BB1056, 1)* [1]Source!I1056) + ([1]Source!CQ1056/IF([1]Source!BC1056 &lt;&gt;0,[1]Source!BC1056, 1) * [1]Source!I1056) ) + (([1]Source!BZ1056/100)*( ([1]Source!CT1056/IF([1]Source!BA1056 &lt;&gt;0,[1]Source!BA1056, 1)* [1]Source!I1056) + ([1]Source!CS1056/IF([1]Source!BS1056 &lt;&gt;0,[1]Source!BS1056, 1) * [1]Source!I1056 ))) + (([1]Source!CA1056/100)*( ([1]Source!CT1056/IF([1]Source!BA1056 &lt;&gt;0,[1]Source!BA1056, 1)* [1]Source!I1056) + ([1]Source!CS1056/IF([1]Source!BS1056 &lt;&gt;0,[1]Source!BS1056, 1) * [1]Source!I1056 ))))), 0 )</f>
        <v>0</v>
      </c>
      <c r="T471">
        <f>IF( [1]Source!BI1056 = 1, [1]Source!O1056 + [1]Source!X1056 + [1]Source!Y1056, 0 )</f>
        <v>8122.69</v>
      </c>
      <c r="U471">
        <f>IF( [1]Source!BI1056 = 2, [1]Source!O1056 + [1]Source!X1056 + [1]Source!Y1056, 0 )</f>
        <v>0</v>
      </c>
      <c r="V471">
        <f>IF( [1]Source!BI1056 = 3, [1]Source!O1056 + [1]Source!X1056 + [1]Source!Y1056, 0 )</f>
        <v>0</v>
      </c>
      <c r="W471">
        <f>IF( [1]Source!BI1056 = 4, [1]Source!O1056 + [1]Source!X1056 + [1]Source!Y1056, 0 )</f>
        <v>0</v>
      </c>
      <c r="X471">
        <f>([1]Source!CS1056/IF([1]Source!BS1056&lt;&gt; 0, [1]Source!BS1056,1) * [1]Source!I1056)</f>
        <v>0</v>
      </c>
    </row>
    <row r="472" spans="1:27" ht="60">
      <c r="A472" s="44">
        <v>37</v>
      </c>
      <c r="B472" s="44" t="str">
        <f>[1]Source!E1062</f>
        <v>180</v>
      </c>
      <c r="C472" s="45" t="str">
        <f>[1]Source!F1062</f>
        <v>08-01-003-1</v>
      </c>
      <c r="D472" s="46" t="s">
        <v>109</v>
      </c>
      <c r="E472" s="47" t="str">
        <f>[1]Source!H1062</f>
        <v>100 м2</v>
      </c>
      <c r="F472" s="17">
        <f>ROUND([1]Source!I1062,6)</f>
        <v>0.39200000000000002</v>
      </c>
      <c r="G472" s="14">
        <f>IF( [1]Source!AK1062 &lt;&gt;0, [1]Source!AK1062, [1]Source!AL1062 + [1]Source!AM1062 + [1]Source!AO1062)</f>
        <v>1950.25</v>
      </c>
      <c r="H472" s="17"/>
      <c r="I472" s="17"/>
      <c r="J472" s="48" t="str">
        <f>IF( [1]Source!BO1062 &lt;&gt;"", [1]Source!BO1062, "" )</f>
        <v/>
      </c>
      <c r="K472" s="17"/>
      <c r="L472" s="17"/>
      <c r="M472" s="17"/>
      <c r="AA472">
        <v>37</v>
      </c>
    </row>
    <row r="473" spans="1:27" ht="15">
      <c r="A473" s="17"/>
      <c r="B473" s="17"/>
      <c r="C473" s="17"/>
      <c r="D473" s="17" t="s">
        <v>27</v>
      </c>
      <c r="E473" s="17"/>
      <c r="F473" s="17"/>
      <c r="G473" s="14">
        <f>[1]Source!AO1062</f>
        <v>287.64999999999998</v>
      </c>
      <c r="H473" s="48" t="str">
        <f>[1]Source!DG1062</f>
        <v/>
      </c>
      <c r="I473" s="14">
        <f>([1]Source!CT1062/IF([1]Source!BA1062&lt;&gt; 0, [1]Source!BA1062,1) * [1]Source!I1062)</f>
        <v>112.75879999999999</v>
      </c>
      <c r="J473" s="17"/>
      <c r="K473" s="17">
        <f>[1]Source!BA1062</f>
        <v>11.465999999999999</v>
      </c>
      <c r="L473" s="14">
        <f>[1]Source!S1062</f>
        <v>1292.8900000000001</v>
      </c>
      <c r="M473" s="17"/>
    </row>
    <row r="474" spans="1:27" ht="15">
      <c r="A474" s="17"/>
      <c r="B474" s="17"/>
      <c r="C474" s="17"/>
      <c r="D474" s="17" t="s">
        <v>28</v>
      </c>
      <c r="E474" s="17"/>
      <c r="F474" s="17"/>
      <c r="G474" s="14">
        <f>[1]Source!AM1062</f>
        <v>33.6</v>
      </c>
      <c r="H474" s="48" t="str">
        <f>[1]Source!DE1062</f>
        <v/>
      </c>
      <c r="I474" s="14">
        <f>([1]Source!CR1062/IF([1]Source!BB1062&lt;&gt; 0, [1]Source!BB1062,1) * [1]Source!I1062)</f>
        <v>13.171200000000001</v>
      </c>
      <c r="J474" s="17"/>
      <c r="K474" s="17">
        <f>[1]Source!BB1062</f>
        <v>5.8449999999999998</v>
      </c>
      <c r="L474" s="14">
        <f>[1]Source!Q1062</f>
        <v>76.989999999999995</v>
      </c>
      <c r="M474" s="17"/>
    </row>
    <row r="475" spans="1:27" ht="15">
      <c r="A475" s="17"/>
      <c r="B475" s="17"/>
      <c r="C475" s="17"/>
      <c r="D475" s="17" t="s">
        <v>30</v>
      </c>
      <c r="E475" s="17"/>
      <c r="F475" s="17"/>
      <c r="G475" s="14">
        <f>[1]Source!AL1062</f>
        <v>1629</v>
      </c>
      <c r="H475" s="48" t="str">
        <f>[1]Source!DD1062</f>
        <v/>
      </c>
      <c r="I475" s="14">
        <f>([1]Source!CQ1062/IF([1]Source!BC1062&lt;&gt; 0, [1]Source!BC1062,1) * [1]Source!I1062)</f>
        <v>638.56799999999998</v>
      </c>
      <c r="J475" s="17"/>
      <c r="K475" s="17">
        <f>[1]Source!BC1062</f>
        <v>4.2619999999999996</v>
      </c>
      <c r="L475" s="14">
        <f>[1]Source!P1062</f>
        <v>2721.58</v>
      </c>
      <c r="M475" s="17"/>
    </row>
    <row r="476" spans="1:27" ht="15">
      <c r="A476" s="17"/>
      <c r="B476" s="17"/>
      <c r="C476" s="17"/>
      <c r="D476" s="17" t="s">
        <v>31</v>
      </c>
      <c r="E476" s="20" t="s">
        <v>34</v>
      </c>
      <c r="F476" s="17"/>
      <c r="G476" s="14">
        <f>[1]Source!BZ1062</f>
        <v>122</v>
      </c>
      <c r="H476" s="17"/>
      <c r="I476" s="14">
        <f>Y476 + Y479 + Y480 + Y481</f>
        <v>137.57</v>
      </c>
      <c r="J476" s="17"/>
      <c r="K476" s="14">
        <f>[1]Source!AT1062</f>
        <v>122</v>
      </c>
      <c r="L476" s="14">
        <f>[1]Source!X1062 + [1]Source!X1063 + [1]Source!X1064 + [1]Source!X1065 + [1]Source!X1066 + [1]Source!X1067</f>
        <v>1577.33</v>
      </c>
      <c r="M476" s="17"/>
      <c r="Y476">
        <f>ROUND((G476/100)*((([1]Source!CT1062/IF([1]Source!BA1062 &lt;&gt; 0, [1]Source!BA1062,1) * [1]Source!I1062)) + (([1]Source!CS1062/IF([1]Source!BS1062 &lt;&gt; 0, [1]Source!BS1062, 1) * [1]Source!I1062))),2)</f>
        <v>137.57</v>
      </c>
    </row>
    <row r="477" spans="1:27" ht="15">
      <c r="A477" s="17"/>
      <c r="B477" s="17"/>
      <c r="C477" s="17"/>
      <c r="D477" s="17" t="s">
        <v>32</v>
      </c>
      <c r="E477" s="20" t="s">
        <v>34</v>
      </c>
      <c r="F477" s="17"/>
      <c r="G477" s="14">
        <f>[1]Source!CA1062</f>
        <v>80</v>
      </c>
      <c r="H477" s="17"/>
      <c r="I477" s="14">
        <f>Z477 + Z479 + Z480 + Z481</f>
        <v>90.21</v>
      </c>
      <c r="J477" s="17"/>
      <c r="K477" s="14">
        <f>[1]Source!AU1062</f>
        <v>80</v>
      </c>
      <c r="L477" s="14">
        <f>[1]Source!Y1062 + [1]Source!Y1063 + [1]Source!Y1064 + [1]Source!Y1065 + [1]Source!Y1066 + [1]Source!Y1067</f>
        <v>1034.31</v>
      </c>
      <c r="M477" s="17"/>
      <c r="Z477">
        <f>ROUND((G477/100)*((([1]Source!CT1062/IF([1]Source!BA1062 &lt;&gt; 0, [1]Source!BA1062,1) * [1]Source!I1062)) + (([1]Source!CS1062/IF([1]Source!BS1062 &lt;&gt; 0, [1]Source!BS1062, 1) * [1]Source!I1062))),2)</f>
        <v>90.21</v>
      </c>
    </row>
    <row r="478" spans="1:27" ht="15">
      <c r="A478" s="17"/>
      <c r="B478" s="17"/>
      <c r="C478" s="17"/>
      <c r="D478" s="17" t="s">
        <v>33</v>
      </c>
      <c r="E478" s="20" t="s">
        <v>35</v>
      </c>
      <c r="F478" s="17">
        <f>[1]Source!AQ1062</f>
        <v>38.200000000000003</v>
      </c>
      <c r="G478" s="17"/>
      <c r="H478" s="48" t="str">
        <f>[1]Source!DI1062</f>
        <v/>
      </c>
      <c r="I478" s="17"/>
      <c r="J478" s="17"/>
      <c r="K478" s="17"/>
      <c r="L478" s="17"/>
      <c r="M478" s="14">
        <f>[1]Source!U1062</f>
        <v>14.974400000000001</v>
      </c>
    </row>
    <row r="479" spans="1:27" ht="45">
      <c r="A479" s="45"/>
      <c r="B479" s="45"/>
      <c r="C479" s="45" t="str">
        <f>[1]Source!F1063</f>
        <v>113-0368</v>
      </c>
      <c r="D479" s="46" t="s">
        <v>95</v>
      </c>
      <c r="E479" s="47" t="str">
        <f>[1]Source!H1063</f>
        <v>т</v>
      </c>
      <c r="F479" s="17">
        <f>ROUND([1]Source!I1063,6)</f>
        <v>-1.9599999999999999E-2</v>
      </c>
      <c r="G479" s="14">
        <f>IF([1]Source!AL1063=0,[1]Source!AK1063,[1]Source!AL1063)</f>
        <v>7373.5</v>
      </c>
      <c r="H479" s="48" t="str">
        <f>[1]Source!DD1063</f>
        <v/>
      </c>
      <c r="I479" s="61">
        <f>([1]Source!CR1063/IF([1]Source!BB1063&lt;&gt; 0, [1]Source!BB1063,1) * [1]Source!I1063) + ([1]Source!CQ1063/IF([1]Source!BC1063&lt;&gt; 0, [1]Source!BC1063,1) * [1]Source!I1063) + ([1]Source!CT1063/IF([1]Source!BA1063&lt;&gt; 0, [1]Source!BA1063,1) * [1]Source!I1063)</f>
        <v>-144.5206</v>
      </c>
      <c r="J479" s="48" t="str">
        <f>IF( [1]Source!BO1063 &lt;&gt;"", [1]Source!BO1063, "" )</f>
        <v/>
      </c>
      <c r="K479" s="17">
        <f>[1]Source!BC1063</f>
        <v>4.2619999999999996</v>
      </c>
      <c r="L479" s="14">
        <f>[1]Source!O1063</f>
        <v>-615.95000000000005</v>
      </c>
      <c r="M479" s="17"/>
      <c r="O479">
        <f>([1]Source!CT1063/IF([1]Source!BA1063&lt;&gt; 0, [1]Source!BA1063,1) * [1]Source!I1063)</f>
        <v>0</v>
      </c>
      <c r="P479">
        <f>IF( [1]Source!BI1063 = 1, (([1]Source!CR1063/IF([1]Source!BB1063&lt;&gt; 0, [1]Source!BB1063,1) * [1]Source!I1063) + ([1]Source!CQ1063/IF([1]Source!BC1063&lt;&gt; 0, [1]Source!BC1063,1) * [1]Source!I1063) + ([1]Source!CT1063/IF([1]Source!BA1063&lt;&gt; 0, [1]Source!BA1063,1) * [1]Source!I1063)), 0 )</f>
        <v>-144.5206</v>
      </c>
      <c r="Q479">
        <f>IF( [1]Source!BI1063 = 2, (([1]Source!CR1063/IF([1]Source!BB1063&lt;&gt; 0, [1]Source!BB1063,1) * [1]Source!I1063) + ([1]Source!CQ1063/IF([1]Source!BC1063&lt;&gt; 0, [1]Source!BC1063,1) * [1]Source!I1063) + ([1]Source!CT1063/IF([1]Source!BA1063&lt;&gt; 0, [1]Source!BA1063,1) * [1]Source!I1063)), 0 )</f>
        <v>0</v>
      </c>
      <c r="R479">
        <f>IF( [1]Source!BI1063 = 3, (([1]Source!CR1063/IF([1]Source!BB1063&lt;&gt; 0, [1]Source!BB1063,1) * [1]Source!I1063) + ([1]Source!CQ1063/IF([1]Source!BC1063&lt;&gt; 0, [1]Source!BC1063,1) * [1]Source!I1063) + ([1]Source!CT1063/IF([1]Source!BA1063&lt;&gt; 0, [1]Source!BA1063,1) * [1]Source!I1063)), 0 )</f>
        <v>0</v>
      </c>
      <c r="S479">
        <f>IF( [1]Source!BI1063 = 4, (([1]Source!CR1063/IF([1]Source!BB1063&lt;&gt; 0, [1]Source!BB1063,1) * [1]Source!I1063) + ([1]Source!CQ1063/IF([1]Source!BC1063&lt;&gt; 0, [1]Source!BC1063,1) * [1]Source!I1063) + ([1]Source!CT1063/IF([1]Source!BA1063&lt;&gt; 0, [1]Source!BA1063,1) * [1]Source!I1063)), 0 )</f>
        <v>0</v>
      </c>
      <c r="T479">
        <f>IF( [1]Source!BI1063 = 1, [1]Source!O1063 + [1]Source!X1063 + [1]Source!Y1063, 0 )</f>
        <v>-615.95000000000005</v>
      </c>
      <c r="U479">
        <f>IF( [1]Source!BI1063 = 2, [1]Source!O1063 + [1]Source!X1063 + [1]Source!Y1063, 0 )</f>
        <v>0</v>
      </c>
      <c r="V479">
        <f>IF( [1]Source!BI1063 = 3, [1]Source!O1063 + [1]Source!X1063 + [1]Source!Y1063, 0 )</f>
        <v>0</v>
      </c>
      <c r="W479">
        <f>IF( [1]Source!BI1063 = 4, [1]Source!O1063 + [1]Source!X1063 + [1]Source!Y1063, 0 )</f>
        <v>0</v>
      </c>
      <c r="X479">
        <f>([1]Source!CS1063/IF([1]Source!BS1063&lt;&gt; 0, [1]Source!BS1063,1) * [1]Source!I1063)</f>
        <v>0</v>
      </c>
      <c r="Y479">
        <f>ROUND(([1]Source!BZ1063/100)*(([1]Source!CT1063/IF([1]Source!BA1063&lt;&gt; 0, [1]Source!BA1063,1) * [1]Source!I1063) + (([1]Source!CS1063/IF([1]Source!BS1063&lt;&gt; 0, [1]Source!BS1063,1) * [1]Source!I1063) )),2)</f>
        <v>0</v>
      </c>
      <c r="Z479">
        <f>ROUND(([1]Source!CA1063/100)*(([1]Source!CT1063/IF([1]Source!BA1063&lt;&gt; 0, [1]Source!BA1063,1) * [1]Source!I1063) + (([1]Source!CS1063/IF([1]Source!BS1063&lt;&gt; 0, [1]Source!BS1063,1) * [1]Source!I1063) )),2)</f>
        <v>0</v>
      </c>
    </row>
    <row r="480" spans="1:27" ht="60">
      <c r="A480" s="45"/>
      <c r="B480" s="45"/>
      <c r="C480" s="45" t="str">
        <f>[1]Source!F1064</f>
        <v>402-0001</v>
      </c>
      <c r="D480" s="46" t="s">
        <v>96</v>
      </c>
      <c r="E480" s="47" t="str">
        <f>[1]Source!H1064</f>
        <v>м3</v>
      </c>
      <c r="F480" s="17">
        <f>ROUND([1]Source!I1064,6)</f>
        <v>-1.2152000000000001</v>
      </c>
      <c r="G480" s="14">
        <f>IF([1]Source!AL1064=0,[1]Source!AK1064,[1]Source!AL1064)</f>
        <v>405.9</v>
      </c>
      <c r="H480" s="48" t="str">
        <f>[1]Source!DD1064</f>
        <v/>
      </c>
      <c r="I480" s="61">
        <f>([1]Source!CR1064/IF([1]Source!BB1064&lt;&gt; 0, [1]Source!BB1064,1) * [1]Source!I1064) + ([1]Source!CQ1064/IF([1]Source!BC1064&lt;&gt; 0, [1]Source!BC1064,1) * [1]Source!I1064) + ([1]Source!CT1064/IF([1]Source!BA1064&lt;&gt; 0, [1]Source!BA1064,1) * [1]Source!I1064)</f>
        <v>-493.24968000000001</v>
      </c>
      <c r="J480" s="48" t="str">
        <f>IF( [1]Source!BO1064 &lt;&gt;"", [1]Source!BO1064, "" )</f>
        <v/>
      </c>
      <c r="K480" s="17">
        <f>[1]Source!BC1064</f>
        <v>4.2619999999999996</v>
      </c>
      <c r="L480" s="14">
        <f>[1]Source!O1064</f>
        <v>-2102.23</v>
      </c>
      <c r="M480" s="17"/>
      <c r="O480">
        <f>([1]Source!CT1064/IF([1]Source!BA1064&lt;&gt; 0, [1]Source!BA1064,1) * [1]Source!I1064)</f>
        <v>0</v>
      </c>
      <c r="P480">
        <f>IF( [1]Source!BI1064 = 1, (([1]Source!CR1064/IF([1]Source!BB1064&lt;&gt; 0, [1]Source!BB1064,1) * [1]Source!I1064) + ([1]Source!CQ1064/IF([1]Source!BC1064&lt;&gt; 0, [1]Source!BC1064,1) * [1]Source!I1064) + ([1]Source!CT1064/IF([1]Source!BA1064&lt;&gt; 0, [1]Source!BA1064,1) * [1]Source!I1064)), 0 )</f>
        <v>-493.24968000000001</v>
      </c>
      <c r="Q480">
        <f>IF( [1]Source!BI1064 = 2, (([1]Source!CR1064/IF([1]Source!BB1064&lt;&gt; 0, [1]Source!BB1064,1) * [1]Source!I1064) + ([1]Source!CQ1064/IF([1]Source!BC1064&lt;&gt; 0, [1]Source!BC1064,1) * [1]Source!I1064) + ([1]Source!CT1064/IF([1]Source!BA1064&lt;&gt; 0, [1]Source!BA1064,1) * [1]Source!I1064)), 0 )</f>
        <v>0</v>
      </c>
      <c r="R480">
        <f>IF( [1]Source!BI1064 = 3, (([1]Source!CR1064/IF([1]Source!BB1064&lt;&gt; 0, [1]Source!BB1064,1) * [1]Source!I1064) + ([1]Source!CQ1064/IF([1]Source!BC1064&lt;&gt; 0, [1]Source!BC1064,1) * [1]Source!I1064) + ([1]Source!CT1064/IF([1]Source!BA1064&lt;&gt; 0, [1]Source!BA1064,1) * [1]Source!I1064)), 0 )</f>
        <v>0</v>
      </c>
      <c r="S480">
        <f>IF( [1]Source!BI1064 = 4, (([1]Source!CR1064/IF([1]Source!BB1064&lt;&gt; 0, [1]Source!BB1064,1) * [1]Source!I1064) + ([1]Source!CQ1064/IF([1]Source!BC1064&lt;&gt; 0, [1]Source!BC1064,1) * [1]Source!I1064) + ([1]Source!CT1064/IF([1]Source!BA1064&lt;&gt; 0, [1]Source!BA1064,1) * [1]Source!I1064)), 0 )</f>
        <v>0</v>
      </c>
      <c r="T480">
        <f>IF( [1]Source!BI1064 = 1, [1]Source!O1064 + [1]Source!X1064 + [1]Source!Y1064, 0 )</f>
        <v>-2102.23</v>
      </c>
      <c r="U480">
        <f>IF( [1]Source!BI1064 = 2, [1]Source!O1064 + [1]Source!X1064 + [1]Source!Y1064, 0 )</f>
        <v>0</v>
      </c>
      <c r="V480">
        <f>IF( [1]Source!BI1064 = 3, [1]Source!O1064 + [1]Source!X1064 + [1]Source!Y1064, 0 )</f>
        <v>0</v>
      </c>
      <c r="W480">
        <f>IF( [1]Source!BI1064 = 4, [1]Source!O1064 + [1]Source!X1064 + [1]Source!Y1064, 0 )</f>
        <v>0</v>
      </c>
      <c r="X480">
        <f>([1]Source!CS1064/IF([1]Source!BS1064&lt;&gt; 0, [1]Source!BS1064,1) * [1]Source!I1064)</f>
        <v>0</v>
      </c>
      <c r="Y480">
        <f>ROUND(([1]Source!BZ1064/100)*(([1]Source!CT1064/IF([1]Source!BA1064&lt;&gt; 0, [1]Source!BA1064,1) * [1]Source!I1064) + (([1]Source!CS1064/IF([1]Source!BS1064&lt;&gt; 0, [1]Source!BS1064,1) * [1]Source!I1064) )),2)</f>
        <v>0</v>
      </c>
      <c r="Z480">
        <f>ROUND(([1]Source!CA1064/100)*(([1]Source!CT1064/IF([1]Source!BA1064&lt;&gt; 0, [1]Source!BA1064,1) * [1]Source!I1064) + (([1]Source!CS1064/IF([1]Source!BS1064&lt;&gt; 0, [1]Source!BS1064,1) * [1]Source!I1064) )),2)</f>
        <v>0</v>
      </c>
    </row>
    <row r="481" spans="1:27" ht="60">
      <c r="A481" s="50"/>
      <c r="B481" s="50"/>
      <c r="C481" s="50" t="str">
        <f>[1]Source!F1066</f>
        <v>Т/Н № 2708 от 30.07.2010</v>
      </c>
      <c r="D481" s="51" t="s">
        <v>97</v>
      </c>
      <c r="E481" s="52" t="str">
        <f>[1]Source!H1066</f>
        <v>кг</v>
      </c>
      <c r="F481" s="53">
        <f>ROUND([1]Source!I1066,6)</f>
        <v>47.04</v>
      </c>
      <c r="G481" s="54">
        <f>[1]Source!AC1066</f>
        <v>17.239999999999998</v>
      </c>
      <c r="H481" s="53"/>
      <c r="I481" s="56">
        <f>([1]Source!CR1066/IF([1]Source!BB1066&lt;&gt; 0, [1]Source!BB1066,1) * [1]Source!I1066) + ([1]Source!CQ1066/IF([1]Source!BC1066&lt;&gt; 0, [1]Source!BC1066,1) * [1]Source!I1066) + ([1]Source!CT1066/IF([1]Source!BA1066&lt;&gt; 0, [1]Source!BA1066,1) * [1]Source!I1066)</f>
        <v>810.9695999999999</v>
      </c>
      <c r="J481" s="55" t="str">
        <f>IF( [1]Source!BO1066 &lt;&gt;"", [1]Source!BO1066, "" )</f>
        <v/>
      </c>
      <c r="K481" s="53">
        <f>[1]Source!BC1066</f>
        <v>4.2619999999999996</v>
      </c>
      <c r="L481" s="54">
        <f>[1]Source!O1066</f>
        <v>3456.35</v>
      </c>
      <c r="M481" s="53"/>
      <c r="O481">
        <f>([1]Source!CT1066/IF([1]Source!BA1066&lt;&gt; 0, [1]Source!BA1066,1) * [1]Source!I1066)</f>
        <v>0</v>
      </c>
      <c r="P481">
        <f>IF( [1]Source!BI1066 = 1, (([1]Source!CR1066/IF([1]Source!BB1066&lt;&gt; 0, [1]Source!BB1066,1) * [1]Source!I1066) + ([1]Source!CQ1066/IF([1]Source!BC1066&lt;&gt; 0, [1]Source!BC1066,1) * [1]Source!I1066) + ([1]Source!CT1066/IF([1]Source!BA1066&lt;&gt; 0, [1]Source!BA1066,1) * [1]Source!I1066)), 0 )</f>
        <v>810.9695999999999</v>
      </c>
      <c r="Q481">
        <f>IF( [1]Source!BI1066 = 2, (([1]Source!CR1066/IF([1]Source!BB1066&lt;&gt; 0, [1]Source!BB1066,1) * [1]Source!I1066) + ([1]Source!CQ1066/IF([1]Source!BC1066&lt;&gt; 0, [1]Source!BC1066,1) * [1]Source!I1066) + ([1]Source!CT1066/IF([1]Source!BA1066&lt;&gt; 0, [1]Source!BA1066,1) * [1]Source!I1066)), 0 )</f>
        <v>0</v>
      </c>
      <c r="R481">
        <f>IF( [1]Source!BI1066 = 3, (([1]Source!CR1066/IF([1]Source!BB1066&lt;&gt; 0, [1]Source!BB1066,1) * [1]Source!I1066) + ([1]Source!CQ1066/IF([1]Source!BC1066&lt;&gt; 0, [1]Source!BC1066,1) * [1]Source!I1066) + ([1]Source!CT1066/IF([1]Source!BA1066&lt;&gt; 0, [1]Source!BA1066,1) * [1]Source!I1066)), 0 )</f>
        <v>0</v>
      </c>
      <c r="S481">
        <f>IF( [1]Source!BI1066 = 4, (([1]Source!CR1066/IF([1]Source!BB1066&lt;&gt; 0, [1]Source!BB1066,1) * [1]Source!I1066) + ([1]Source!CQ1066/IF([1]Source!BC1066&lt;&gt; 0, [1]Source!BC1066,1) * [1]Source!I1066) + ([1]Source!CT1066/IF([1]Source!BA1066&lt;&gt; 0, [1]Source!BA1066,1) * [1]Source!I1066)), 0 )</f>
        <v>0</v>
      </c>
      <c r="T481">
        <f>IF( [1]Source!BI1066 = 1, [1]Source!O1066 + [1]Source!X1066 + [1]Source!Y1066, 0 )</f>
        <v>3456.35</v>
      </c>
      <c r="U481">
        <f>IF( [1]Source!BI1066 = 2, [1]Source!O1066 + [1]Source!X1066 + [1]Source!Y1066, 0 )</f>
        <v>0</v>
      </c>
      <c r="V481">
        <f>IF( [1]Source!BI1066 = 3, [1]Source!O1066 + [1]Source!X1066 + [1]Source!Y1066, 0 )</f>
        <v>0</v>
      </c>
      <c r="W481">
        <f>IF( [1]Source!BI1066 = 4, [1]Source!O1066 + [1]Source!X1066 + [1]Source!Y1066, 0 )</f>
        <v>0</v>
      </c>
      <c r="X481">
        <f>([1]Source!CS1066/IF([1]Source!BS1066&lt;&gt; 0, [1]Source!BS1066,1) * [1]Source!I1066)</f>
        <v>0</v>
      </c>
      <c r="Y481">
        <f>ROUND(([1]Source!BZ1066/100)*(([1]Source!CT1066/IF([1]Source!BA1066&lt;&gt; 0, [1]Source!BA1066,1) * [1]Source!I1066) + (([1]Source!CS1066/IF([1]Source!BS1066&lt;&gt; 0, [1]Source!BS1066,1) * [1]Source!I1066) )),2)</f>
        <v>0</v>
      </c>
      <c r="Z481">
        <f>ROUND(([1]Source!CA1066/100)*(([1]Source!CT1066/IF([1]Source!BA1066&lt;&gt; 0, [1]Source!BA1066,1) * [1]Source!I1066) + (([1]Source!CS1066/IF([1]Source!BS1066&lt;&gt; 0, [1]Source!BS1066,1) * [1]Source!I1066) )),2)</f>
        <v>0</v>
      </c>
    </row>
    <row r="482" spans="1:27" ht="15.75">
      <c r="A482" s="17"/>
      <c r="B482" s="17"/>
      <c r="C482" s="17"/>
      <c r="D482" s="17"/>
      <c r="E482" s="17"/>
      <c r="F482" s="17"/>
      <c r="G482" s="17"/>
      <c r="H482" s="17"/>
      <c r="I482" s="57">
        <f>([1]Source!CT1062/IF([1]Source!BA1062 &lt;&gt;0, [1]Source!BA1062, 1) * [1]Source!I1062) + ([1]Source!CR1062 / IF([1]Source!BB1062 &lt;&gt;0, [1]Source!BB1062, 1) * [1]Source!I1062 ) + I475 + I476 + I477 + I479 + I480 + I481</f>
        <v>1165.47732</v>
      </c>
      <c r="J482" s="58"/>
      <c r="K482" s="58"/>
      <c r="L482" s="57">
        <f>[1]Source!S1062+[1]Source!Q1062+L475 + L476 + L477 + L479 + L480 + L481</f>
        <v>7441.27</v>
      </c>
      <c r="M482" s="57">
        <f>[1]Source!U1062</f>
        <v>14.974400000000001</v>
      </c>
      <c r="N482" s="59">
        <f>I482</f>
        <v>1165.47732</v>
      </c>
      <c r="O482">
        <f>([1]Source!CT1062/IF([1]Source!BA1062&lt;&gt; 0, [1]Source!BA1062,1) * [1]Source!I1062)</f>
        <v>112.75879999999999</v>
      </c>
      <c r="P482">
        <f>IF( [1]Source!BI1062 = 1, (( ( ([1]Source!CT1062/IF([1]Source!BA1062 &lt;&gt;0,[1]Source!BA1062, 1) * [1]Source!I1062) + ([1]Source!CR1062/IF([1]Source!BB1062 &lt;&gt;0,[1]Source!BB1062, 1)* [1]Source!I1062) + ([1]Source!CQ1062/IF([1]Source!BC1062 &lt;&gt;0,[1]Source!BC1062, 1) * [1]Source!I1062) ) + (([1]Source!BZ1062/100)*( ([1]Source!CT1062/IF([1]Source!BA1062 &lt;&gt;0,[1]Source!BA1062, 1)* [1]Source!I1062) + ([1]Source!CS1062/IF([1]Source!BS1062 &lt;&gt;0,[1]Source!BS1062, 1) * [1]Source!I1062 ))) + (([1]Source!CA1062/100)*( ([1]Source!CT1062/IF([1]Source!BA1062 &lt;&gt;0,[1]Source!BA1062, 1)* [1]Source!I1062) + ([1]Source!CS1062/IF([1]Source!BS1062 &lt;&gt;0,[1]Source!BS1062, 1) * [1]Source!I1062 ))))), 0 )</f>
        <v>992.27077599999996</v>
      </c>
      <c r="Q482">
        <f>IF( [1]Source!BI1062 = 2, (( ( ([1]Source!CT1062/IF([1]Source!BA1062 &lt;&gt;0,[1]Source!BA1062, 1) * [1]Source!I1062) + ([1]Source!CR1062/IF([1]Source!BB1062 &lt;&gt;0,[1]Source!BB1062, 1)* [1]Source!I1062) + ([1]Source!CQ1062/IF([1]Source!BC1062 &lt;&gt;0,[1]Source!BC1062, 1) * [1]Source!I1062) ) + (([1]Source!BZ1062/100)*( ([1]Source!CT1062/IF([1]Source!BA1062 &lt;&gt;0,[1]Source!BA1062, 1)* [1]Source!I1062) + ([1]Source!CS1062/IF([1]Source!BS1062 &lt;&gt;0,[1]Source!BS1062, 1) * [1]Source!I1062 ))) + (([1]Source!CA1062/100)*( ([1]Source!CT1062/IF([1]Source!BA1062 &lt;&gt;0,[1]Source!BA1062, 1)* [1]Source!I1062) + ([1]Source!CS1062/IF([1]Source!BS1062 &lt;&gt;0,[1]Source!BS1062, 1) * [1]Source!I1062 ))))), 0 )</f>
        <v>0</v>
      </c>
      <c r="R482">
        <f>IF( [1]Source!BI1062 = 3, (( ( ([1]Source!CT1062/IF([1]Source!BA1062 &lt;&gt;0,[1]Source!BA1062, 1) * [1]Source!I1062) + ([1]Source!CR1062/IF([1]Source!BB1062 &lt;&gt;0,[1]Source!BB1062, 1)* [1]Source!I1062) + ([1]Source!CQ1062/IF([1]Source!BC1062 &lt;&gt;0,[1]Source!BC1062, 1) * [1]Source!I1062) ) + (([1]Source!BZ1062/100)*( ([1]Source!CT1062/IF([1]Source!BA1062 &lt;&gt;0,[1]Source!BA1062, 1)* [1]Source!I1062) + ([1]Source!CS1062/IF([1]Source!BS1062 &lt;&gt;0,[1]Source!BS1062, 1) * [1]Source!I1062 ))) + (([1]Source!CA1062/100)*( ([1]Source!CT1062/IF([1]Source!BA1062 &lt;&gt;0,[1]Source!BA1062, 1)* [1]Source!I1062) + ([1]Source!CS1062/IF([1]Source!BS1062 &lt;&gt;0,[1]Source!BS1062, 1) * [1]Source!I1062 ))))), 0 )</f>
        <v>0</v>
      </c>
      <c r="S482">
        <f>IF( [1]Source!BI1062 = 4, (( ( ([1]Source!CT1062/IF([1]Source!BA1062 &lt;&gt;0,[1]Source!BA1062, 1) * [1]Source!I1062) + ([1]Source!CR1062/IF([1]Source!BB1062 &lt;&gt;0,[1]Source!BB1062, 1)* [1]Source!I1062) + ([1]Source!CQ1062/IF([1]Source!BC1062 &lt;&gt;0,[1]Source!BC1062, 1) * [1]Source!I1062) ) + (([1]Source!BZ1062/100)*( ([1]Source!CT1062/IF([1]Source!BA1062 &lt;&gt;0,[1]Source!BA1062, 1)* [1]Source!I1062) + ([1]Source!CS1062/IF([1]Source!BS1062 &lt;&gt;0,[1]Source!BS1062, 1) * [1]Source!I1062 ))) + (([1]Source!CA1062/100)*( ([1]Source!CT1062/IF([1]Source!BA1062 &lt;&gt;0,[1]Source!BA1062, 1)* [1]Source!I1062) + ([1]Source!CS1062/IF([1]Source!BS1062 &lt;&gt;0,[1]Source!BS1062, 1) * [1]Source!I1062 ))))), 0 )</f>
        <v>0</v>
      </c>
      <c r="T482">
        <f>IF( [1]Source!BI1062 = 1, [1]Source!O1062 + [1]Source!X1062 + [1]Source!Y1062, 0 )</f>
        <v>6703.1</v>
      </c>
      <c r="U482">
        <f>IF( [1]Source!BI1062 = 2, [1]Source!O1062 + [1]Source!X1062 + [1]Source!Y1062, 0 )</f>
        <v>0</v>
      </c>
      <c r="V482">
        <f>IF( [1]Source!BI1062 = 3, [1]Source!O1062 + [1]Source!X1062 + [1]Source!Y1062, 0 )</f>
        <v>0</v>
      </c>
      <c r="W482">
        <f>IF( [1]Source!BI1062 = 4, [1]Source!O1062 + [1]Source!X1062 + [1]Source!Y1062, 0 )</f>
        <v>0</v>
      </c>
      <c r="X482">
        <f>([1]Source!CS1062/IF([1]Source!BS1062&lt;&gt; 0, [1]Source!BS1062,1) * [1]Source!I1062)</f>
        <v>0</v>
      </c>
    </row>
    <row r="484" spans="1:27" s="58" customFormat="1" ht="15.75">
      <c r="D484" s="58" t="s">
        <v>83</v>
      </c>
      <c r="H484" s="96">
        <f>SUM(N446:N483)</f>
        <v>45904.230340000009</v>
      </c>
      <c r="I484" s="96"/>
      <c r="K484" s="96">
        <f>ROUND([1]Source!AB1043+[1]Source!AK1043+[1]Source!AL1043+[1]Source!AE1043*0/100,2)</f>
        <v>221572.16</v>
      </c>
      <c r="L484" s="96"/>
      <c r="M484" s="57">
        <f>[1]Source!AH1043</f>
        <v>146.03</v>
      </c>
      <c r="O484" s="57">
        <f t="shared" ref="O484:X484" si="11">SUM(O446:O483)</f>
        <v>1143.25722</v>
      </c>
      <c r="P484" s="57">
        <f t="shared" si="11"/>
        <v>45904.214355999989</v>
      </c>
      <c r="Q484" s="57">
        <f t="shared" si="11"/>
        <v>0</v>
      </c>
      <c r="R484" s="57">
        <f t="shared" si="11"/>
        <v>0</v>
      </c>
      <c r="S484" s="57">
        <f t="shared" si="11"/>
        <v>0</v>
      </c>
      <c r="T484" s="57">
        <f t="shared" si="11"/>
        <v>221572.15999999995</v>
      </c>
      <c r="U484" s="57">
        <f t="shared" si="11"/>
        <v>0</v>
      </c>
      <c r="V484" s="57">
        <f t="shared" si="11"/>
        <v>0</v>
      </c>
      <c r="W484" s="57">
        <f t="shared" si="11"/>
        <v>0</v>
      </c>
      <c r="X484" s="58">
        <f t="shared" si="11"/>
        <v>124.26678000000001</v>
      </c>
    </row>
    <row r="486" spans="1:27" ht="18">
      <c r="D486" s="43" t="s">
        <v>80</v>
      </c>
      <c r="E486" s="88" t="str">
        <f>IF([1]Source!C12="1", [1]Source!F1085, [1]Source!G1085)</f>
        <v>Противопожарная перегородка ППм-4 - 1 шт. (л.21,25)</v>
      </c>
      <c r="F486" s="95"/>
      <c r="G486" s="95"/>
      <c r="H486" s="95"/>
      <c r="I486" s="95"/>
      <c r="J486" s="95"/>
      <c r="K486" s="95"/>
      <c r="L486" s="95"/>
    </row>
    <row r="488" spans="1:27" ht="18">
      <c r="D488" s="43" t="s">
        <v>80</v>
      </c>
      <c r="E488" s="88" t="str">
        <f>IF([1]Source!C12="1", [1]Source!F1127, [1]Source!G1127)</f>
        <v>Противопожарная перегородка ППм-5 - 1 шт. (л.21,26)</v>
      </c>
      <c r="F488" s="95"/>
      <c r="G488" s="95"/>
      <c r="H488" s="95"/>
      <c r="I488" s="95"/>
      <c r="J488" s="95"/>
      <c r="K488" s="95"/>
      <c r="L488" s="95"/>
    </row>
    <row r="490" spans="1:27" ht="45">
      <c r="A490" s="44">
        <v>38</v>
      </c>
      <c r="B490" s="44" t="str">
        <f>[1]Source!E1131</f>
        <v>186</v>
      </c>
      <c r="C490" s="45" t="str">
        <f>[1]Source!F1131</f>
        <v>06-01-001-1</v>
      </c>
      <c r="D490" s="46" t="s">
        <v>102</v>
      </c>
      <c r="E490" s="47" t="str">
        <f>[1]Source!H1131</f>
        <v>100 м3</v>
      </c>
      <c r="F490" s="17">
        <f>ROUND([1]Source!I1131,6)</f>
        <v>2.2499999999999999E-2</v>
      </c>
      <c r="G490" s="14">
        <f>IF( [1]Source!AK1131 &lt;&gt;0, [1]Source!AK1131, [1]Source!AL1131 + [1]Source!AM1131 + [1]Source!AO1131)</f>
        <v>5397.31</v>
      </c>
      <c r="H490" s="17"/>
      <c r="I490" s="17"/>
      <c r="J490" s="48" t="str">
        <f>IF( [1]Source!BO1131 &lt;&gt;"", [1]Source!BO1131, "" )</f>
        <v/>
      </c>
      <c r="K490" s="17"/>
      <c r="L490" s="17"/>
      <c r="M490" s="17"/>
      <c r="AA490">
        <v>38</v>
      </c>
    </row>
    <row r="491" spans="1:27" ht="15">
      <c r="A491" s="17"/>
      <c r="B491" s="17"/>
      <c r="C491" s="17"/>
      <c r="D491" s="17" t="s">
        <v>27</v>
      </c>
      <c r="E491" s="17"/>
      <c r="F491" s="17"/>
      <c r="G491" s="14">
        <f>[1]Source!AO1131</f>
        <v>1126.8</v>
      </c>
      <c r="H491" s="48" t="str">
        <f>[1]Source!DG1131</f>
        <v/>
      </c>
      <c r="I491" s="14">
        <f>([1]Source!CT1131/IF([1]Source!BA1131&lt;&gt; 0, [1]Source!BA1131,1) * [1]Source!I1131)</f>
        <v>25.352999999999998</v>
      </c>
      <c r="J491" s="17"/>
      <c r="K491" s="17">
        <f>[1]Source!BA1131</f>
        <v>11.465999999999999</v>
      </c>
      <c r="L491" s="14">
        <f>[1]Source!S1131</f>
        <v>290.7</v>
      </c>
      <c r="M491" s="17"/>
    </row>
    <row r="492" spans="1:27" ht="15">
      <c r="A492" s="17"/>
      <c r="B492" s="17"/>
      <c r="C492" s="17"/>
      <c r="D492" s="17" t="s">
        <v>28</v>
      </c>
      <c r="E492" s="17"/>
      <c r="F492" s="17"/>
      <c r="G492" s="14">
        <f>[1]Source!AM1131</f>
        <v>1366.2</v>
      </c>
      <c r="H492" s="48" t="str">
        <f>[1]Source!DE1131</f>
        <v/>
      </c>
      <c r="I492" s="14">
        <f>([1]Source!CR1131/IF([1]Source!BB1131&lt;&gt; 0, [1]Source!BB1131,1) * [1]Source!I1131)</f>
        <v>30.7395</v>
      </c>
      <c r="J492" s="17"/>
      <c r="K492" s="17">
        <f>[1]Source!BB1131</f>
        <v>5.8449999999999998</v>
      </c>
      <c r="L492" s="14">
        <f>[1]Source!Q1131</f>
        <v>179.67</v>
      </c>
      <c r="M492" s="17"/>
    </row>
    <row r="493" spans="1:27" ht="15">
      <c r="A493" s="17"/>
      <c r="B493" s="17"/>
      <c r="C493" s="17"/>
      <c r="D493" s="17" t="s">
        <v>29</v>
      </c>
      <c r="E493" s="17"/>
      <c r="F493" s="17"/>
      <c r="G493" s="14">
        <f>[1]Source!AN1131</f>
        <v>223.92</v>
      </c>
      <c r="H493" s="48" t="str">
        <f>[1]Source!DF1131</f>
        <v/>
      </c>
      <c r="I493" s="49">
        <f>([1]Source!CS1131/IF([1]Source!BS1131&lt;&gt; 0, [1]Source!BS1131,1) * [1]Source!I1131)</f>
        <v>5.0381999999999998</v>
      </c>
      <c r="J493" s="17"/>
      <c r="K493" s="17">
        <f>[1]Source!BS1131</f>
        <v>11.465999999999999</v>
      </c>
      <c r="L493" s="49">
        <f>[1]Source!R1131</f>
        <v>57.77</v>
      </c>
      <c r="M493" s="17"/>
    </row>
    <row r="494" spans="1:27" ht="15">
      <c r="A494" s="17"/>
      <c r="B494" s="17"/>
      <c r="C494" s="17"/>
      <c r="D494" s="17" t="s">
        <v>30</v>
      </c>
      <c r="E494" s="17"/>
      <c r="F494" s="17"/>
      <c r="G494" s="14">
        <f>[1]Source!AL1131</f>
        <v>2904.31</v>
      </c>
      <c r="H494" s="48" t="str">
        <f>[1]Source!DD1131</f>
        <v/>
      </c>
      <c r="I494" s="14">
        <f>([1]Source!CQ1131/IF([1]Source!BC1131&lt;&gt; 0, [1]Source!BC1131,1) * [1]Source!I1131)</f>
        <v>65.346975</v>
      </c>
      <c r="J494" s="17"/>
      <c r="K494" s="17">
        <f>[1]Source!BC1131</f>
        <v>4.2619999999999996</v>
      </c>
      <c r="L494" s="14">
        <f>[1]Source!P1131</f>
        <v>278.51</v>
      </c>
      <c r="M494" s="17"/>
    </row>
    <row r="495" spans="1:27" ht="15">
      <c r="A495" s="17"/>
      <c r="B495" s="17"/>
      <c r="C495" s="17"/>
      <c r="D495" s="17" t="s">
        <v>31</v>
      </c>
      <c r="E495" s="20" t="s">
        <v>34</v>
      </c>
      <c r="F495" s="17"/>
      <c r="G495" s="14">
        <f>[1]Source!BZ1131</f>
        <v>105</v>
      </c>
      <c r="H495" s="17"/>
      <c r="I495" s="14">
        <f>Y495 + Y498</f>
        <v>31.91</v>
      </c>
      <c r="J495" s="17"/>
      <c r="K495" s="14">
        <f>[1]Source!AT1131</f>
        <v>105</v>
      </c>
      <c r="L495" s="14">
        <f>[1]Source!X1131 + [1]Source!X1132</f>
        <v>365.89</v>
      </c>
      <c r="M495" s="17"/>
      <c r="Y495">
        <f>ROUND((G495/100)*((([1]Source!CT1131/IF([1]Source!BA1131 &lt;&gt; 0, [1]Source!BA1131,1) * [1]Source!I1131)) + (([1]Source!CS1131/IF([1]Source!BS1131 &lt;&gt; 0, [1]Source!BS1131, 1) * [1]Source!I1131))),2)</f>
        <v>31.91</v>
      </c>
    </row>
    <row r="496" spans="1:27" ht="15">
      <c r="A496" s="17"/>
      <c r="B496" s="17"/>
      <c r="C496" s="17"/>
      <c r="D496" s="17" t="s">
        <v>32</v>
      </c>
      <c r="E496" s="20" t="s">
        <v>34</v>
      </c>
      <c r="F496" s="17"/>
      <c r="G496" s="14">
        <f>[1]Source!CA1131</f>
        <v>65</v>
      </c>
      <c r="H496" s="17"/>
      <c r="I496" s="14">
        <f>Z496 + Z498</f>
        <v>19.75</v>
      </c>
      <c r="J496" s="17"/>
      <c r="K496" s="14">
        <f>[1]Source!AU1131</f>
        <v>65</v>
      </c>
      <c r="L496" s="14">
        <f>[1]Source!Y1131 + [1]Source!Y1132</f>
        <v>226.51</v>
      </c>
      <c r="M496" s="17"/>
      <c r="Z496">
        <f>ROUND((G496/100)*((([1]Source!CT1131/IF([1]Source!BA1131 &lt;&gt; 0, [1]Source!BA1131,1) * [1]Source!I1131)) + (([1]Source!CS1131/IF([1]Source!BS1131 &lt;&gt; 0, [1]Source!BS1131, 1) * [1]Source!I1131))),2)</f>
        <v>19.75</v>
      </c>
    </row>
    <row r="497" spans="1:27" ht="15">
      <c r="A497" s="17"/>
      <c r="B497" s="17"/>
      <c r="C497" s="17"/>
      <c r="D497" s="17" t="s">
        <v>33</v>
      </c>
      <c r="E497" s="20" t="s">
        <v>35</v>
      </c>
      <c r="F497" s="17">
        <f>[1]Source!AQ1131</f>
        <v>180</v>
      </c>
      <c r="G497" s="17"/>
      <c r="H497" s="48" t="str">
        <f>[1]Source!DI1131</f>
        <v/>
      </c>
      <c r="I497" s="17"/>
      <c r="J497" s="17"/>
      <c r="K497" s="17"/>
      <c r="L497" s="17"/>
      <c r="M497" s="14">
        <f>[1]Source!U1131</f>
        <v>4.05</v>
      </c>
    </row>
    <row r="498" spans="1:27" ht="60">
      <c r="A498" s="50"/>
      <c r="B498" s="50"/>
      <c r="C498" s="50" t="str">
        <f>[1]Source!F1132</f>
        <v>401-0063</v>
      </c>
      <c r="D498" s="51" t="s">
        <v>82</v>
      </c>
      <c r="E498" s="52" t="str">
        <f>[1]Source!H1132</f>
        <v>м3</v>
      </c>
      <c r="F498" s="53">
        <f>ROUND([1]Source!I1132,6)</f>
        <v>2.2949999999999999</v>
      </c>
      <c r="G498" s="54">
        <f>IF([1]Source!AL1132=0,[1]Source!AK1132,[1]Source!AL1132)</f>
        <v>526.58000000000004</v>
      </c>
      <c r="H498" s="55" t="str">
        <f>[1]Source!DD1132</f>
        <v/>
      </c>
      <c r="I498" s="56">
        <f>([1]Source!CR1132/IF([1]Source!BB1132&lt;&gt; 0, [1]Source!BB1132,1) * [1]Source!I1132) + ([1]Source!CQ1132/IF([1]Source!BC1132&lt;&gt; 0, [1]Source!BC1132,1) * [1]Source!I1132) + ([1]Source!CT1132/IF([1]Source!BA1132&lt;&gt; 0, [1]Source!BA1132,1) * [1]Source!I1132)</f>
        <v>1208.5011</v>
      </c>
      <c r="J498" s="55" t="str">
        <f>IF( [1]Source!BO1132 &lt;&gt;"", [1]Source!BO1132, "" )</f>
        <v/>
      </c>
      <c r="K498" s="53">
        <f>[1]Source!BC1132</f>
        <v>4.2619999999999996</v>
      </c>
      <c r="L498" s="54">
        <f>[1]Source!O1132</f>
        <v>5150.63</v>
      </c>
      <c r="M498" s="53"/>
      <c r="O498">
        <f>([1]Source!CT1132/IF([1]Source!BA1132&lt;&gt; 0, [1]Source!BA1132,1) * [1]Source!I1132)</f>
        <v>0</v>
      </c>
      <c r="P498">
        <f>IF( [1]Source!BI1132 = 1, (([1]Source!CR1132/IF([1]Source!BB1132&lt;&gt; 0, [1]Source!BB1132,1) * [1]Source!I1132) + ([1]Source!CQ1132/IF([1]Source!BC1132&lt;&gt; 0, [1]Source!BC1132,1) * [1]Source!I1132) + ([1]Source!CT1132/IF([1]Source!BA1132&lt;&gt; 0, [1]Source!BA1132,1) * [1]Source!I1132)), 0 )</f>
        <v>1208.5011</v>
      </c>
      <c r="Q498">
        <f>IF( [1]Source!BI1132 = 2, (([1]Source!CR1132/IF([1]Source!BB1132&lt;&gt; 0, [1]Source!BB1132,1) * [1]Source!I1132) + ([1]Source!CQ1132/IF([1]Source!BC1132&lt;&gt; 0, [1]Source!BC1132,1) * [1]Source!I1132) + ([1]Source!CT1132/IF([1]Source!BA1132&lt;&gt; 0, [1]Source!BA1132,1) * [1]Source!I1132)), 0 )</f>
        <v>0</v>
      </c>
      <c r="R498">
        <f>IF( [1]Source!BI1132 = 3, (([1]Source!CR1132/IF([1]Source!BB1132&lt;&gt; 0, [1]Source!BB1132,1) * [1]Source!I1132) + ([1]Source!CQ1132/IF([1]Source!BC1132&lt;&gt; 0, [1]Source!BC1132,1) * [1]Source!I1132) + ([1]Source!CT1132/IF([1]Source!BA1132&lt;&gt; 0, [1]Source!BA1132,1) * [1]Source!I1132)), 0 )</f>
        <v>0</v>
      </c>
      <c r="S498">
        <f>IF( [1]Source!BI1132 = 4, (([1]Source!CR1132/IF([1]Source!BB1132&lt;&gt; 0, [1]Source!BB1132,1) * [1]Source!I1132) + ([1]Source!CQ1132/IF([1]Source!BC1132&lt;&gt; 0, [1]Source!BC1132,1) * [1]Source!I1132) + ([1]Source!CT1132/IF([1]Source!BA1132&lt;&gt; 0, [1]Source!BA1132,1) * [1]Source!I1132)), 0 )</f>
        <v>0</v>
      </c>
      <c r="T498">
        <f>IF( [1]Source!BI1132 = 1, [1]Source!O1132 + [1]Source!X1132 + [1]Source!Y1132, 0 )</f>
        <v>5150.63</v>
      </c>
      <c r="U498">
        <f>IF( [1]Source!BI1132 = 2, [1]Source!O1132 + [1]Source!X1132 + [1]Source!Y1132, 0 )</f>
        <v>0</v>
      </c>
      <c r="V498">
        <f>IF( [1]Source!BI1132 = 3, [1]Source!O1132 + [1]Source!X1132 + [1]Source!Y1132, 0 )</f>
        <v>0</v>
      </c>
      <c r="W498">
        <f>IF( [1]Source!BI1132 = 4, [1]Source!O1132 + [1]Source!X1132 + [1]Source!Y1132, 0 )</f>
        <v>0</v>
      </c>
      <c r="X498">
        <f>([1]Source!CS1132/IF([1]Source!BS1132&lt;&gt; 0, [1]Source!BS1132,1) * [1]Source!I1132)</f>
        <v>0</v>
      </c>
      <c r="Y498">
        <f>ROUND(([1]Source!BZ1132/100)*(([1]Source!CT1132/IF([1]Source!BA1132&lt;&gt; 0, [1]Source!BA1132,1) * [1]Source!I1132) + (([1]Source!CS1132/IF([1]Source!BS1132&lt;&gt; 0, [1]Source!BS1132,1) * [1]Source!I1132) )),2)</f>
        <v>0</v>
      </c>
      <c r="Z498">
        <f>ROUND(([1]Source!CA1132/100)*(([1]Source!CT1132/IF([1]Source!BA1132&lt;&gt; 0, [1]Source!BA1132,1) * [1]Source!I1132) + (([1]Source!CS1132/IF([1]Source!BS1132&lt;&gt; 0, [1]Source!BS1132,1) * [1]Source!I1132) )),2)</f>
        <v>0</v>
      </c>
    </row>
    <row r="499" spans="1:27" ht="15.75">
      <c r="A499" s="17"/>
      <c r="B499" s="17"/>
      <c r="C499" s="17"/>
      <c r="D499" s="17"/>
      <c r="E499" s="17"/>
      <c r="F499" s="17"/>
      <c r="G499" s="17"/>
      <c r="H499" s="17"/>
      <c r="I499" s="57">
        <f>([1]Source!CT1131/IF([1]Source!BA1131 &lt;&gt;0, [1]Source!BA1131, 1) * [1]Source!I1131) + ([1]Source!CR1131 / IF([1]Source!BB1131 &lt;&gt;0, [1]Source!BB1131, 1) * [1]Source!I1131 ) + I494 + I495 + I496 + I498</f>
        <v>1381.6005749999999</v>
      </c>
      <c r="J499" s="58"/>
      <c r="K499" s="58"/>
      <c r="L499" s="57">
        <f>[1]Source!S1131+[1]Source!Q1131+L494 + L495 + L496 + L498</f>
        <v>6491.91</v>
      </c>
      <c r="M499" s="57">
        <f>[1]Source!U1131</f>
        <v>4.05</v>
      </c>
      <c r="N499" s="59">
        <f>I499</f>
        <v>1381.6005749999999</v>
      </c>
      <c r="O499">
        <f>([1]Source!CT1131/IF([1]Source!BA1131&lt;&gt; 0, [1]Source!BA1131,1) * [1]Source!I1131)</f>
        <v>25.352999999999998</v>
      </c>
      <c r="P499">
        <f>IF( [1]Source!BI1131 = 1, (( ( ([1]Source!CT1131/IF([1]Source!BA1131 &lt;&gt;0,[1]Source!BA1131, 1) * [1]Source!I1131) + ([1]Source!CR1131/IF([1]Source!BB1131 &lt;&gt;0,[1]Source!BB1131, 1)* [1]Source!I1131) + ([1]Source!CQ1131/IF([1]Source!BC1131 &lt;&gt;0,[1]Source!BC1131, 1) * [1]Source!I1131) ) + (([1]Source!BZ1131/100)*( ([1]Source!CT1131/IF([1]Source!BA1131 &lt;&gt;0,[1]Source!BA1131, 1)* [1]Source!I1131) + ([1]Source!CS1131/IF([1]Source!BS1131 &lt;&gt;0,[1]Source!BS1131, 1) * [1]Source!I1131 ))) + (([1]Source!CA1131/100)*( ([1]Source!CT1131/IF([1]Source!BA1131 &lt;&gt;0,[1]Source!BA1131, 1)* [1]Source!I1131) + ([1]Source!CS1131/IF([1]Source!BS1131 &lt;&gt;0,[1]Source!BS1131, 1) * [1]Source!I1131 ))))), 0 )</f>
        <v>173.10451499999999</v>
      </c>
      <c r="Q499">
        <f>IF( [1]Source!BI1131 = 2, (( ( ([1]Source!CT1131/IF([1]Source!BA1131 &lt;&gt;0,[1]Source!BA1131, 1) * [1]Source!I1131) + ([1]Source!CR1131/IF([1]Source!BB1131 &lt;&gt;0,[1]Source!BB1131, 1)* [1]Source!I1131) + ([1]Source!CQ1131/IF([1]Source!BC1131 &lt;&gt;0,[1]Source!BC1131, 1) * [1]Source!I1131) ) + (([1]Source!BZ1131/100)*( ([1]Source!CT1131/IF([1]Source!BA1131 &lt;&gt;0,[1]Source!BA1131, 1)* [1]Source!I1131) + ([1]Source!CS1131/IF([1]Source!BS1131 &lt;&gt;0,[1]Source!BS1131, 1) * [1]Source!I1131 ))) + (([1]Source!CA1131/100)*( ([1]Source!CT1131/IF([1]Source!BA1131 &lt;&gt;0,[1]Source!BA1131, 1)* [1]Source!I1131) + ([1]Source!CS1131/IF([1]Source!BS1131 &lt;&gt;0,[1]Source!BS1131, 1) * [1]Source!I1131 ))))), 0 )</f>
        <v>0</v>
      </c>
      <c r="R499">
        <f>IF( [1]Source!BI1131 = 3, (( ( ([1]Source!CT1131/IF([1]Source!BA1131 &lt;&gt;0,[1]Source!BA1131, 1) * [1]Source!I1131) + ([1]Source!CR1131/IF([1]Source!BB1131 &lt;&gt;0,[1]Source!BB1131, 1)* [1]Source!I1131) + ([1]Source!CQ1131/IF([1]Source!BC1131 &lt;&gt;0,[1]Source!BC1131, 1) * [1]Source!I1131) ) + (([1]Source!BZ1131/100)*( ([1]Source!CT1131/IF([1]Source!BA1131 &lt;&gt;0,[1]Source!BA1131, 1)* [1]Source!I1131) + ([1]Source!CS1131/IF([1]Source!BS1131 &lt;&gt;0,[1]Source!BS1131, 1) * [1]Source!I1131 ))) + (([1]Source!CA1131/100)*( ([1]Source!CT1131/IF([1]Source!BA1131 &lt;&gt;0,[1]Source!BA1131, 1)* [1]Source!I1131) + ([1]Source!CS1131/IF([1]Source!BS1131 &lt;&gt;0,[1]Source!BS1131, 1) * [1]Source!I1131 ))))), 0 )</f>
        <v>0</v>
      </c>
      <c r="S499">
        <f>IF( [1]Source!BI1131 = 4, (( ( ([1]Source!CT1131/IF([1]Source!BA1131 &lt;&gt;0,[1]Source!BA1131, 1) * [1]Source!I1131) + ([1]Source!CR1131/IF([1]Source!BB1131 &lt;&gt;0,[1]Source!BB1131, 1)* [1]Source!I1131) + ([1]Source!CQ1131/IF([1]Source!BC1131 &lt;&gt;0,[1]Source!BC1131, 1) * [1]Source!I1131) ) + (([1]Source!BZ1131/100)*( ([1]Source!CT1131/IF([1]Source!BA1131 &lt;&gt;0,[1]Source!BA1131, 1)* [1]Source!I1131) + ([1]Source!CS1131/IF([1]Source!BS1131 &lt;&gt;0,[1]Source!BS1131, 1) * [1]Source!I1131 ))) + (([1]Source!CA1131/100)*( ([1]Source!CT1131/IF([1]Source!BA1131 &lt;&gt;0,[1]Source!BA1131, 1)* [1]Source!I1131) + ([1]Source!CS1131/IF([1]Source!BS1131 &lt;&gt;0,[1]Source!BS1131, 1) * [1]Source!I1131 ))))), 0 )</f>
        <v>0</v>
      </c>
      <c r="T499">
        <f>IF( [1]Source!BI1131 = 1, [1]Source!O1131 + [1]Source!X1131 + [1]Source!Y1131, 0 )</f>
        <v>1341.28</v>
      </c>
      <c r="U499">
        <f>IF( [1]Source!BI1131 = 2, [1]Source!O1131 + [1]Source!X1131 + [1]Source!Y1131, 0 )</f>
        <v>0</v>
      </c>
      <c r="V499">
        <f>IF( [1]Source!BI1131 = 3, [1]Source!O1131 + [1]Source!X1131 + [1]Source!Y1131, 0 )</f>
        <v>0</v>
      </c>
      <c r="W499">
        <f>IF( [1]Source!BI1131 = 4, [1]Source!O1131 + [1]Source!X1131 + [1]Source!Y1131, 0 )</f>
        <v>0</v>
      </c>
      <c r="X499">
        <f>([1]Source!CS1131/IF([1]Source!BS1131&lt;&gt; 0, [1]Source!BS1131,1) * [1]Source!I1131)</f>
        <v>5.0381999999999998</v>
      </c>
    </row>
    <row r="500" spans="1:27" ht="60">
      <c r="A500" s="44">
        <v>39</v>
      </c>
      <c r="B500" s="44" t="str">
        <f>[1]Source!E1133</f>
        <v>187</v>
      </c>
      <c r="C500" s="45" t="str">
        <f>[1]Source!F1133</f>
        <v>06-01-031-16</v>
      </c>
      <c r="D500" s="46" t="s">
        <v>103</v>
      </c>
      <c r="E500" s="47" t="str">
        <f>[1]Source!H1133</f>
        <v>100 м3</v>
      </c>
      <c r="F500" s="17">
        <f>ROUND([1]Source!I1133,6)</f>
        <v>8.8999999999999996E-2</v>
      </c>
      <c r="G500" s="14">
        <f>IF( [1]Source!AK1133 &lt;&gt;0, [1]Source!AK1133, [1]Source!AL1133 + [1]Source!AM1133 + [1]Source!AO1133)</f>
        <v>13956.05</v>
      </c>
      <c r="H500" s="17"/>
      <c r="I500" s="17"/>
      <c r="J500" s="48" t="str">
        <f>IF( [1]Source!BO1133 &lt;&gt;"", [1]Source!BO1133, "" )</f>
        <v/>
      </c>
      <c r="K500" s="17"/>
      <c r="L500" s="17"/>
      <c r="M500" s="17"/>
      <c r="AA500">
        <v>39</v>
      </c>
    </row>
    <row r="501" spans="1:27" ht="15">
      <c r="A501" s="17"/>
      <c r="B501" s="17"/>
      <c r="C501" s="17"/>
      <c r="D501" s="17" t="s">
        <v>27</v>
      </c>
      <c r="E501" s="17"/>
      <c r="F501" s="17"/>
      <c r="G501" s="14">
        <f>[1]Source!AO1133</f>
        <v>4277.29</v>
      </c>
      <c r="H501" s="48" t="str">
        <f>[1]Source!DG1133</f>
        <v/>
      </c>
      <c r="I501" s="14">
        <f>([1]Source!CT1133/IF([1]Source!BA1133&lt;&gt; 0, [1]Source!BA1133,1) * [1]Source!I1133)</f>
        <v>380.67881</v>
      </c>
      <c r="J501" s="17"/>
      <c r="K501" s="17">
        <f>[1]Source!BA1133</f>
        <v>11.465999999999999</v>
      </c>
      <c r="L501" s="14">
        <f>[1]Source!S1133</f>
        <v>4364.8599999999997</v>
      </c>
      <c r="M501" s="17"/>
    </row>
    <row r="502" spans="1:27" ht="15">
      <c r="A502" s="17"/>
      <c r="B502" s="17"/>
      <c r="C502" s="17"/>
      <c r="D502" s="17" t="s">
        <v>28</v>
      </c>
      <c r="E502" s="17"/>
      <c r="F502" s="17"/>
      <c r="G502" s="14">
        <f>[1]Source!AM1133</f>
        <v>4632.4399999999996</v>
      </c>
      <c r="H502" s="48" t="str">
        <f>[1]Source!DE1133</f>
        <v/>
      </c>
      <c r="I502" s="14">
        <f>([1]Source!CR1133/IF([1]Source!BB1133&lt;&gt; 0, [1]Source!BB1133,1) * [1]Source!I1133)</f>
        <v>412.28715999999997</v>
      </c>
      <c r="J502" s="17"/>
      <c r="K502" s="17">
        <f>[1]Source!BB1133</f>
        <v>5.8449999999999998</v>
      </c>
      <c r="L502" s="14">
        <f>[1]Source!Q1133</f>
        <v>2409.8200000000002</v>
      </c>
      <c r="M502" s="17"/>
    </row>
    <row r="503" spans="1:27" ht="15">
      <c r="A503" s="17"/>
      <c r="B503" s="17"/>
      <c r="C503" s="17"/>
      <c r="D503" s="17" t="s">
        <v>29</v>
      </c>
      <c r="E503" s="17"/>
      <c r="F503" s="17"/>
      <c r="G503" s="14">
        <f>[1]Source!AN1133</f>
        <v>627.61</v>
      </c>
      <c r="H503" s="48" t="str">
        <f>[1]Source!DF1133</f>
        <v/>
      </c>
      <c r="I503" s="49">
        <f>([1]Source!CS1133/IF([1]Source!BS1133&lt;&gt; 0, [1]Source!BS1133,1) * [1]Source!I1133)</f>
        <v>55.857289999999999</v>
      </c>
      <c r="J503" s="17"/>
      <c r="K503" s="17">
        <f>[1]Source!BS1133</f>
        <v>11.465999999999999</v>
      </c>
      <c r="L503" s="49">
        <f>[1]Source!R1133</f>
        <v>640.46</v>
      </c>
      <c r="M503" s="17"/>
    </row>
    <row r="504" spans="1:27" ht="15">
      <c r="A504" s="17"/>
      <c r="B504" s="17"/>
      <c r="C504" s="17"/>
      <c r="D504" s="17" t="s">
        <v>30</v>
      </c>
      <c r="E504" s="17"/>
      <c r="F504" s="17"/>
      <c r="G504" s="14">
        <f>[1]Source!AL1133</f>
        <v>5046.32</v>
      </c>
      <c r="H504" s="48" t="str">
        <f>[1]Source!DD1133</f>
        <v/>
      </c>
      <c r="I504" s="14">
        <f>([1]Source!CQ1133/IF([1]Source!BC1133&lt;&gt; 0, [1]Source!BC1133,1) * [1]Source!I1133)</f>
        <v>449.12247999999994</v>
      </c>
      <c r="J504" s="17"/>
      <c r="K504" s="17">
        <f>[1]Source!BC1133</f>
        <v>4.2619999999999996</v>
      </c>
      <c r="L504" s="14">
        <f>[1]Source!P1133</f>
        <v>1914.16</v>
      </c>
      <c r="M504" s="17"/>
    </row>
    <row r="505" spans="1:27" ht="15">
      <c r="A505" s="17"/>
      <c r="B505" s="17"/>
      <c r="C505" s="17"/>
      <c r="D505" s="17" t="s">
        <v>31</v>
      </c>
      <c r="E505" s="20" t="s">
        <v>34</v>
      </c>
      <c r="F505" s="17"/>
      <c r="G505" s="14">
        <f>[1]Source!BZ1133</f>
        <v>105</v>
      </c>
      <c r="H505" s="17"/>
      <c r="I505" s="14">
        <f>Y505 + Y508 + Y509 + Y510 + Y511 + Y512 + Y513</f>
        <v>458.36</v>
      </c>
      <c r="J505" s="17"/>
      <c r="K505" s="14">
        <f>[1]Source!AT1133</f>
        <v>105</v>
      </c>
      <c r="L505" s="14">
        <f>[1]Source!X1133 + [1]Source!X1134 + [1]Source!X1135 + [1]Source!X1136 + [1]Source!X1137 + [1]Source!X1138 + [1]Source!X1139</f>
        <v>5255.59</v>
      </c>
      <c r="M505" s="17"/>
      <c r="Y505">
        <f>ROUND((G505/100)*((([1]Source!CT1133/IF([1]Source!BA1133 &lt;&gt; 0, [1]Source!BA1133,1) * [1]Source!I1133)) + (([1]Source!CS1133/IF([1]Source!BS1133 &lt;&gt; 0, [1]Source!BS1133, 1) * [1]Source!I1133))),2)</f>
        <v>458.36</v>
      </c>
    </row>
    <row r="506" spans="1:27" ht="15">
      <c r="A506" s="17"/>
      <c r="B506" s="17"/>
      <c r="C506" s="17"/>
      <c r="D506" s="17" t="s">
        <v>32</v>
      </c>
      <c r="E506" s="20" t="s">
        <v>34</v>
      </c>
      <c r="F506" s="17"/>
      <c r="G506" s="14">
        <f>[1]Source!CA1133</f>
        <v>65</v>
      </c>
      <c r="H506" s="17"/>
      <c r="I506" s="14">
        <f>Z506 + Z508 + Z509 + Z510 + Z511 + Z512 + Z513</f>
        <v>283.75</v>
      </c>
      <c r="J506" s="17"/>
      <c r="K506" s="14">
        <f>[1]Source!AU1133</f>
        <v>65</v>
      </c>
      <c r="L506" s="14">
        <f>[1]Source!Y1133 + [1]Source!Y1134 + [1]Source!Y1135 + [1]Source!Y1136 + [1]Source!Y1137 + [1]Source!Y1138 + [1]Source!Y1139</f>
        <v>3253.46</v>
      </c>
      <c r="M506" s="17"/>
      <c r="Z506">
        <f>ROUND((G506/100)*((([1]Source!CT1133/IF([1]Source!BA1133 &lt;&gt; 0, [1]Source!BA1133,1) * [1]Source!I1133)) + (([1]Source!CS1133/IF([1]Source!BS1133 &lt;&gt; 0, [1]Source!BS1133, 1) * [1]Source!I1133))),2)</f>
        <v>283.75</v>
      </c>
    </row>
    <row r="507" spans="1:27" ht="15">
      <c r="A507" s="17"/>
      <c r="B507" s="17"/>
      <c r="C507" s="17"/>
      <c r="D507" s="17" t="s">
        <v>33</v>
      </c>
      <c r="E507" s="20" t="s">
        <v>35</v>
      </c>
      <c r="F507" s="17">
        <f>[1]Source!AQ1133</f>
        <v>549.78</v>
      </c>
      <c r="G507" s="17"/>
      <c r="H507" s="48" t="str">
        <f>[1]Source!DI1133</f>
        <v/>
      </c>
      <c r="I507" s="17"/>
      <c r="J507" s="17"/>
      <c r="K507" s="17"/>
      <c r="L507" s="17"/>
      <c r="M507" s="14">
        <f>[1]Source!U1133</f>
        <v>48.930419999999998</v>
      </c>
    </row>
    <row r="508" spans="1:27" ht="60">
      <c r="A508" s="45"/>
      <c r="B508" s="45"/>
      <c r="C508" s="45" t="str">
        <f>[1]Source!F1134</f>
        <v>401-0069</v>
      </c>
      <c r="D508" s="46" t="s">
        <v>85</v>
      </c>
      <c r="E508" s="47" t="str">
        <f>[1]Source!H1134</f>
        <v>м3</v>
      </c>
      <c r="F508" s="17">
        <f>ROUND([1]Source!I1134,6)</f>
        <v>9.0335000000000001</v>
      </c>
      <c r="G508" s="14">
        <f>IF([1]Source!AL1134=0,[1]Source!AK1134,[1]Source!AL1134)</f>
        <v>732.07</v>
      </c>
      <c r="H508" s="48" t="str">
        <f>[1]Source!DD1134</f>
        <v/>
      </c>
      <c r="I508" s="61">
        <f>([1]Source!CR1134/IF([1]Source!BB1134&lt;&gt; 0, [1]Source!BB1134,1) * [1]Source!I1134) + ([1]Source!CQ1134/IF([1]Source!BC1134&lt;&gt; 0, [1]Source!BC1134,1) * [1]Source!I1134) + ([1]Source!CT1134/IF([1]Source!BA1134&lt;&gt; 0, [1]Source!BA1134,1) * [1]Source!I1134)</f>
        <v>6613.1543450000008</v>
      </c>
      <c r="J508" s="48" t="str">
        <f>IF( [1]Source!BO1134 &lt;&gt;"", [1]Source!BO1134, "" )</f>
        <v/>
      </c>
      <c r="K508" s="17">
        <f>[1]Source!BC1134</f>
        <v>4.2619999999999996</v>
      </c>
      <c r="L508" s="14">
        <f>[1]Source!O1134</f>
        <v>28185.26</v>
      </c>
      <c r="M508" s="17"/>
      <c r="O508">
        <f>([1]Source!CT1134/IF([1]Source!BA1134&lt;&gt; 0, [1]Source!BA1134,1) * [1]Source!I1134)</f>
        <v>0</v>
      </c>
      <c r="P508">
        <f>IF( [1]Source!BI1134 = 1, (([1]Source!CR1134/IF([1]Source!BB1134&lt;&gt; 0, [1]Source!BB1134,1) * [1]Source!I1134) + ([1]Source!CQ1134/IF([1]Source!BC1134&lt;&gt; 0, [1]Source!BC1134,1) * [1]Source!I1134) + ([1]Source!CT1134/IF([1]Source!BA1134&lt;&gt; 0, [1]Source!BA1134,1) * [1]Source!I1134)), 0 )</f>
        <v>6613.1543450000008</v>
      </c>
      <c r="Q508">
        <f>IF( [1]Source!BI1134 = 2, (([1]Source!CR1134/IF([1]Source!BB1134&lt;&gt; 0, [1]Source!BB1134,1) * [1]Source!I1134) + ([1]Source!CQ1134/IF([1]Source!BC1134&lt;&gt; 0, [1]Source!BC1134,1) * [1]Source!I1134) + ([1]Source!CT1134/IF([1]Source!BA1134&lt;&gt; 0, [1]Source!BA1134,1) * [1]Source!I1134)), 0 )</f>
        <v>0</v>
      </c>
      <c r="R508">
        <f>IF( [1]Source!BI1134 = 3, (([1]Source!CR1134/IF([1]Source!BB1134&lt;&gt; 0, [1]Source!BB1134,1) * [1]Source!I1134) + ([1]Source!CQ1134/IF([1]Source!BC1134&lt;&gt; 0, [1]Source!BC1134,1) * [1]Source!I1134) + ([1]Source!CT1134/IF([1]Source!BA1134&lt;&gt; 0, [1]Source!BA1134,1) * [1]Source!I1134)), 0 )</f>
        <v>0</v>
      </c>
      <c r="S508">
        <f>IF( [1]Source!BI1134 = 4, (([1]Source!CR1134/IF([1]Source!BB1134&lt;&gt; 0, [1]Source!BB1134,1) * [1]Source!I1134) + ([1]Source!CQ1134/IF([1]Source!BC1134&lt;&gt; 0, [1]Source!BC1134,1) * [1]Source!I1134) + ([1]Source!CT1134/IF([1]Source!BA1134&lt;&gt; 0, [1]Source!BA1134,1) * [1]Source!I1134)), 0 )</f>
        <v>0</v>
      </c>
      <c r="T508">
        <f>IF( [1]Source!BI1134 = 1, [1]Source!O1134 + [1]Source!X1134 + [1]Source!Y1134, 0 )</f>
        <v>28185.26</v>
      </c>
      <c r="U508">
        <f>IF( [1]Source!BI1134 = 2, [1]Source!O1134 + [1]Source!X1134 + [1]Source!Y1134, 0 )</f>
        <v>0</v>
      </c>
      <c r="V508">
        <f>IF( [1]Source!BI1134 = 3, [1]Source!O1134 + [1]Source!X1134 + [1]Source!Y1134, 0 )</f>
        <v>0</v>
      </c>
      <c r="W508">
        <f>IF( [1]Source!BI1134 = 4, [1]Source!O1134 + [1]Source!X1134 + [1]Source!Y1134, 0 )</f>
        <v>0</v>
      </c>
      <c r="X508">
        <f>([1]Source!CS1134/IF([1]Source!BS1134&lt;&gt; 0, [1]Source!BS1134,1) * [1]Source!I1134)</f>
        <v>0</v>
      </c>
      <c r="Y508">
        <f>ROUND(([1]Source!BZ1134/100)*(([1]Source!CT1134/IF([1]Source!BA1134&lt;&gt; 0, [1]Source!BA1134,1) * [1]Source!I1134) + (([1]Source!CS1134/IF([1]Source!BS1134&lt;&gt; 0, [1]Source!BS1134,1) * [1]Source!I1134) )),2)</f>
        <v>0</v>
      </c>
      <c r="Z508">
        <f>ROUND(([1]Source!CA1134/100)*(([1]Source!CT1134/IF([1]Source!BA1134&lt;&gt; 0, [1]Source!BA1134,1) * [1]Source!I1134) + (([1]Source!CS1134/IF([1]Source!BS1134&lt;&gt; 0, [1]Source!BS1134,1) * [1]Source!I1134) )),2)</f>
        <v>0</v>
      </c>
    </row>
    <row r="509" spans="1:27" ht="90">
      <c r="A509" s="45"/>
      <c r="B509" s="45"/>
      <c r="C509" s="45" t="str">
        <f>[1]Source!F1135</f>
        <v>ТССЦ-2001 ТЕХ.ЧАСТЬ-IV Таб.1.2</v>
      </c>
      <c r="D509" s="46" t="s">
        <v>104</v>
      </c>
      <c r="E509" s="47" t="str">
        <f>[1]Source!H1135</f>
        <v>м3</v>
      </c>
      <c r="F509" s="17">
        <f>ROUND([1]Source!I1135,6)</f>
        <v>9.0335000000000001</v>
      </c>
      <c r="G509" s="14">
        <f>[1]Source!AC1135</f>
        <v>16.27</v>
      </c>
      <c r="H509" s="17"/>
      <c r="I509" s="61">
        <f>([1]Source!CR1135/IF([1]Source!BB1135&lt;&gt; 0, [1]Source!BB1135,1) * [1]Source!I1135) + ([1]Source!CQ1135/IF([1]Source!BC1135&lt;&gt; 0, [1]Source!BC1135,1) * [1]Source!I1135) + ([1]Source!CT1135/IF([1]Source!BA1135&lt;&gt; 0, [1]Source!BA1135,1) * [1]Source!I1135)</f>
        <v>146.97504499999999</v>
      </c>
      <c r="J509" s="48" t="str">
        <f>IF( [1]Source!BO1135 &lt;&gt;"", [1]Source!BO1135, "" )</f>
        <v/>
      </c>
      <c r="K509" s="17">
        <f>[1]Source!BC1135</f>
        <v>4.2619999999999996</v>
      </c>
      <c r="L509" s="14">
        <f>[1]Source!O1135</f>
        <v>626.41</v>
      </c>
      <c r="M509" s="17"/>
      <c r="O509">
        <f>([1]Source!CT1135/IF([1]Source!BA1135&lt;&gt; 0, [1]Source!BA1135,1) * [1]Source!I1135)</f>
        <v>0</v>
      </c>
      <c r="P509">
        <f>IF( [1]Source!BI1135 = 1, (([1]Source!CR1135/IF([1]Source!BB1135&lt;&gt; 0, [1]Source!BB1135,1) * [1]Source!I1135) + ([1]Source!CQ1135/IF([1]Source!BC1135&lt;&gt; 0, [1]Source!BC1135,1) * [1]Source!I1135) + ([1]Source!CT1135/IF([1]Source!BA1135&lt;&gt; 0, [1]Source!BA1135,1) * [1]Source!I1135)), 0 )</f>
        <v>146.97504499999999</v>
      </c>
      <c r="Q509">
        <f>IF( [1]Source!BI1135 = 2, (([1]Source!CR1135/IF([1]Source!BB1135&lt;&gt; 0, [1]Source!BB1135,1) * [1]Source!I1135) + ([1]Source!CQ1135/IF([1]Source!BC1135&lt;&gt; 0, [1]Source!BC1135,1) * [1]Source!I1135) + ([1]Source!CT1135/IF([1]Source!BA1135&lt;&gt; 0, [1]Source!BA1135,1) * [1]Source!I1135)), 0 )</f>
        <v>0</v>
      </c>
      <c r="R509">
        <f>IF( [1]Source!BI1135 = 3, (([1]Source!CR1135/IF([1]Source!BB1135&lt;&gt; 0, [1]Source!BB1135,1) * [1]Source!I1135) + ([1]Source!CQ1135/IF([1]Source!BC1135&lt;&gt; 0, [1]Source!BC1135,1) * [1]Source!I1135) + ([1]Source!CT1135/IF([1]Source!BA1135&lt;&gt; 0, [1]Source!BA1135,1) * [1]Source!I1135)), 0 )</f>
        <v>0</v>
      </c>
      <c r="S509">
        <f>IF( [1]Source!BI1135 = 4, (([1]Source!CR1135/IF([1]Source!BB1135&lt;&gt; 0, [1]Source!BB1135,1) * [1]Source!I1135) + ([1]Source!CQ1135/IF([1]Source!BC1135&lt;&gt; 0, [1]Source!BC1135,1) * [1]Source!I1135) + ([1]Source!CT1135/IF([1]Source!BA1135&lt;&gt; 0, [1]Source!BA1135,1) * [1]Source!I1135)), 0 )</f>
        <v>0</v>
      </c>
      <c r="T509">
        <f>IF( [1]Source!BI1135 = 1, [1]Source!O1135 + [1]Source!X1135 + [1]Source!Y1135, 0 )</f>
        <v>626.41</v>
      </c>
      <c r="U509">
        <f>IF( [1]Source!BI1135 = 2, [1]Source!O1135 + [1]Source!X1135 + [1]Source!Y1135, 0 )</f>
        <v>0</v>
      </c>
      <c r="V509">
        <f>IF( [1]Source!BI1135 = 3, [1]Source!O1135 + [1]Source!X1135 + [1]Source!Y1135, 0 )</f>
        <v>0</v>
      </c>
      <c r="W509">
        <f>IF( [1]Source!BI1135 = 4, [1]Source!O1135 + [1]Source!X1135 + [1]Source!Y1135, 0 )</f>
        <v>0</v>
      </c>
      <c r="X509">
        <f>([1]Source!CS1135/IF([1]Source!BS1135&lt;&gt; 0, [1]Source!BS1135,1) * [1]Source!I1135)</f>
        <v>0</v>
      </c>
      <c r="Y509">
        <f>ROUND(([1]Source!BZ1135/100)*(([1]Source!CT1135/IF([1]Source!BA1135&lt;&gt; 0, [1]Source!BA1135,1) * [1]Source!I1135) + (([1]Source!CS1135/IF([1]Source!BS1135&lt;&gt; 0, [1]Source!BS1135,1) * [1]Source!I1135) )),2)</f>
        <v>0</v>
      </c>
      <c r="Z509">
        <f>ROUND(([1]Source!CA1135/100)*(([1]Source!CT1135/IF([1]Source!BA1135&lt;&gt; 0, [1]Source!BA1135,1) * [1]Source!I1135) + (([1]Source!CS1135/IF([1]Source!BS1135&lt;&gt; 0, [1]Source!BS1135,1) * [1]Source!I1135) )),2)</f>
        <v>0</v>
      </c>
    </row>
    <row r="510" spans="1:27" ht="60">
      <c r="A510" s="45"/>
      <c r="B510" s="45"/>
      <c r="C510" s="45" t="str">
        <f>[1]Source!F1136</f>
        <v>204-0066-1</v>
      </c>
      <c r="D510" s="46" t="s">
        <v>105</v>
      </c>
      <c r="E510" s="47" t="str">
        <f>[1]Source!H1136</f>
        <v>т</v>
      </c>
      <c r="F510" s="17">
        <f>ROUND([1]Source!I1136,6)</f>
        <v>1.7649999999999999E-2</v>
      </c>
      <c r="G510" s="14">
        <f>IF([1]Source!AL1136=0,[1]Source!AK1136,[1]Source!AL1136)</f>
        <v>7603.9</v>
      </c>
      <c r="H510" s="48" t="str">
        <f>[1]Source!DD1136</f>
        <v/>
      </c>
      <c r="I510" s="61">
        <f>([1]Source!CR1136/IF([1]Source!BB1136&lt;&gt; 0, [1]Source!BB1136,1) * [1]Source!I1136) + ([1]Source!CQ1136/IF([1]Source!BC1136&lt;&gt; 0, [1]Source!BC1136,1) * [1]Source!I1136) + ([1]Source!CT1136/IF([1]Source!BA1136&lt;&gt; 0, [1]Source!BA1136,1) * [1]Source!I1136)</f>
        <v>134.20883499999999</v>
      </c>
      <c r="J510" s="48" t="str">
        <f>IF( [1]Source!BO1136 &lt;&gt;"", [1]Source!BO1136, "" )</f>
        <v/>
      </c>
      <c r="K510" s="17">
        <f>[1]Source!BC1136</f>
        <v>4.2619999999999996</v>
      </c>
      <c r="L510" s="14">
        <f>[1]Source!O1136</f>
        <v>572</v>
      </c>
      <c r="M510" s="17"/>
      <c r="O510">
        <f>([1]Source!CT1136/IF([1]Source!BA1136&lt;&gt; 0, [1]Source!BA1136,1) * [1]Source!I1136)</f>
        <v>0</v>
      </c>
      <c r="P510">
        <f>IF( [1]Source!BI1136 = 1, (([1]Source!CR1136/IF([1]Source!BB1136&lt;&gt; 0, [1]Source!BB1136,1) * [1]Source!I1136) + ([1]Source!CQ1136/IF([1]Source!BC1136&lt;&gt; 0, [1]Source!BC1136,1) * [1]Source!I1136) + ([1]Source!CT1136/IF([1]Source!BA1136&lt;&gt; 0, [1]Source!BA1136,1) * [1]Source!I1136)), 0 )</f>
        <v>134.20883499999999</v>
      </c>
      <c r="Q510">
        <f>IF( [1]Source!BI1136 = 2, (([1]Source!CR1136/IF([1]Source!BB1136&lt;&gt; 0, [1]Source!BB1136,1) * [1]Source!I1136) + ([1]Source!CQ1136/IF([1]Source!BC1136&lt;&gt; 0, [1]Source!BC1136,1) * [1]Source!I1136) + ([1]Source!CT1136/IF([1]Source!BA1136&lt;&gt; 0, [1]Source!BA1136,1) * [1]Source!I1136)), 0 )</f>
        <v>0</v>
      </c>
      <c r="R510">
        <f>IF( [1]Source!BI1136 = 3, (([1]Source!CR1136/IF([1]Source!BB1136&lt;&gt; 0, [1]Source!BB1136,1) * [1]Source!I1136) + ([1]Source!CQ1136/IF([1]Source!BC1136&lt;&gt; 0, [1]Source!BC1136,1) * [1]Source!I1136) + ([1]Source!CT1136/IF([1]Source!BA1136&lt;&gt; 0, [1]Source!BA1136,1) * [1]Source!I1136)), 0 )</f>
        <v>0</v>
      </c>
      <c r="S510">
        <f>IF( [1]Source!BI1136 = 4, (([1]Source!CR1136/IF([1]Source!BB1136&lt;&gt; 0, [1]Source!BB1136,1) * [1]Source!I1136) + ([1]Source!CQ1136/IF([1]Source!BC1136&lt;&gt; 0, [1]Source!BC1136,1) * [1]Source!I1136) + ([1]Source!CT1136/IF([1]Source!BA1136&lt;&gt; 0, [1]Source!BA1136,1) * [1]Source!I1136)), 0 )</f>
        <v>0</v>
      </c>
      <c r="T510">
        <f>IF( [1]Source!BI1136 = 1, [1]Source!O1136 + [1]Source!X1136 + [1]Source!Y1136, 0 )</f>
        <v>572</v>
      </c>
      <c r="U510">
        <f>IF( [1]Source!BI1136 = 2, [1]Source!O1136 + [1]Source!X1136 + [1]Source!Y1136, 0 )</f>
        <v>0</v>
      </c>
      <c r="V510">
        <f>IF( [1]Source!BI1136 = 3, [1]Source!O1136 + [1]Source!X1136 + [1]Source!Y1136, 0 )</f>
        <v>0</v>
      </c>
      <c r="W510">
        <f>IF( [1]Source!BI1136 = 4, [1]Source!O1136 + [1]Source!X1136 + [1]Source!Y1136, 0 )</f>
        <v>0</v>
      </c>
      <c r="X510">
        <f>([1]Source!CS1136/IF([1]Source!BS1136&lt;&gt; 0, [1]Source!BS1136,1) * [1]Source!I1136)</f>
        <v>0</v>
      </c>
      <c r="Y510">
        <f>ROUND(([1]Source!BZ1136/100)*(([1]Source!CT1136/IF([1]Source!BA1136&lt;&gt; 0, [1]Source!BA1136,1) * [1]Source!I1136) + (([1]Source!CS1136/IF([1]Source!BS1136&lt;&gt; 0, [1]Source!BS1136,1) * [1]Source!I1136) )),2)</f>
        <v>0</v>
      </c>
      <c r="Z510">
        <f>ROUND(([1]Source!CA1136/100)*(([1]Source!CT1136/IF([1]Source!BA1136&lt;&gt; 0, [1]Source!BA1136,1) * [1]Source!I1136) + (([1]Source!CS1136/IF([1]Source!BS1136&lt;&gt; 0, [1]Source!BS1136,1) * [1]Source!I1136) )),2)</f>
        <v>0</v>
      </c>
    </row>
    <row r="511" spans="1:27" ht="60">
      <c r="A511" s="45"/>
      <c r="B511" s="45"/>
      <c r="C511" s="45" t="str">
        <f>[1]Source!F1137</f>
        <v>204-0002</v>
      </c>
      <c r="D511" s="46" t="s">
        <v>106</v>
      </c>
      <c r="E511" s="47" t="str">
        <f>[1]Source!H1137</f>
        <v>т</v>
      </c>
      <c r="F511" s="17">
        <f>ROUND([1]Source!I1137,6)</f>
        <v>0.14799999999999999</v>
      </c>
      <c r="G511" s="14">
        <f>IF([1]Source!AL1137=0,[1]Source!AK1137,[1]Source!AL1137)</f>
        <v>6577.6</v>
      </c>
      <c r="H511" s="48" t="str">
        <f>[1]Source!DD1137</f>
        <v/>
      </c>
      <c r="I511" s="61">
        <f>([1]Source!CR1137/IF([1]Source!BB1137&lt;&gt; 0, [1]Source!BB1137,1) * [1]Source!I1137) + ([1]Source!CQ1137/IF([1]Source!BC1137&lt;&gt; 0, [1]Source!BC1137,1) * [1]Source!I1137) + ([1]Source!CT1137/IF([1]Source!BA1137&lt;&gt; 0, [1]Source!BA1137,1) * [1]Source!I1137)</f>
        <v>973.48479999999995</v>
      </c>
      <c r="J511" s="48" t="str">
        <f>IF( [1]Source!BO1137 &lt;&gt;"", [1]Source!BO1137, "" )</f>
        <v/>
      </c>
      <c r="K511" s="17">
        <f>[1]Source!BC1137</f>
        <v>4.2619999999999996</v>
      </c>
      <c r="L511" s="14">
        <f>[1]Source!O1137</f>
        <v>4148.99</v>
      </c>
      <c r="M511" s="17"/>
      <c r="O511">
        <f>([1]Source!CT1137/IF([1]Source!BA1137&lt;&gt; 0, [1]Source!BA1137,1) * [1]Source!I1137)</f>
        <v>0</v>
      </c>
      <c r="P511">
        <f>IF( [1]Source!BI1137 = 1, (([1]Source!CR1137/IF([1]Source!BB1137&lt;&gt; 0, [1]Source!BB1137,1) * [1]Source!I1137) + ([1]Source!CQ1137/IF([1]Source!BC1137&lt;&gt; 0, [1]Source!BC1137,1) * [1]Source!I1137) + ([1]Source!CT1137/IF([1]Source!BA1137&lt;&gt; 0, [1]Source!BA1137,1) * [1]Source!I1137)), 0 )</f>
        <v>973.48479999999995</v>
      </c>
      <c r="Q511">
        <f>IF( [1]Source!BI1137 = 2, (([1]Source!CR1137/IF([1]Source!BB1137&lt;&gt; 0, [1]Source!BB1137,1) * [1]Source!I1137) + ([1]Source!CQ1137/IF([1]Source!BC1137&lt;&gt; 0, [1]Source!BC1137,1) * [1]Source!I1137) + ([1]Source!CT1137/IF([1]Source!BA1137&lt;&gt; 0, [1]Source!BA1137,1) * [1]Source!I1137)), 0 )</f>
        <v>0</v>
      </c>
      <c r="R511">
        <f>IF( [1]Source!BI1137 = 3, (([1]Source!CR1137/IF([1]Source!BB1137&lt;&gt; 0, [1]Source!BB1137,1) * [1]Source!I1137) + ([1]Source!CQ1137/IF([1]Source!BC1137&lt;&gt; 0, [1]Source!BC1137,1) * [1]Source!I1137) + ([1]Source!CT1137/IF([1]Source!BA1137&lt;&gt; 0, [1]Source!BA1137,1) * [1]Source!I1137)), 0 )</f>
        <v>0</v>
      </c>
      <c r="S511">
        <f>IF( [1]Source!BI1137 = 4, (([1]Source!CR1137/IF([1]Source!BB1137&lt;&gt; 0, [1]Source!BB1137,1) * [1]Source!I1137) + ([1]Source!CQ1137/IF([1]Source!BC1137&lt;&gt; 0, [1]Source!BC1137,1) * [1]Source!I1137) + ([1]Source!CT1137/IF([1]Source!BA1137&lt;&gt; 0, [1]Source!BA1137,1) * [1]Source!I1137)), 0 )</f>
        <v>0</v>
      </c>
      <c r="T511">
        <f>IF( [1]Source!BI1137 = 1, [1]Source!O1137 + [1]Source!X1137 + [1]Source!Y1137, 0 )</f>
        <v>4148.99</v>
      </c>
      <c r="U511">
        <f>IF( [1]Source!BI1137 = 2, [1]Source!O1137 + [1]Source!X1137 + [1]Source!Y1137, 0 )</f>
        <v>0</v>
      </c>
      <c r="V511">
        <f>IF( [1]Source!BI1137 = 3, [1]Source!O1137 + [1]Source!X1137 + [1]Source!Y1137, 0 )</f>
        <v>0</v>
      </c>
      <c r="W511">
        <f>IF( [1]Source!BI1137 = 4, [1]Source!O1137 + [1]Source!X1137 + [1]Source!Y1137, 0 )</f>
        <v>0</v>
      </c>
      <c r="X511">
        <f>([1]Source!CS1137/IF([1]Source!BS1137&lt;&gt; 0, [1]Source!BS1137,1) * [1]Source!I1137)</f>
        <v>0</v>
      </c>
      <c r="Y511">
        <f>ROUND(([1]Source!BZ1137/100)*(([1]Source!CT1137/IF([1]Source!BA1137&lt;&gt; 0, [1]Source!BA1137,1) * [1]Source!I1137) + (([1]Source!CS1137/IF([1]Source!BS1137&lt;&gt; 0, [1]Source!BS1137,1) * [1]Source!I1137) )),2)</f>
        <v>0</v>
      </c>
      <c r="Z511">
        <f>ROUND(([1]Source!CA1137/100)*(([1]Source!CT1137/IF([1]Source!BA1137&lt;&gt; 0, [1]Source!BA1137,1) * [1]Source!I1137) + (([1]Source!CS1137/IF([1]Source!BS1137&lt;&gt; 0, [1]Source!BS1137,1) * [1]Source!I1137) )),2)</f>
        <v>0</v>
      </c>
    </row>
    <row r="512" spans="1:27" ht="75">
      <c r="A512" s="45"/>
      <c r="B512" s="45"/>
      <c r="C512" s="45" t="str">
        <f>[1]Source!F1138</f>
        <v>204-0022</v>
      </c>
      <c r="D512" s="46" t="s">
        <v>88</v>
      </c>
      <c r="E512" s="47" t="str">
        <f>[1]Source!H1138</f>
        <v>т</v>
      </c>
      <c r="F512" s="17">
        <f>ROUND([1]Source!I1138,6)</f>
        <v>1.4650000000000001</v>
      </c>
      <c r="G512" s="14">
        <f>IF([1]Source!AL1138=0,[1]Source!AK1138,[1]Source!AL1138)</f>
        <v>6420</v>
      </c>
      <c r="H512" s="48" t="str">
        <f>[1]Source!DD1138</f>
        <v/>
      </c>
      <c r="I512" s="61">
        <f>([1]Source!CR1138/IF([1]Source!BB1138&lt;&gt; 0, [1]Source!BB1138,1) * [1]Source!I1138) + ([1]Source!CQ1138/IF([1]Source!BC1138&lt;&gt; 0, [1]Source!BC1138,1) * [1]Source!I1138) + ([1]Source!CT1138/IF([1]Source!BA1138&lt;&gt; 0, [1]Source!BA1138,1) * [1]Source!I1138)</f>
        <v>9405.3000000000011</v>
      </c>
      <c r="J512" s="48" t="str">
        <f>IF( [1]Source!BO1138 &lt;&gt;"", [1]Source!BO1138, "" )</f>
        <v/>
      </c>
      <c r="K512" s="17">
        <f>[1]Source!BC1138</f>
        <v>4.2619999999999996</v>
      </c>
      <c r="L512" s="14">
        <f>[1]Source!O1138</f>
        <v>40085.39</v>
      </c>
      <c r="M512" s="17"/>
      <c r="O512">
        <f>([1]Source!CT1138/IF([1]Source!BA1138&lt;&gt; 0, [1]Source!BA1138,1) * [1]Source!I1138)</f>
        <v>0</v>
      </c>
      <c r="P512">
        <f>IF( [1]Source!BI1138 = 1, (([1]Source!CR1138/IF([1]Source!BB1138&lt;&gt; 0, [1]Source!BB1138,1) * [1]Source!I1138) + ([1]Source!CQ1138/IF([1]Source!BC1138&lt;&gt; 0, [1]Source!BC1138,1) * [1]Source!I1138) + ([1]Source!CT1138/IF([1]Source!BA1138&lt;&gt; 0, [1]Source!BA1138,1) * [1]Source!I1138)), 0 )</f>
        <v>9405.3000000000011</v>
      </c>
      <c r="Q512">
        <f>IF( [1]Source!BI1138 = 2, (([1]Source!CR1138/IF([1]Source!BB1138&lt;&gt; 0, [1]Source!BB1138,1) * [1]Source!I1138) + ([1]Source!CQ1138/IF([1]Source!BC1138&lt;&gt; 0, [1]Source!BC1138,1) * [1]Source!I1138) + ([1]Source!CT1138/IF([1]Source!BA1138&lt;&gt; 0, [1]Source!BA1138,1) * [1]Source!I1138)), 0 )</f>
        <v>0</v>
      </c>
      <c r="R512">
        <f>IF( [1]Source!BI1138 = 3, (([1]Source!CR1138/IF([1]Source!BB1138&lt;&gt; 0, [1]Source!BB1138,1) * [1]Source!I1138) + ([1]Source!CQ1138/IF([1]Source!BC1138&lt;&gt; 0, [1]Source!BC1138,1) * [1]Source!I1138) + ([1]Source!CT1138/IF([1]Source!BA1138&lt;&gt; 0, [1]Source!BA1138,1) * [1]Source!I1138)), 0 )</f>
        <v>0</v>
      </c>
      <c r="S512">
        <f>IF( [1]Source!BI1138 = 4, (([1]Source!CR1138/IF([1]Source!BB1138&lt;&gt; 0, [1]Source!BB1138,1) * [1]Source!I1138) + ([1]Source!CQ1138/IF([1]Source!BC1138&lt;&gt; 0, [1]Source!BC1138,1) * [1]Source!I1138) + ([1]Source!CT1138/IF([1]Source!BA1138&lt;&gt; 0, [1]Source!BA1138,1) * [1]Source!I1138)), 0 )</f>
        <v>0</v>
      </c>
      <c r="T512">
        <f>IF( [1]Source!BI1138 = 1, [1]Source!O1138 + [1]Source!X1138 + [1]Source!Y1138, 0 )</f>
        <v>40085.39</v>
      </c>
      <c r="U512">
        <f>IF( [1]Source!BI1138 = 2, [1]Source!O1138 + [1]Source!X1138 + [1]Source!Y1138, 0 )</f>
        <v>0</v>
      </c>
      <c r="V512">
        <f>IF( [1]Source!BI1138 = 3, [1]Source!O1138 + [1]Source!X1138 + [1]Source!Y1138, 0 )</f>
        <v>0</v>
      </c>
      <c r="W512">
        <f>IF( [1]Source!BI1138 = 4, [1]Source!O1138 + [1]Source!X1138 + [1]Source!Y1138, 0 )</f>
        <v>0</v>
      </c>
      <c r="X512">
        <f>([1]Source!CS1138/IF([1]Source!BS1138&lt;&gt; 0, [1]Source!BS1138,1) * [1]Source!I1138)</f>
        <v>0</v>
      </c>
      <c r="Y512">
        <f>ROUND(([1]Source!BZ1138/100)*(([1]Source!CT1138/IF([1]Source!BA1138&lt;&gt; 0, [1]Source!BA1138,1) * [1]Source!I1138) + (([1]Source!CS1138/IF([1]Source!BS1138&lt;&gt; 0, [1]Source!BS1138,1) * [1]Source!I1138) )),2)</f>
        <v>0</v>
      </c>
      <c r="Z512">
        <f>ROUND(([1]Source!CA1138/100)*(([1]Source!CT1138/IF([1]Source!BA1138&lt;&gt; 0, [1]Source!BA1138,1) * [1]Source!I1138) + (([1]Source!CS1138/IF([1]Source!BS1138&lt;&gt; 0, [1]Source!BS1138,1) * [1]Source!I1138) )),2)</f>
        <v>0</v>
      </c>
    </row>
    <row r="513" spans="1:27" ht="75">
      <c r="A513" s="50"/>
      <c r="B513" s="50"/>
      <c r="C513" s="50" t="str">
        <f>[1]Source!F1139</f>
        <v>204-0025</v>
      </c>
      <c r="D513" s="51" t="s">
        <v>107</v>
      </c>
      <c r="E513" s="52" t="str">
        <f>[1]Source!H1139</f>
        <v>т</v>
      </c>
      <c r="F513" s="53">
        <f>ROUND([1]Source!I1139,6)</f>
        <v>0.30199999999999999</v>
      </c>
      <c r="G513" s="54">
        <f>IF([1]Source!AL1139=0,[1]Source!AK1139,[1]Source!AL1139)</f>
        <v>6250</v>
      </c>
      <c r="H513" s="55" t="str">
        <f>[1]Source!DD1139</f>
        <v/>
      </c>
      <c r="I513" s="56">
        <f>([1]Source!CR1139/IF([1]Source!BB1139&lt;&gt; 0, [1]Source!BB1139,1) * [1]Source!I1139) + ([1]Source!CQ1139/IF([1]Source!BC1139&lt;&gt; 0, [1]Source!BC1139,1) * [1]Source!I1139) + ([1]Source!CT1139/IF([1]Source!BA1139&lt;&gt; 0, [1]Source!BA1139,1) * [1]Source!I1139)</f>
        <v>1887.5</v>
      </c>
      <c r="J513" s="55" t="str">
        <f>IF( [1]Source!BO1139 &lt;&gt;"", [1]Source!BO1139, "" )</f>
        <v/>
      </c>
      <c r="K513" s="53">
        <f>[1]Source!BC1139</f>
        <v>4.2619999999999996</v>
      </c>
      <c r="L513" s="54">
        <f>[1]Source!O1139</f>
        <v>8044.53</v>
      </c>
      <c r="M513" s="53"/>
      <c r="O513">
        <f>([1]Source!CT1139/IF([1]Source!BA1139&lt;&gt; 0, [1]Source!BA1139,1) * [1]Source!I1139)</f>
        <v>0</v>
      </c>
      <c r="P513">
        <f>IF( [1]Source!BI1139 = 1, (([1]Source!CR1139/IF([1]Source!BB1139&lt;&gt; 0, [1]Source!BB1139,1) * [1]Source!I1139) + ([1]Source!CQ1139/IF([1]Source!BC1139&lt;&gt; 0, [1]Source!BC1139,1) * [1]Source!I1139) + ([1]Source!CT1139/IF([1]Source!BA1139&lt;&gt; 0, [1]Source!BA1139,1) * [1]Source!I1139)), 0 )</f>
        <v>1887.5</v>
      </c>
      <c r="Q513">
        <f>IF( [1]Source!BI1139 = 2, (([1]Source!CR1139/IF([1]Source!BB1139&lt;&gt; 0, [1]Source!BB1139,1) * [1]Source!I1139) + ([1]Source!CQ1139/IF([1]Source!BC1139&lt;&gt; 0, [1]Source!BC1139,1) * [1]Source!I1139) + ([1]Source!CT1139/IF([1]Source!BA1139&lt;&gt; 0, [1]Source!BA1139,1) * [1]Source!I1139)), 0 )</f>
        <v>0</v>
      </c>
      <c r="R513">
        <f>IF( [1]Source!BI1139 = 3, (([1]Source!CR1139/IF([1]Source!BB1139&lt;&gt; 0, [1]Source!BB1139,1) * [1]Source!I1139) + ([1]Source!CQ1139/IF([1]Source!BC1139&lt;&gt; 0, [1]Source!BC1139,1) * [1]Source!I1139) + ([1]Source!CT1139/IF([1]Source!BA1139&lt;&gt; 0, [1]Source!BA1139,1) * [1]Source!I1139)), 0 )</f>
        <v>0</v>
      </c>
      <c r="S513">
        <f>IF( [1]Source!BI1139 = 4, (([1]Source!CR1139/IF([1]Source!BB1139&lt;&gt; 0, [1]Source!BB1139,1) * [1]Source!I1139) + ([1]Source!CQ1139/IF([1]Source!BC1139&lt;&gt; 0, [1]Source!BC1139,1) * [1]Source!I1139) + ([1]Source!CT1139/IF([1]Source!BA1139&lt;&gt; 0, [1]Source!BA1139,1) * [1]Source!I1139)), 0 )</f>
        <v>0</v>
      </c>
      <c r="T513">
        <f>IF( [1]Source!BI1139 = 1, [1]Source!O1139 + [1]Source!X1139 + [1]Source!Y1139, 0 )</f>
        <v>8044.53</v>
      </c>
      <c r="U513">
        <f>IF( [1]Source!BI1139 = 2, [1]Source!O1139 + [1]Source!X1139 + [1]Source!Y1139, 0 )</f>
        <v>0</v>
      </c>
      <c r="V513">
        <f>IF( [1]Source!BI1139 = 3, [1]Source!O1139 + [1]Source!X1139 + [1]Source!Y1139, 0 )</f>
        <v>0</v>
      </c>
      <c r="W513">
        <f>IF( [1]Source!BI1139 = 4, [1]Source!O1139 + [1]Source!X1139 + [1]Source!Y1139, 0 )</f>
        <v>0</v>
      </c>
      <c r="X513">
        <f>([1]Source!CS1139/IF([1]Source!BS1139&lt;&gt; 0, [1]Source!BS1139,1) * [1]Source!I1139)</f>
        <v>0</v>
      </c>
      <c r="Y513">
        <f>ROUND(([1]Source!BZ1139/100)*(([1]Source!CT1139/IF([1]Source!BA1139&lt;&gt; 0, [1]Source!BA1139,1) * [1]Source!I1139) + (([1]Source!CS1139/IF([1]Source!BS1139&lt;&gt; 0, [1]Source!BS1139,1) * [1]Source!I1139) )),2)</f>
        <v>0</v>
      </c>
      <c r="Z513">
        <f>ROUND(([1]Source!CA1139/100)*(([1]Source!CT1139/IF([1]Source!BA1139&lt;&gt; 0, [1]Source!BA1139,1) * [1]Source!I1139) + (([1]Source!CS1139/IF([1]Source!BS1139&lt;&gt; 0, [1]Source!BS1139,1) * [1]Source!I1139) )),2)</f>
        <v>0</v>
      </c>
    </row>
    <row r="514" spans="1:27" ht="15.75">
      <c r="A514" s="17"/>
      <c r="B514" s="17"/>
      <c r="C514" s="17"/>
      <c r="D514" s="17"/>
      <c r="E514" s="17"/>
      <c r="F514" s="17"/>
      <c r="G514" s="17"/>
      <c r="H514" s="17"/>
      <c r="I514" s="57">
        <f>([1]Source!CT1133/IF([1]Source!BA1133 &lt;&gt;0, [1]Source!BA1133, 1) * [1]Source!I1133) + ([1]Source!CR1133 / IF([1]Source!BB1133 &lt;&gt;0, [1]Source!BB1133, 1) * [1]Source!I1133 ) + I504 + I505 + I506 + I508 + I509 + I510 + I511 + I512 + I513</f>
        <v>21144.821475000001</v>
      </c>
      <c r="J514" s="58"/>
      <c r="K514" s="58"/>
      <c r="L514" s="57">
        <f>[1]Source!S1133+[1]Source!Q1133+L504 + L505 + L506 + L508 + L509 + L510 + L511 + L512 + L513</f>
        <v>98860.47</v>
      </c>
      <c r="M514" s="57">
        <f>[1]Source!U1133</f>
        <v>48.930419999999998</v>
      </c>
      <c r="N514" s="59">
        <f>I514</f>
        <v>21144.821475000001</v>
      </c>
      <c r="O514">
        <f>([1]Source!CT1133/IF([1]Source!BA1133&lt;&gt; 0, [1]Source!BA1133,1) * [1]Source!I1133)</f>
        <v>380.67881</v>
      </c>
      <c r="P514">
        <f>IF( [1]Source!BI1133 = 1, (( ( ([1]Source!CT1133/IF([1]Source!BA1133 &lt;&gt;0,[1]Source!BA1133, 1) * [1]Source!I1133) + ([1]Source!CR1133/IF([1]Source!BB1133 &lt;&gt;0,[1]Source!BB1133, 1)* [1]Source!I1133) + ([1]Source!CQ1133/IF([1]Source!BC1133 &lt;&gt;0,[1]Source!BC1133, 1) * [1]Source!I1133) ) + (([1]Source!BZ1133/100)*( ([1]Source!CT1133/IF([1]Source!BA1133 &lt;&gt;0,[1]Source!BA1133, 1)* [1]Source!I1133) + ([1]Source!CS1133/IF([1]Source!BS1133 &lt;&gt;0,[1]Source!BS1133, 1) * [1]Source!I1133 ))) + (([1]Source!CA1133/100)*( ([1]Source!CT1133/IF([1]Source!BA1133 &lt;&gt;0,[1]Source!BA1133, 1)* [1]Source!I1133) + ([1]Source!CS1133/IF([1]Source!BS1133 &lt;&gt;0,[1]Source!BS1133, 1) * [1]Source!I1133 ))))), 0 )</f>
        <v>1984.1998199999998</v>
      </c>
      <c r="Q514">
        <f>IF( [1]Source!BI1133 = 2, (( ( ([1]Source!CT1133/IF([1]Source!BA1133 &lt;&gt;0,[1]Source!BA1133, 1) * [1]Source!I1133) + ([1]Source!CR1133/IF([1]Source!BB1133 &lt;&gt;0,[1]Source!BB1133, 1)* [1]Source!I1133) + ([1]Source!CQ1133/IF([1]Source!BC1133 &lt;&gt;0,[1]Source!BC1133, 1) * [1]Source!I1133) ) + (([1]Source!BZ1133/100)*( ([1]Source!CT1133/IF([1]Source!BA1133 &lt;&gt;0,[1]Source!BA1133, 1)* [1]Source!I1133) + ([1]Source!CS1133/IF([1]Source!BS1133 &lt;&gt;0,[1]Source!BS1133, 1) * [1]Source!I1133 ))) + (([1]Source!CA1133/100)*( ([1]Source!CT1133/IF([1]Source!BA1133 &lt;&gt;0,[1]Source!BA1133, 1)* [1]Source!I1133) + ([1]Source!CS1133/IF([1]Source!BS1133 &lt;&gt;0,[1]Source!BS1133, 1) * [1]Source!I1133 ))))), 0 )</f>
        <v>0</v>
      </c>
      <c r="R514">
        <f>IF( [1]Source!BI1133 = 3, (( ( ([1]Source!CT1133/IF([1]Source!BA1133 &lt;&gt;0,[1]Source!BA1133, 1) * [1]Source!I1133) + ([1]Source!CR1133/IF([1]Source!BB1133 &lt;&gt;0,[1]Source!BB1133, 1)* [1]Source!I1133) + ([1]Source!CQ1133/IF([1]Source!BC1133 &lt;&gt;0,[1]Source!BC1133, 1) * [1]Source!I1133) ) + (([1]Source!BZ1133/100)*( ([1]Source!CT1133/IF([1]Source!BA1133 &lt;&gt;0,[1]Source!BA1133, 1)* [1]Source!I1133) + ([1]Source!CS1133/IF([1]Source!BS1133 &lt;&gt;0,[1]Source!BS1133, 1) * [1]Source!I1133 ))) + (([1]Source!CA1133/100)*( ([1]Source!CT1133/IF([1]Source!BA1133 &lt;&gt;0,[1]Source!BA1133, 1)* [1]Source!I1133) + ([1]Source!CS1133/IF([1]Source!BS1133 &lt;&gt;0,[1]Source!BS1133, 1) * [1]Source!I1133 ))))), 0 )</f>
        <v>0</v>
      </c>
      <c r="S514">
        <f>IF( [1]Source!BI1133 = 4, (( ( ([1]Source!CT1133/IF([1]Source!BA1133 &lt;&gt;0,[1]Source!BA1133, 1) * [1]Source!I1133) + ([1]Source!CR1133/IF([1]Source!BB1133 &lt;&gt;0,[1]Source!BB1133, 1)* [1]Source!I1133) + ([1]Source!CQ1133/IF([1]Source!BC1133 &lt;&gt;0,[1]Source!BC1133, 1) * [1]Source!I1133) ) + (([1]Source!BZ1133/100)*( ([1]Source!CT1133/IF([1]Source!BA1133 &lt;&gt;0,[1]Source!BA1133, 1)* [1]Source!I1133) + ([1]Source!CS1133/IF([1]Source!BS1133 &lt;&gt;0,[1]Source!BS1133, 1) * [1]Source!I1133 ))) + (([1]Source!CA1133/100)*( ([1]Source!CT1133/IF([1]Source!BA1133 &lt;&gt;0,[1]Source!BA1133, 1)* [1]Source!I1133) + ([1]Source!CS1133/IF([1]Source!BS1133 &lt;&gt;0,[1]Source!BS1133, 1) * [1]Source!I1133 ))))), 0 )</f>
        <v>0</v>
      </c>
      <c r="T514">
        <f>IF( [1]Source!BI1133 = 1, [1]Source!O1133 + [1]Source!X1133 + [1]Source!Y1133, 0 )</f>
        <v>17197.89</v>
      </c>
      <c r="U514">
        <f>IF( [1]Source!BI1133 = 2, [1]Source!O1133 + [1]Source!X1133 + [1]Source!Y1133, 0 )</f>
        <v>0</v>
      </c>
      <c r="V514">
        <f>IF( [1]Source!BI1133 = 3, [1]Source!O1133 + [1]Source!X1133 + [1]Source!Y1133, 0 )</f>
        <v>0</v>
      </c>
      <c r="W514">
        <f>IF( [1]Source!BI1133 = 4, [1]Source!O1133 + [1]Source!X1133 + [1]Source!Y1133, 0 )</f>
        <v>0</v>
      </c>
      <c r="X514">
        <f>([1]Source!CS1133/IF([1]Source!BS1133&lt;&gt; 0, [1]Source!BS1133,1) * [1]Source!I1133)</f>
        <v>55.857289999999999</v>
      </c>
    </row>
    <row r="515" spans="1:27" ht="60">
      <c r="A515" s="44">
        <v>40</v>
      </c>
      <c r="B515" s="44" t="str">
        <f>[1]Source!E1142</f>
        <v>189</v>
      </c>
      <c r="C515" s="45" t="str">
        <f>[1]Source!F1142</f>
        <v>08-01-003-4</v>
      </c>
      <c r="D515" s="46" t="s">
        <v>108</v>
      </c>
      <c r="E515" s="47" t="str">
        <f>[1]Source!H1142</f>
        <v>100 м2</v>
      </c>
      <c r="F515" s="17">
        <f>ROUND([1]Source!I1142,6)</f>
        <v>0.11</v>
      </c>
      <c r="G515" s="14">
        <f>IF( [1]Source!AK1142 &lt;&gt;0, [1]Source!AK1142, [1]Source!AL1142 + [1]Source!AM1142 + [1]Source!AO1142)</f>
        <v>2378.67</v>
      </c>
      <c r="H515" s="17"/>
      <c r="I515" s="17"/>
      <c r="J515" s="48" t="str">
        <f>IF( [1]Source!BO1142 &lt;&gt;"", [1]Source!BO1142, "" )</f>
        <v/>
      </c>
      <c r="K515" s="17"/>
      <c r="L515" s="17"/>
      <c r="M515" s="17"/>
      <c r="AA515">
        <v>40</v>
      </c>
    </row>
    <row r="516" spans="1:27" ht="15">
      <c r="A516" s="17"/>
      <c r="B516" s="17"/>
      <c r="C516" s="17"/>
      <c r="D516" s="17" t="s">
        <v>27</v>
      </c>
      <c r="E516" s="17"/>
      <c r="F516" s="17"/>
      <c r="G516" s="14">
        <f>[1]Source!AO1142</f>
        <v>734.38</v>
      </c>
      <c r="H516" s="48" t="str">
        <f>[1]Source!DG1142</f>
        <v/>
      </c>
      <c r="I516" s="14">
        <f>([1]Source!CT1142/IF([1]Source!BA1142&lt;&gt; 0, [1]Source!BA1142,1) * [1]Source!I1142)</f>
        <v>80.781800000000004</v>
      </c>
      <c r="J516" s="17"/>
      <c r="K516" s="17">
        <f>[1]Source!BA1142</f>
        <v>11.465999999999999</v>
      </c>
      <c r="L516" s="14">
        <f>[1]Source!S1142</f>
        <v>926.24</v>
      </c>
      <c r="M516" s="17"/>
    </row>
    <row r="517" spans="1:27" ht="15">
      <c r="A517" s="17"/>
      <c r="B517" s="17"/>
      <c r="C517" s="17"/>
      <c r="D517" s="17" t="s">
        <v>28</v>
      </c>
      <c r="E517" s="17"/>
      <c r="F517" s="17"/>
      <c r="G517" s="14">
        <f>[1]Source!AM1142</f>
        <v>33.6</v>
      </c>
      <c r="H517" s="48" t="str">
        <f>[1]Source!DE1142</f>
        <v/>
      </c>
      <c r="I517" s="14">
        <f>([1]Source!CR1142/IF([1]Source!BB1142&lt;&gt; 0, [1]Source!BB1142,1) * [1]Source!I1142)</f>
        <v>3.6960000000000002</v>
      </c>
      <c r="J517" s="17"/>
      <c r="K517" s="17">
        <f>[1]Source!BB1142</f>
        <v>5.8449999999999998</v>
      </c>
      <c r="L517" s="14">
        <f>[1]Source!Q1142</f>
        <v>21.6</v>
      </c>
      <c r="M517" s="17"/>
    </row>
    <row r="518" spans="1:27" ht="15">
      <c r="A518" s="17"/>
      <c r="B518" s="17"/>
      <c r="C518" s="17"/>
      <c r="D518" s="17" t="s">
        <v>30</v>
      </c>
      <c r="E518" s="17"/>
      <c r="F518" s="17"/>
      <c r="G518" s="14">
        <f>[1]Source!AL1142</f>
        <v>1610.69</v>
      </c>
      <c r="H518" s="48" t="str">
        <f>[1]Source!DD1142</f>
        <v/>
      </c>
      <c r="I518" s="14">
        <f>([1]Source!CQ1142/IF([1]Source!BC1142&lt;&gt; 0, [1]Source!BC1142,1) * [1]Source!I1142)</f>
        <v>177.17590000000001</v>
      </c>
      <c r="J518" s="17"/>
      <c r="K518" s="17">
        <f>[1]Source!BC1142</f>
        <v>4.2619999999999996</v>
      </c>
      <c r="L518" s="14">
        <f>[1]Source!P1142</f>
        <v>755.12</v>
      </c>
      <c r="M518" s="17"/>
    </row>
    <row r="519" spans="1:27" ht="15">
      <c r="A519" s="17"/>
      <c r="B519" s="17"/>
      <c r="C519" s="17"/>
      <c r="D519" s="17" t="s">
        <v>31</v>
      </c>
      <c r="E519" s="20" t="s">
        <v>34</v>
      </c>
      <c r="F519" s="17"/>
      <c r="G519" s="14">
        <f>[1]Source!BZ1142</f>
        <v>122</v>
      </c>
      <c r="H519" s="17"/>
      <c r="I519" s="14">
        <f>Y519 + Y522 + Y523 + Y524</f>
        <v>98.55</v>
      </c>
      <c r="J519" s="17"/>
      <c r="K519" s="14">
        <f>[1]Source!AT1142</f>
        <v>122</v>
      </c>
      <c r="L519" s="14">
        <f>[1]Source!X1142 + [1]Source!X1143 + [1]Source!X1144 + [1]Source!X1145 + [1]Source!X1146 + [1]Source!X1147</f>
        <v>1130.01</v>
      </c>
      <c r="M519" s="17"/>
      <c r="Y519">
        <f>ROUND((G519/100)*((([1]Source!CT1142/IF([1]Source!BA1142 &lt;&gt; 0, [1]Source!BA1142,1) * [1]Source!I1142)) + (([1]Source!CS1142/IF([1]Source!BS1142 &lt;&gt; 0, [1]Source!BS1142, 1) * [1]Source!I1142))),2)</f>
        <v>98.55</v>
      </c>
    </row>
    <row r="520" spans="1:27" ht="15">
      <c r="A520" s="17"/>
      <c r="B520" s="17"/>
      <c r="C520" s="17"/>
      <c r="D520" s="17" t="s">
        <v>32</v>
      </c>
      <c r="E520" s="20" t="s">
        <v>34</v>
      </c>
      <c r="F520" s="17"/>
      <c r="G520" s="14">
        <f>[1]Source!CA1142</f>
        <v>80</v>
      </c>
      <c r="H520" s="17"/>
      <c r="I520" s="14">
        <f>Z520 + Z522 + Z523 + Z524</f>
        <v>64.63</v>
      </c>
      <c r="J520" s="17"/>
      <c r="K520" s="14">
        <f>[1]Source!AU1142</f>
        <v>80</v>
      </c>
      <c r="L520" s="14">
        <f>[1]Source!Y1142 + [1]Source!Y1143 + [1]Source!Y1144 + [1]Source!Y1145 + [1]Source!Y1146 + [1]Source!Y1147</f>
        <v>740.99</v>
      </c>
      <c r="M520" s="17"/>
      <c r="Z520">
        <f>ROUND((G520/100)*((([1]Source!CT1142/IF([1]Source!BA1142 &lt;&gt; 0, [1]Source!BA1142,1) * [1]Source!I1142)) + (([1]Source!CS1142/IF([1]Source!BS1142 &lt;&gt; 0, [1]Source!BS1142, 1) * [1]Source!I1142))),2)</f>
        <v>64.63</v>
      </c>
    </row>
    <row r="521" spans="1:27" ht="15">
      <c r="A521" s="17"/>
      <c r="B521" s="17"/>
      <c r="C521" s="17"/>
      <c r="D521" s="17" t="s">
        <v>33</v>
      </c>
      <c r="E521" s="20" t="s">
        <v>35</v>
      </c>
      <c r="F521" s="17">
        <f>[1]Source!AQ1142</f>
        <v>88.8</v>
      </c>
      <c r="G521" s="17"/>
      <c r="H521" s="48" t="str">
        <f>[1]Source!DI1142</f>
        <v/>
      </c>
      <c r="I521" s="17"/>
      <c r="J521" s="17"/>
      <c r="K521" s="17"/>
      <c r="L521" s="17"/>
      <c r="M521" s="14">
        <f>[1]Source!U1142</f>
        <v>9.7679999999999989</v>
      </c>
    </row>
    <row r="522" spans="1:27" ht="45">
      <c r="A522" s="45"/>
      <c r="B522" s="45"/>
      <c r="C522" s="45" t="str">
        <f>[1]Source!F1143</f>
        <v>113-0368</v>
      </c>
      <c r="D522" s="46" t="s">
        <v>95</v>
      </c>
      <c r="E522" s="47" t="str">
        <f>[1]Source!H1143</f>
        <v>т</v>
      </c>
      <c r="F522" s="17">
        <f>ROUND([1]Source!I1143,6)</f>
        <v>-5.4999999999999997E-3</v>
      </c>
      <c r="G522" s="14">
        <f>IF([1]Source!AL1143=0,[1]Source!AK1143,[1]Source!AL1143)</f>
        <v>7373.5</v>
      </c>
      <c r="H522" s="48" t="str">
        <f>[1]Source!DD1143</f>
        <v/>
      </c>
      <c r="I522" s="61">
        <f>([1]Source!CR1143/IF([1]Source!BB1143&lt;&gt; 0, [1]Source!BB1143,1) * [1]Source!I1143) + ([1]Source!CQ1143/IF([1]Source!BC1143&lt;&gt; 0, [1]Source!BC1143,1) * [1]Source!I1143) + ([1]Source!CT1143/IF([1]Source!BA1143&lt;&gt; 0, [1]Source!BA1143,1) * [1]Source!I1143)</f>
        <v>-40.554249999999996</v>
      </c>
      <c r="J522" s="48" t="str">
        <f>IF( [1]Source!BO1143 &lt;&gt;"", [1]Source!BO1143, "" )</f>
        <v/>
      </c>
      <c r="K522" s="17">
        <f>[1]Source!BC1143</f>
        <v>4.2619999999999996</v>
      </c>
      <c r="L522" s="14">
        <f>[1]Source!O1143</f>
        <v>-172.84</v>
      </c>
      <c r="M522" s="17"/>
      <c r="O522">
        <f>([1]Source!CT1143/IF([1]Source!BA1143&lt;&gt; 0, [1]Source!BA1143,1) * [1]Source!I1143)</f>
        <v>0</v>
      </c>
      <c r="P522">
        <f>IF( [1]Source!BI1143 = 1, (([1]Source!CR1143/IF([1]Source!BB1143&lt;&gt; 0, [1]Source!BB1143,1) * [1]Source!I1143) + ([1]Source!CQ1143/IF([1]Source!BC1143&lt;&gt; 0, [1]Source!BC1143,1) * [1]Source!I1143) + ([1]Source!CT1143/IF([1]Source!BA1143&lt;&gt; 0, [1]Source!BA1143,1) * [1]Source!I1143)), 0 )</f>
        <v>-40.554249999999996</v>
      </c>
      <c r="Q522">
        <f>IF( [1]Source!BI1143 = 2, (([1]Source!CR1143/IF([1]Source!BB1143&lt;&gt; 0, [1]Source!BB1143,1) * [1]Source!I1143) + ([1]Source!CQ1143/IF([1]Source!BC1143&lt;&gt; 0, [1]Source!BC1143,1) * [1]Source!I1143) + ([1]Source!CT1143/IF([1]Source!BA1143&lt;&gt; 0, [1]Source!BA1143,1) * [1]Source!I1143)), 0 )</f>
        <v>0</v>
      </c>
      <c r="R522">
        <f>IF( [1]Source!BI1143 = 3, (([1]Source!CR1143/IF([1]Source!BB1143&lt;&gt; 0, [1]Source!BB1143,1) * [1]Source!I1143) + ([1]Source!CQ1143/IF([1]Source!BC1143&lt;&gt; 0, [1]Source!BC1143,1) * [1]Source!I1143) + ([1]Source!CT1143/IF([1]Source!BA1143&lt;&gt; 0, [1]Source!BA1143,1) * [1]Source!I1143)), 0 )</f>
        <v>0</v>
      </c>
      <c r="S522">
        <f>IF( [1]Source!BI1143 = 4, (([1]Source!CR1143/IF([1]Source!BB1143&lt;&gt; 0, [1]Source!BB1143,1) * [1]Source!I1143) + ([1]Source!CQ1143/IF([1]Source!BC1143&lt;&gt; 0, [1]Source!BC1143,1) * [1]Source!I1143) + ([1]Source!CT1143/IF([1]Source!BA1143&lt;&gt; 0, [1]Source!BA1143,1) * [1]Source!I1143)), 0 )</f>
        <v>0</v>
      </c>
      <c r="T522">
        <f>IF( [1]Source!BI1143 = 1, [1]Source!O1143 + [1]Source!X1143 + [1]Source!Y1143, 0 )</f>
        <v>-172.84</v>
      </c>
      <c r="U522">
        <f>IF( [1]Source!BI1143 = 2, [1]Source!O1143 + [1]Source!X1143 + [1]Source!Y1143, 0 )</f>
        <v>0</v>
      </c>
      <c r="V522">
        <f>IF( [1]Source!BI1143 = 3, [1]Source!O1143 + [1]Source!X1143 + [1]Source!Y1143, 0 )</f>
        <v>0</v>
      </c>
      <c r="W522">
        <f>IF( [1]Source!BI1143 = 4, [1]Source!O1143 + [1]Source!X1143 + [1]Source!Y1143, 0 )</f>
        <v>0</v>
      </c>
      <c r="X522">
        <f>([1]Source!CS1143/IF([1]Source!BS1143&lt;&gt; 0, [1]Source!BS1143,1) * [1]Source!I1143)</f>
        <v>0</v>
      </c>
      <c r="Y522">
        <f>ROUND(([1]Source!BZ1143/100)*(([1]Source!CT1143/IF([1]Source!BA1143&lt;&gt; 0, [1]Source!BA1143,1) * [1]Source!I1143) + (([1]Source!CS1143/IF([1]Source!BS1143&lt;&gt; 0, [1]Source!BS1143,1) * [1]Source!I1143) )),2)</f>
        <v>0</v>
      </c>
      <c r="Z522">
        <f>ROUND(([1]Source!CA1143/100)*(([1]Source!CT1143/IF([1]Source!BA1143&lt;&gt; 0, [1]Source!BA1143,1) * [1]Source!I1143) + (([1]Source!CS1143/IF([1]Source!BS1143&lt;&gt; 0, [1]Source!BS1143,1) * [1]Source!I1143) )),2)</f>
        <v>0</v>
      </c>
    </row>
    <row r="523" spans="1:27" ht="60">
      <c r="A523" s="45"/>
      <c r="B523" s="45"/>
      <c r="C523" s="45" t="str">
        <f>[1]Source!F1144</f>
        <v>402-0078</v>
      </c>
      <c r="D523" s="46" t="s">
        <v>99</v>
      </c>
      <c r="E523" s="47" t="str">
        <f>[1]Source!H1144</f>
        <v>м3</v>
      </c>
      <c r="F523" s="17">
        <f>ROUND([1]Source!I1144,6)</f>
        <v>-0.308</v>
      </c>
      <c r="G523" s="14">
        <f>IF([1]Source!AL1144=0,[1]Source!AK1144,[1]Source!AL1144)</f>
        <v>442.85</v>
      </c>
      <c r="H523" s="48" t="str">
        <f>[1]Source!DD1144</f>
        <v/>
      </c>
      <c r="I523" s="61">
        <f>([1]Source!CR1144/IF([1]Source!BB1144&lt;&gt; 0, [1]Source!BB1144,1) * [1]Source!I1144) + ([1]Source!CQ1144/IF([1]Source!BC1144&lt;&gt; 0, [1]Source!BC1144,1) * [1]Source!I1144) + ([1]Source!CT1144/IF([1]Source!BA1144&lt;&gt; 0, [1]Source!BA1144,1) * [1]Source!I1144)</f>
        <v>-136.39780000000002</v>
      </c>
      <c r="J523" s="48" t="str">
        <f>IF( [1]Source!BO1144 &lt;&gt;"", [1]Source!BO1144, "" )</f>
        <v/>
      </c>
      <c r="K523" s="17">
        <f>[1]Source!BC1144</f>
        <v>4.2619999999999996</v>
      </c>
      <c r="L523" s="14">
        <f>[1]Source!O1144</f>
        <v>-581.33000000000004</v>
      </c>
      <c r="M523" s="17"/>
      <c r="O523">
        <f>([1]Source!CT1144/IF([1]Source!BA1144&lt;&gt; 0, [1]Source!BA1144,1) * [1]Source!I1144)</f>
        <v>0</v>
      </c>
      <c r="P523">
        <f>IF( [1]Source!BI1144 = 1, (([1]Source!CR1144/IF([1]Source!BB1144&lt;&gt; 0, [1]Source!BB1144,1) * [1]Source!I1144) + ([1]Source!CQ1144/IF([1]Source!BC1144&lt;&gt; 0, [1]Source!BC1144,1) * [1]Source!I1144) + ([1]Source!CT1144/IF([1]Source!BA1144&lt;&gt; 0, [1]Source!BA1144,1) * [1]Source!I1144)), 0 )</f>
        <v>-136.39780000000002</v>
      </c>
      <c r="Q523">
        <f>IF( [1]Source!BI1144 = 2, (([1]Source!CR1144/IF([1]Source!BB1144&lt;&gt; 0, [1]Source!BB1144,1) * [1]Source!I1144) + ([1]Source!CQ1144/IF([1]Source!BC1144&lt;&gt; 0, [1]Source!BC1144,1) * [1]Source!I1144) + ([1]Source!CT1144/IF([1]Source!BA1144&lt;&gt; 0, [1]Source!BA1144,1) * [1]Source!I1144)), 0 )</f>
        <v>0</v>
      </c>
      <c r="R523">
        <f>IF( [1]Source!BI1144 = 3, (([1]Source!CR1144/IF([1]Source!BB1144&lt;&gt; 0, [1]Source!BB1144,1) * [1]Source!I1144) + ([1]Source!CQ1144/IF([1]Source!BC1144&lt;&gt; 0, [1]Source!BC1144,1) * [1]Source!I1144) + ([1]Source!CT1144/IF([1]Source!BA1144&lt;&gt; 0, [1]Source!BA1144,1) * [1]Source!I1144)), 0 )</f>
        <v>0</v>
      </c>
      <c r="S523">
        <f>IF( [1]Source!BI1144 = 4, (([1]Source!CR1144/IF([1]Source!BB1144&lt;&gt; 0, [1]Source!BB1144,1) * [1]Source!I1144) + ([1]Source!CQ1144/IF([1]Source!BC1144&lt;&gt; 0, [1]Source!BC1144,1) * [1]Source!I1144) + ([1]Source!CT1144/IF([1]Source!BA1144&lt;&gt; 0, [1]Source!BA1144,1) * [1]Source!I1144)), 0 )</f>
        <v>0</v>
      </c>
      <c r="T523">
        <f>IF( [1]Source!BI1144 = 1, [1]Source!O1144 + [1]Source!X1144 + [1]Source!Y1144, 0 )</f>
        <v>-581.33000000000004</v>
      </c>
      <c r="U523">
        <f>IF( [1]Source!BI1144 = 2, [1]Source!O1144 + [1]Source!X1144 + [1]Source!Y1144, 0 )</f>
        <v>0</v>
      </c>
      <c r="V523">
        <f>IF( [1]Source!BI1144 = 3, [1]Source!O1144 + [1]Source!X1144 + [1]Source!Y1144, 0 )</f>
        <v>0</v>
      </c>
      <c r="W523">
        <f>IF( [1]Source!BI1144 = 4, [1]Source!O1144 + [1]Source!X1144 + [1]Source!Y1144, 0 )</f>
        <v>0</v>
      </c>
      <c r="X523">
        <f>([1]Source!CS1144/IF([1]Source!BS1144&lt;&gt; 0, [1]Source!BS1144,1) * [1]Source!I1144)</f>
        <v>0</v>
      </c>
      <c r="Y523">
        <f>ROUND(([1]Source!BZ1144/100)*(([1]Source!CT1144/IF([1]Source!BA1144&lt;&gt; 0, [1]Source!BA1144,1) * [1]Source!I1144) + (([1]Source!CS1144/IF([1]Source!BS1144&lt;&gt; 0, [1]Source!BS1144,1) * [1]Source!I1144) )),2)</f>
        <v>0</v>
      </c>
      <c r="Z523">
        <f>ROUND(([1]Source!CA1144/100)*(([1]Source!CT1144/IF([1]Source!BA1144&lt;&gt; 0, [1]Source!BA1144,1) * [1]Source!I1144) + (([1]Source!CS1144/IF([1]Source!BS1144&lt;&gt; 0, [1]Source!BS1144,1) * [1]Source!I1144) )),2)</f>
        <v>0</v>
      </c>
    </row>
    <row r="524" spans="1:27" ht="60">
      <c r="A524" s="50"/>
      <c r="B524" s="50"/>
      <c r="C524" s="50" t="str">
        <f>[1]Source!F1146</f>
        <v>Т/Н № 2708 от 30.07.2010</v>
      </c>
      <c r="D524" s="51" t="s">
        <v>97</v>
      </c>
      <c r="E524" s="52" t="str">
        <f>[1]Source!H1146</f>
        <v>кг</v>
      </c>
      <c r="F524" s="53">
        <f>ROUND([1]Source!I1146,6)</f>
        <v>13.2</v>
      </c>
      <c r="G524" s="54">
        <f>[1]Source!AC1146</f>
        <v>17.239999999999998</v>
      </c>
      <c r="H524" s="53"/>
      <c r="I524" s="56">
        <f>([1]Source!CR1146/IF([1]Source!BB1146&lt;&gt; 0, [1]Source!BB1146,1) * [1]Source!I1146) + ([1]Source!CQ1146/IF([1]Source!BC1146&lt;&gt; 0, [1]Source!BC1146,1) * [1]Source!I1146) + ([1]Source!CT1146/IF([1]Source!BA1146&lt;&gt; 0, [1]Source!BA1146,1) * [1]Source!I1146)</f>
        <v>227.56799999999996</v>
      </c>
      <c r="J524" s="55" t="str">
        <f>IF( [1]Source!BO1146 &lt;&gt;"", [1]Source!BO1146, "" )</f>
        <v/>
      </c>
      <c r="K524" s="53">
        <f>[1]Source!BC1146</f>
        <v>4.2619999999999996</v>
      </c>
      <c r="L524" s="54">
        <f>[1]Source!O1146</f>
        <v>969.89</v>
      </c>
      <c r="M524" s="53"/>
      <c r="O524">
        <f>([1]Source!CT1146/IF([1]Source!BA1146&lt;&gt; 0, [1]Source!BA1146,1) * [1]Source!I1146)</f>
        <v>0</v>
      </c>
      <c r="P524">
        <f>IF( [1]Source!BI1146 = 1, (([1]Source!CR1146/IF([1]Source!BB1146&lt;&gt; 0, [1]Source!BB1146,1) * [1]Source!I1146) + ([1]Source!CQ1146/IF([1]Source!BC1146&lt;&gt; 0, [1]Source!BC1146,1) * [1]Source!I1146) + ([1]Source!CT1146/IF([1]Source!BA1146&lt;&gt; 0, [1]Source!BA1146,1) * [1]Source!I1146)), 0 )</f>
        <v>227.56799999999996</v>
      </c>
      <c r="Q524">
        <f>IF( [1]Source!BI1146 = 2, (([1]Source!CR1146/IF([1]Source!BB1146&lt;&gt; 0, [1]Source!BB1146,1) * [1]Source!I1146) + ([1]Source!CQ1146/IF([1]Source!BC1146&lt;&gt; 0, [1]Source!BC1146,1) * [1]Source!I1146) + ([1]Source!CT1146/IF([1]Source!BA1146&lt;&gt; 0, [1]Source!BA1146,1) * [1]Source!I1146)), 0 )</f>
        <v>0</v>
      </c>
      <c r="R524">
        <f>IF( [1]Source!BI1146 = 3, (([1]Source!CR1146/IF([1]Source!BB1146&lt;&gt; 0, [1]Source!BB1146,1) * [1]Source!I1146) + ([1]Source!CQ1146/IF([1]Source!BC1146&lt;&gt; 0, [1]Source!BC1146,1) * [1]Source!I1146) + ([1]Source!CT1146/IF([1]Source!BA1146&lt;&gt; 0, [1]Source!BA1146,1) * [1]Source!I1146)), 0 )</f>
        <v>0</v>
      </c>
      <c r="S524">
        <f>IF( [1]Source!BI1146 = 4, (([1]Source!CR1146/IF([1]Source!BB1146&lt;&gt; 0, [1]Source!BB1146,1) * [1]Source!I1146) + ([1]Source!CQ1146/IF([1]Source!BC1146&lt;&gt; 0, [1]Source!BC1146,1) * [1]Source!I1146) + ([1]Source!CT1146/IF([1]Source!BA1146&lt;&gt; 0, [1]Source!BA1146,1) * [1]Source!I1146)), 0 )</f>
        <v>0</v>
      </c>
      <c r="T524">
        <f>IF( [1]Source!BI1146 = 1, [1]Source!O1146 + [1]Source!X1146 + [1]Source!Y1146, 0 )</f>
        <v>969.89</v>
      </c>
      <c r="U524">
        <f>IF( [1]Source!BI1146 = 2, [1]Source!O1146 + [1]Source!X1146 + [1]Source!Y1146, 0 )</f>
        <v>0</v>
      </c>
      <c r="V524">
        <f>IF( [1]Source!BI1146 = 3, [1]Source!O1146 + [1]Source!X1146 + [1]Source!Y1146, 0 )</f>
        <v>0</v>
      </c>
      <c r="W524">
        <f>IF( [1]Source!BI1146 = 4, [1]Source!O1146 + [1]Source!X1146 + [1]Source!Y1146, 0 )</f>
        <v>0</v>
      </c>
      <c r="X524">
        <f>([1]Source!CS1146/IF([1]Source!BS1146&lt;&gt; 0, [1]Source!BS1146,1) * [1]Source!I1146)</f>
        <v>0</v>
      </c>
      <c r="Y524">
        <f>ROUND(([1]Source!BZ1146/100)*(([1]Source!CT1146/IF([1]Source!BA1146&lt;&gt; 0, [1]Source!BA1146,1) * [1]Source!I1146) + (([1]Source!CS1146/IF([1]Source!BS1146&lt;&gt; 0, [1]Source!BS1146,1) * [1]Source!I1146) )),2)</f>
        <v>0</v>
      </c>
      <c r="Z524">
        <f>ROUND(([1]Source!CA1146/100)*(([1]Source!CT1146/IF([1]Source!BA1146&lt;&gt; 0, [1]Source!BA1146,1) * [1]Source!I1146) + (([1]Source!CS1146/IF([1]Source!BS1146&lt;&gt; 0, [1]Source!BS1146,1) * [1]Source!I1146) )),2)</f>
        <v>0</v>
      </c>
    </row>
    <row r="525" spans="1:27" ht="15.75">
      <c r="A525" s="17"/>
      <c r="B525" s="17"/>
      <c r="C525" s="17"/>
      <c r="D525" s="17"/>
      <c r="E525" s="17"/>
      <c r="F525" s="17"/>
      <c r="G525" s="17"/>
      <c r="H525" s="17"/>
      <c r="I525" s="57">
        <f>([1]Source!CT1142/IF([1]Source!BA1142 &lt;&gt;0, [1]Source!BA1142, 1) * [1]Source!I1142) + ([1]Source!CR1142 / IF([1]Source!BB1142 &lt;&gt;0, [1]Source!BB1142, 1) * [1]Source!I1142 ) + I518 + I519 + I520 + I522 + I523 + I524</f>
        <v>475.44964999999991</v>
      </c>
      <c r="J525" s="58"/>
      <c r="K525" s="58"/>
      <c r="L525" s="57">
        <f>[1]Source!S1142+[1]Source!Q1142+L518 + L519 + L520 + L522 + L523 + L524</f>
        <v>3789.68</v>
      </c>
      <c r="M525" s="57">
        <f>[1]Source!U1142</f>
        <v>9.7679999999999989</v>
      </c>
      <c r="N525" s="59">
        <f>I525</f>
        <v>475.44964999999991</v>
      </c>
      <c r="O525">
        <f>([1]Source!CT1142/IF([1]Source!BA1142&lt;&gt; 0, [1]Source!BA1142,1) * [1]Source!I1142)</f>
        <v>80.781800000000004</v>
      </c>
      <c r="P525">
        <f>IF( [1]Source!BI1142 = 1, (( ( ([1]Source!CT1142/IF([1]Source!BA1142 &lt;&gt;0,[1]Source!BA1142, 1) * [1]Source!I1142) + ([1]Source!CR1142/IF([1]Source!BB1142 &lt;&gt;0,[1]Source!BB1142, 1)* [1]Source!I1142) + ([1]Source!CQ1142/IF([1]Source!BC1142 &lt;&gt;0,[1]Source!BC1142, 1) * [1]Source!I1142) ) + (([1]Source!BZ1142/100)*( ([1]Source!CT1142/IF([1]Source!BA1142 &lt;&gt;0,[1]Source!BA1142, 1)* [1]Source!I1142) + ([1]Source!CS1142/IF([1]Source!BS1142 &lt;&gt;0,[1]Source!BS1142, 1) * [1]Source!I1142 ))) + (([1]Source!CA1142/100)*( ([1]Source!CT1142/IF([1]Source!BA1142 &lt;&gt;0,[1]Source!BA1142, 1)* [1]Source!I1142) + ([1]Source!CS1142/IF([1]Source!BS1142 &lt;&gt;0,[1]Source!BS1142, 1) * [1]Source!I1142 ))))), 0 )</f>
        <v>424.83293600000002</v>
      </c>
      <c r="Q525">
        <f>IF( [1]Source!BI1142 = 2, (( ( ([1]Source!CT1142/IF([1]Source!BA1142 &lt;&gt;0,[1]Source!BA1142, 1) * [1]Source!I1142) + ([1]Source!CR1142/IF([1]Source!BB1142 &lt;&gt;0,[1]Source!BB1142, 1)* [1]Source!I1142) + ([1]Source!CQ1142/IF([1]Source!BC1142 &lt;&gt;0,[1]Source!BC1142, 1) * [1]Source!I1142) ) + (([1]Source!BZ1142/100)*( ([1]Source!CT1142/IF([1]Source!BA1142 &lt;&gt;0,[1]Source!BA1142, 1)* [1]Source!I1142) + ([1]Source!CS1142/IF([1]Source!BS1142 &lt;&gt;0,[1]Source!BS1142, 1) * [1]Source!I1142 ))) + (([1]Source!CA1142/100)*( ([1]Source!CT1142/IF([1]Source!BA1142 &lt;&gt;0,[1]Source!BA1142, 1)* [1]Source!I1142) + ([1]Source!CS1142/IF([1]Source!BS1142 &lt;&gt;0,[1]Source!BS1142, 1) * [1]Source!I1142 ))))), 0 )</f>
        <v>0</v>
      </c>
      <c r="R525">
        <f>IF( [1]Source!BI1142 = 3, (( ( ([1]Source!CT1142/IF([1]Source!BA1142 &lt;&gt;0,[1]Source!BA1142, 1) * [1]Source!I1142) + ([1]Source!CR1142/IF([1]Source!BB1142 &lt;&gt;0,[1]Source!BB1142, 1)* [1]Source!I1142) + ([1]Source!CQ1142/IF([1]Source!BC1142 &lt;&gt;0,[1]Source!BC1142, 1) * [1]Source!I1142) ) + (([1]Source!BZ1142/100)*( ([1]Source!CT1142/IF([1]Source!BA1142 &lt;&gt;0,[1]Source!BA1142, 1)* [1]Source!I1142) + ([1]Source!CS1142/IF([1]Source!BS1142 &lt;&gt;0,[1]Source!BS1142, 1) * [1]Source!I1142 ))) + (([1]Source!CA1142/100)*( ([1]Source!CT1142/IF([1]Source!BA1142 &lt;&gt;0,[1]Source!BA1142, 1)* [1]Source!I1142) + ([1]Source!CS1142/IF([1]Source!BS1142 &lt;&gt;0,[1]Source!BS1142, 1) * [1]Source!I1142 ))))), 0 )</f>
        <v>0</v>
      </c>
      <c r="S525">
        <f>IF( [1]Source!BI1142 = 4, (( ( ([1]Source!CT1142/IF([1]Source!BA1142 &lt;&gt;0,[1]Source!BA1142, 1) * [1]Source!I1142) + ([1]Source!CR1142/IF([1]Source!BB1142 &lt;&gt;0,[1]Source!BB1142, 1)* [1]Source!I1142) + ([1]Source!CQ1142/IF([1]Source!BC1142 &lt;&gt;0,[1]Source!BC1142, 1) * [1]Source!I1142) ) + (([1]Source!BZ1142/100)*( ([1]Source!CT1142/IF([1]Source!BA1142 &lt;&gt;0,[1]Source!BA1142, 1)* [1]Source!I1142) + ([1]Source!CS1142/IF([1]Source!BS1142 &lt;&gt;0,[1]Source!BS1142, 1) * [1]Source!I1142 ))) + (([1]Source!CA1142/100)*( ([1]Source!CT1142/IF([1]Source!BA1142 &lt;&gt;0,[1]Source!BA1142, 1)* [1]Source!I1142) + ([1]Source!CS1142/IF([1]Source!BS1142 &lt;&gt;0,[1]Source!BS1142, 1) * [1]Source!I1142 ))))), 0 )</f>
        <v>0</v>
      </c>
      <c r="T525">
        <f>IF( [1]Source!BI1142 = 1, [1]Source!O1142 + [1]Source!X1142 + [1]Source!Y1142, 0 )</f>
        <v>3573.96</v>
      </c>
      <c r="U525">
        <f>IF( [1]Source!BI1142 = 2, [1]Source!O1142 + [1]Source!X1142 + [1]Source!Y1142, 0 )</f>
        <v>0</v>
      </c>
      <c r="V525">
        <f>IF( [1]Source!BI1142 = 3, [1]Source!O1142 + [1]Source!X1142 + [1]Source!Y1142, 0 )</f>
        <v>0</v>
      </c>
      <c r="W525">
        <f>IF( [1]Source!BI1142 = 4, [1]Source!O1142 + [1]Source!X1142 + [1]Source!Y1142, 0 )</f>
        <v>0</v>
      </c>
      <c r="X525">
        <f>([1]Source!CS1142/IF([1]Source!BS1142&lt;&gt; 0, [1]Source!BS1142,1) * [1]Source!I1142)</f>
        <v>0</v>
      </c>
    </row>
    <row r="526" spans="1:27" ht="60">
      <c r="A526" s="44">
        <v>41</v>
      </c>
      <c r="B526" s="44" t="str">
        <f>[1]Source!E1148</f>
        <v>190</v>
      </c>
      <c r="C526" s="45" t="str">
        <f>[1]Source!F1148</f>
        <v>08-01-003-1</v>
      </c>
      <c r="D526" s="46" t="s">
        <v>109</v>
      </c>
      <c r="E526" s="47" t="str">
        <f>[1]Source!H1148</f>
        <v>100 м2</v>
      </c>
      <c r="F526" s="17">
        <f>ROUND([1]Source!I1148,6)</f>
        <v>0.17799999999999999</v>
      </c>
      <c r="G526" s="14">
        <f>IF( [1]Source!AK1148 &lt;&gt;0, [1]Source!AK1148, [1]Source!AL1148 + [1]Source!AM1148 + [1]Source!AO1148)</f>
        <v>1950.25</v>
      </c>
      <c r="H526" s="17"/>
      <c r="I526" s="17"/>
      <c r="J526" s="48" t="str">
        <f>IF( [1]Source!BO1148 &lt;&gt;"", [1]Source!BO1148, "" )</f>
        <v/>
      </c>
      <c r="K526" s="17"/>
      <c r="L526" s="17"/>
      <c r="M526" s="17"/>
      <c r="AA526">
        <v>41</v>
      </c>
    </row>
    <row r="527" spans="1:27" ht="15">
      <c r="A527" s="17"/>
      <c r="B527" s="17"/>
      <c r="C527" s="17"/>
      <c r="D527" s="17" t="s">
        <v>27</v>
      </c>
      <c r="E527" s="17"/>
      <c r="F527" s="17"/>
      <c r="G527" s="14">
        <f>[1]Source!AO1148</f>
        <v>287.64999999999998</v>
      </c>
      <c r="H527" s="48" t="str">
        <f>[1]Source!DG1148</f>
        <v/>
      </c>
      <c r="I527" s="14">
        <f>([1]Source!CT1148/IF([1]Source!BA1148&lt;&gt; 0, [1]Source!BA1148,1) * [1]Source!I1148)</f>
        <v>51.201699999999995</v>
      </c>
      <c r="J527" s="17"/>
      <c r="K527" s="17">
        <f>[1]Source!BA1148</f>
        <v>11.465999999999999</v>
      </c>
      <c r="L527" s="14">
        <f>[1]Source!S1148</f>
        <v>587.08000000000004</v>
      </c>
      <c r="M527" s="17"/>
    </row>
    <row r="528" spans="1:27" ht="15">
      <c r="A528" s="17"/>
      <c r="B528" s="17"/>
      <c r="C528" s="17"/>
      <c r="D528" s="17" t="s">
        <v>28</v>
      </c>
      <c r="E528" s="17"/>
      <c r="F528" s="17"/>
      <c r="G528" s="14">
        <f>[1]Source!AM1148</f>
        <v>33.6</v>
      </c>
      <c r="H528" s="48" t="str">
        <f>[1]Source!DE1148</f>
        <v/>
      </c>
      <c r="I528" s="14">
        <f>([1]Source!CR1148/IF([1]Source!BB1148&lt;&gt; 0, [1]Source!BB1148,1) * [1]Source!I1148)</f>
        <v>5.9808000000000003</v>
      </c>
      <c r="J528" s="17"/>
      <c r="K528" s="17">
        <f>[1]Source!BB1148</f>
        <v>5.8449999999999998</v>
      </c>
      <c r="L528" s="14">
        <f>[1]Source!Q1148</f>
        <v>34.96</v>
      </c>
      <c r="M528" s="17"/>
    </row>
    <row r="529" spans="1:27" ht="15">
      <c r="A529" s="17"/>
      <c r="B529" s="17"/>
      <c r="C529" s="17"/>
      <c r="D529" s="17" t="s">
        <v>30</v>
      </c>
      <c r="E529" s="17"/>
      <c r="F529" s="17"/>
      <c r="G529" s="14">
        <f>[1]Source!AL1148</f>
        <v>1629</v>
      </c>
      <c r="H529" s="48" t="str">
        <f>[1]Source!DD1148</f>
        <v/>
      </c>
      <c r="I529" s="14">
        <f>([1]Source!CQ1148/IF([1]Source!BC1148&lt;&gt; 0, [1]Source!BC1148,1) * [1]Source!I1148)</f>
        <v>289.96199999999999</v>
      </c>
      <c r="J529" s="17"/>
      <c r="K529" s="17">
        <f>[1]Source!BC1148</f>
        <v>4.2619999999999996</v>
      </c>
      <c r="L529" s="14">
        <f>[1]Source!P1148</f>
        <v>1235.82</v>
      </c>
      <c r="M529" s="17"/>
    </row>
    <row r="530" spans="1:27" ht="15">
      <c r="A530" s="17"/>
      <c r="B530" s="17"/>
      <c r="C530" s="17"/>
      <c r="D530" s="17" t="s">
        <v>31</v>
      </c>
      <c r="E530" s="20" t="s">
        <v>34</v>
      </c>
      <c r="F530" s="17"/>
      <c r="G530" s="14">
        <f>[1]Source!BZ1148</f>
        <v>122</v>
      </c>
      <c r="H530" s="17"/>
      <c r="I530" s="14">
        <f>Y530 + Y533 + Y534 + Y535</f>
        <v>62.47</v>
      </c>
      <c r="J530" s="17"/>
      <c r="K530" s="14">
        <f>[1]Source!AT1148</f>
        <v>122</v>
      </c>
      <c r="L530" s="14">
        <f>[1]Source!X1148 + [1]Source!X1149 + [1]Source!X1150 + [1]Source!X1151 + [1]Source!X1152 + [1]Source!X1153</f>
        <v>716.24</v>
      </c>
      <c r="M530" s="17"/>
      <c r="Y530">
        <f>ROUND((G530/100)*((([1]Source!CT1148/IF([1]Source!BA1148 &lt;&gt; 0, [1]Source!BA1148,1) * [1]Source!I1148)) + (([1]Source!CS1148/IF([1]Source!BS1148 &lt;&gt; 0, [1]Source!BS1148, 1) * [1]Source!I1148))),2)</f>
        <v>62.47</v>
      </c>
    </row>
    <row r="531" spans="1:27" ht="15">
      <c r="A531" s="17"/>
      <c r="B531" s="17"/>
      <c r="C531" s="17"/>
      <c r="D531" s="17" t="s">
        <v>32</v>
      </c>
      <c r="E531" s="20" t="s">
        <v>34</v>
      </c>
      <c r="F531" s="17"/>
      <c r="G531" s="14">
        <f>[1]Source!CA1148</f>
        <v>80</v>
      </c>
      <c r="H531" s="17"/>
      <c r="I531" s="14">
        <f>Z531 + Z533 + Z534 + Z535</f>
        <v>40.96</v>
      </c>
      <c r="J531" s="17"/>
      <c r="K531" s="14">
        <f>[1]Source!AU1148</f>
        <v>80</v>
      </c>
      <c r="L531" s="14">
        <f>[1]Source!Y1148 + [1]Source!Y1149 + [1]Source!Y1150 + [1]Source!Y1151 + [1]Source!Y1152 + [1]Source!Y1153</f>
        <v>469.66</v>
      </c>
      <c r="M531" s="17"/>
      <c r="Z531">
        <f>ROUND((G531/100)*((([1]Source!CT1148/IF([1]Source!BA1148 &lt;&gt; 0, [1]Source!BA1148,1) * [1]Source!I1148)) + (([1]Source!CS1148/IF([1]Source!BS1148 &lt;&gt; 0, [1]Source!BS1148, 1) * [1]Source!I1148))),2)</f>
        <v>40.96</v>
      </c>
    </row>
    <row r="532" spans="1:27" ht="15">
      <c r="A532" s="17"/>
      <c r="B532" s="17"/>
      <c r="C532" s="17"/>
      <c r="D532" s="17" t="s">
        <v>33</v>
      </c>
      <c r="E532" s="20" t="s">
        <v>35</v>
      </c>
      <c r="F532" s="17">
        <f>[1]Source!AQ1148</f>
        <v>38.200000000000003</v>
      </c>
      <c r="G532" s="17"/>
      <c r="H532" s="48" t="str">
        <f>[1]Source!DI1148</f>
        <v/>
      </c>
      <c r="I532" s="17"/>
      <c r="J532" s="17"/>
      <c r="K532" s="17"/>
      <c r="L532" s="17"/>
      <c r="M532" s="14">
        <f>[1]Source!U1148</f>
        <v>6.7995999999999999</v>
      </c>
    </row>
    <row r="533" spans="1:27" ht="45">
      <c r="A533" s="45"/>
      <c r="B533" s="45"/>
      <c r="C533" s="45" t="str">
        <f>[1]Source!F1149</f>
        <v>113-0368</v>
      </c>
      <c r="D533" s="46" t="s">
        <v>95</v>
      </c>
      <c r="E533" s="47" t="str">
        <f>[1]Source!H1149</f>
        <v>т</v>
      </c>
      <c r="F533" s="17">
        <f>ROUND([1]Source!I1149,6)</f>
        <v>-8.8999999999999999E-3</v>
      </c>
      <c r="G533" s="14">
        <f>IF([1]Source!AL1149=0,[1]Source!AK1149,[1]Source!AL1149)</f>
        <v>7373.5</v>
      </c>
      <c r="H533" s="48" t="str">
        <f>[1]Source!DD1149</f>
        <v/>
      </c>
      <c r="I533" s="61">
        <f>([1]Source!CR1149/IF([1]Source!BB1149&lt;&gt; 0, [1]Source!BB1149,1) * [1]Source!I1149) + ([1]Source!CQ1149/IF([1]Source!BC1149&lt;&gt; 0, [1]Source!BC1149,1) * [1]Source!I1149) + ([1]Source!CT1149/IF([1]Source!BA1149&lt;&gt; 0, [1]Source!BA1149,1) * [1]Source!I1149)</f>
        <v>-65.62415</v>
      </c>
      <c r="J533" s="48" t="str">
        <f>IF( [1]Source!BO1149 &lt;&gt;"", [1]Source!BO1149, "" )</f>
        <v/>
      </c>
      <c r="K533" s="17">
        <f>[1]Source!BC1149</f>
        <v>4.2619999999999996</v>
      </c>
      <c r="L533" s="14">
        <f>[1]Source!O1149</f>
        <v>-279.69</v>
      </c>
      <c r="M533" s="17"/>
      <c r="O533">
        <f>([1]Source!CT1149/IF([1]Source!BA1149&lt;&gt; 0, [1]Source!BA1149,1) * [1]Source!I1149)</f>
        <v>0</v>
      </c>
      <c r="P533">
        <f>IF( [1]Source!BI1149 = 1, (([1]Source!CR1149/IF([1]Source!BB1149&lt;&gt; 0, [1]Source!BB1149,1) * [1]Source!I1149) + ([1]Source!CQ1149/IF([1]Source!BC1149&lt;&gt; 0, [1]Source!BC1149,1) * [1]Source!I1149) + ([1]Source!CT1149/IF([1]Source!BA1149&lt;&gt; 0, [1]Source!BA1149,1) * [1]Source!I1149)), 0 )</f>
        <v>-65.62415</v>
      </c>
      <c r="Q533">
        <f>IF( [1]Source!BI1149 = 2, (([1]Source!CR1149/IF([1]Source!BB1149&lt;&gt; 0, [1]Source!BB1149,1) * [1]Source!I1149) + ([1]Source!CQ1149/IF([1]Source!BC1149&lt;&gt; 0, [1]Source!BC1149,1) * [1]Source!I1149) + ([1]Source!CT1149/IF([1]Source!BA1149&lt;&gt; 0, [1]Source!BA1149,1) * [1]Source!I1149)), 0 )</f>
        <v>0</v>
      </c>
      <c r="R533">
        <f>IF( [1]Source!BI1149 = 3, (([1]Source!CR1149/IF([1]Source!BB1149&lt;&gt; 0, [1]Source!BB1149,1) * [1]Source!I1149) + ([1]Source!CQ1149/IF([1]Source!BC1149&lt;&gt; 0, [1]Source!BC1149,1) * [1]Source!I1149) + ([1]Source!CT1149/IF([1]Source!BA1149&lt;&gt; 0, [1]Source!BA1149,1) * [1]Source!I1149)), 0 )</f>
        <v>0</v>
      </c>
      <c r="S533">
        <f>IF( [1]Source!BI1149 = 4, (([1]Source!CR1149/IF([1]Source!BB1149&lt;&gt; 0, [1]Source!BB1149,1) * [1]Source!I1149) + ([1]Source!CQ1149/IF([1]Source!BC1149&lt;&gt; 0, [1]Source!BC1149,1) * [1]Source!I1149) + ([1]Source!CT1149/IF([1]Source!BA1149&lt;&gt; 0, [1]Source!BA1149,1) * [1]Source!I1149)), 0 )</f>
        <v>0</v>
      </c>
      <c r="T533">
        <f>IF( [1]Source!BI1149 = 1, [1]Source!O1149 + [1]Source!X1149 + [1]Source!Y1149, 0 )</f>
        <v>-279.69</v>
      </c>
      <c r="U533">
        <f>IF( [1]Source!BI1149 = 2, [1]Source!O1149 + [1]Source!X1149 + [1]Source!Y1149, 0 )</f>
        <v>0</v>
      </c>
      <c r="V533">
        <f>IF( [1]Source!BI1149 = 3, [1]Source!O1149 + [1]Source!X1149 + [1]Source!Y1149, 0 )</f>
        <v>0</v>
      </c>
      <c r="W533">
        <f>IF( [1]Source!BI1149 = 4, [1]Source!O1149 + [1]Source!X1149 + [1]Source!Y1149, 0 )</f>
        <v>0</v>
      </c>
      <c r="X533">
        <f>([1]Source!CS1149/IF([1]Source!BS1149&lt;&gt; 0, [1]Source!BS1149,1) * [1]Source!I1149)</f>
        <v>0</v>
      </c>
      <c r="Y533">
        <f>ROUND(([1]Source!BZ1149/100)*(([1]Source!CT1149/IF([1]Source!BA1149&lt;&gt; 0, [1]Source!BA1149,1) * [1]Source!I1149) + (([1]Source!CS1149/IF([1]Source!BS1149&lt;&gt; 0, [1]Source!BS1149,1) * [1]Source!I1149) )),2)</f>
        <v>0</v>
      </c>
      <c r="Z533">
        <f>ROUND(([1]Source!CA1149/100)*(([1]Source!CT1149/IF([1]Source!BA1149&lt;&gt; 0, [1]Source!BA1149,1) * [1]Source!I1149) + (([1]Source!CS1149/IF([1]Source!BS1149&lt;&gt; 0, [1]Source!BS1149,1) * [1]Source!I1149) )),2)</f>
        <v>0</v>
      </c>
    </row>
    <row r="534" spans="1:27" ht="60">
      <c r="A534" s="45"/>
      <c r="B534" s="45"/>
      <c r="C534" s="45" t="str">
        <f>[1]Source!F1150</f>
        <v>402-0001</v>
      </c>
      <c r="D534" s="46" t="s">
        <v>96</v>
      </c>
      <c r="E534" s="47" t="str">
        <f>[1]Source!H1150</f>
        <v>м3</v>
      </c>
      <c r="F534" s="17">
        <f>ROUND([1]Source!I1150,6)</f>
        <v>-0.55179999999999996</v>
      </c>
      <c r="G534" s="14">
        <f>IF([1]Source!AL1150=0,[1]Source!AK1150,[1]Source!AL1150)</f>
        <v>405.9</v>
      </c>
      <c r="H534" s="48" t="str">
        <f>[1]Source!DD1150</f>
        <v/>
      </c>
      <c r="I534" s="61">
        <f>([1]Source!CR1150/IF([1]Source!BB1150&lt;&gt; 0, [1]Source!BB1150,1) * [1]Source!I1150) + ([1]Source!CQ1150/IF([1]Source!BC1150&lt;&gt; 0, [1]Source!BC1150,1) * [1]Source!I1150) + ([1]Source!CT1150/IF([1]Source!BA1150&lt;&gt; 0, [1]Source!BA1150,1) * [1]Source!I1150)</f>
        <v>-223.97561999999996</v>
      </c>
      <c r="J534" s="48" t="str">
        <f>IF( [1]Source!BO1150 &lt;&gt;"", [1]Source!BO1150, "" )</f>
        <v/>
      </c>
      <c r="K534" s="17">
        <f>[1]Source!BC1150</f>
        <v>4.2619999999999996</v>
      </c>
      <c r="L534" s="14">
        <f>[1]Source!O1150</f>
        <v>-954.58</v>
      </c>
      <c r="M534" s="17"/>
      <c r="O534">
        <f>([1]Source!CT1150/IF([1]Source!BA1150&lt;&gt; 0, [1]Source!BA1150,1) * [1]Source!I1150)</f>
        <v>0</v>
      </c>
      <c r="P534">
        <f>IF( [1]Source!BI1150 = 1, (([1]Source!CR1150/IF([1]Source!BB1150&lt;&gt; 0, [1]Source!BB1150,1) * [1]Source!I1150) + ([1]Source!CQ1150/IF([1]Source!BC1150&lt;&gt; 0, [1]Source!BC1150,1) * [1]Source!I1150) + ([1]Source!CT1150/IF([1]Source!BA1150&lt;&gt; 0, [1]Source!BA1150,1) * [1]Source!I1150)), 0 )</f>
        <v>-223.97561999999996</v>
      </c>
      <c r="Q534">
        <f>IF( [1]Source!BI1150 = 2, (([1]Source!CR1150/IF([1]Source!BB1150&lt;&gt; 0, [1]Source!BB1150,1) * [1]Source!I1150) + ([1]Source!CQ1150/IF([1]Source!BC1150&lt;&gt; 0, [1]Source!BC1150,1) * [1]Source!I1150) + ([1]Source!CT1150/IF([1]Source!BA1150&lt;&gt; 0, [1]Source!BA1150,1) * [1]Source!I1150)), 0 )</f>
        <v>0</v>
      </c>
      <c r="R534">
        <f>IF( [1]Source!BI1150 = 3, (([1]Source!CR1150/IF([1]Source!BB1150&lt;&gt; 0, [1]Source!BB1150,1) * [1]Source!I1150) + ([1]Source!CQ1150/IF([1]Source!BC1150&lt;&gt; 0, [1]Source!BC1150,1) * [1]Source!I1150) + ([1]Source!CT1150/IF([1]Source!BA1150&lt;&gt; 0, [1]Source!BA1150,1) * [1]Source!I1150)), 0 )</f>
        <v>0</v>
      </c>
      <c r="S534">
        <f>IF( [1]Source!BI1150 = 4, (([1]Source!CR1150/IF([1]Source!BB1150&lt;&gt; 0, [1]Source!BB1150,1) * [1]Source!I1150) + ([1]Source!CQ1150/IF([1]Source!BC1150&lt;&gt; 0, [1]Source!BC1150,1) * [1]Source!I1150) + ([1]Source!CT1150/IF([1]Source!BA1150&lt;&gt; 0, [1]Source!BA1150,1) * [1]Source!I1150)), 0 )</f>
        <v>0</v>
      </c>
      <c r="T534">
        <f>IF( [1]Source!BI1150 = 1, [1]Source!O1150 + [1]Source!X1150 + [1]Source!Y1150, 0 )</f>
        <v>-954.58</v>
      </c>
      <c r="U534">
        <f>IF( [1]Source!BI1150 = 2, [1]Source!O1150 + [1]Source!X1150 + [1]Source!Y1150, 0 )</f>
        <v>0</v>
      </c>
      <c r="V534">
        <f>IF( [1]Source!BI1150 = 3, [1]Source!O1150 + [1]Source!X1150 + [1]Source!Y1150, 0 )</f>
        <v>0</v>
      </c>
      <c r="W534">
        <f>IF( [1]Source!BI1150 = 4, [1]Source!O1150 + [1]Source!X1150 + [1]Source!Y1150, 0 )</f>
        <v>0</v>
      </c>
      <c r="X534">
        <f>([1]Source!CS1150/IF([1]Source!BS1150&lt;&gt; 0, [1]Source!BS1150,1) * [1]Source!I1150)</f>
        <v>0</v>
      </c>
      <c r="Y534">
        <f>ROUND(([1]Source!BZ1150/100)*(([1]Source!CT1150/IF([1]Source!BA1150&lt;&gt; 0, [1]Source!BA1150,1) * [1]Source!I1150) + (([1]Source!CS1150/IF([1]Source!BS1150&lt;&gt; 0, [1]Source!BS1150,1) * [1]Source!I1150) )),2)</f>
        <v>0</v>
      </c>
      <c r="Z534">
        <f>ROUND(([1]Source!CA1150/100)*(([1]Source!CT1150/IF([1]Source!BA1150&lt;&gt; 0, [1]Source!BA1150,1) * [1]Source!I1150) + (([1]Source!CS1150/IF([1]Source!BS1150&lt;&gt; 0, [1]Source!BS1150,1) * [1]Source!I1150) )),2)</f>
        <v>0</v>
      </c>
    </row>
    <row r="535" spans="1:27" ht="60">
      <c r="A535" s="50"/>
      <c r="B535" s="50"/>
      <c r="C535" s="50" t="str">
        <f>[1]Source!F1152</f>
        <v>Т/Н № 2708 от 30.07.2010</v>
      </c>
      <c r="D535" s="51" t="s">
        <v>97</v>
      </c>
      <c r="E535" s="52" t="str">
        <f>[1]Source!H1152</f>
        <v>кг</v>
      </c>
      <c r="F535" s="53">
        <f>ROUND([1]Source!I1152,6)</f>
        <v>21.36</v>
      </c>
      <c r="G535" s="54">
        <f>[1]Source!AC1152</f>
        <v>17.239999999999998</v>
      </c>
      <c r="H535" s="53"/>
      <c r="I535" s="56">
        <f>([1]Source!CR1152/IF([1]Source!BB1152&lt;&gt; 0, [1]Source!BB1152,1) * [1]Source!I1152) + ([1]Source!CQ1152/IF([1]Source!BC1152&lt;&gt; 0, [1]Source!BC1152,1) * [1]Source!I1152) + ([1]Source!CT1152/IF([1]Source!BA1152&lt;&gt; 0, [1]Source!BA1152,1) * [1]Source!I1152)</f>
        <v>368.24639999999994</v>
      </c>
      <c r="J535" s="55" t="str">
        <f>IF( [1]Source!BO1152 &lt;&gt;"", [1]Source!BO1152, "" )</f>
        <v/>
      </c>
      <c r="K535" s="53">
        <f>[1]Source!BC1152</f>
        <v>4.2619999999999996</v>
      </c>
      <c r="L535" s="54">
        <f>[1]Source!O1152</f>
        <v>1569.47</v>
      </c>
      <c r="M535" s="53"/>
      <c r="O535">
        <f>([1]Source!CT1152/IF([1]Source!BA1152&lt;&gt; 0, [1]Source!BA1152,1) * [1]Source!I1152)</f>
        <v>0</v>
      </c>
      <c r="P535">
        <f>IF( [1]Source!BI1152 = 1, (([1]Source!CR1152/IF([1]Source!BB1152&lt;&gt; 0, [1]Source!BB1152,1) * [1]Source!I1152) + ([1]Source!CQ1152/IF([1]Source!BC1152&lt;&gt; 0, [1]Source!BC1152,1) * [1]Source!I1152) + ([1]Source!CT1152/IF([1]Source!BA1152&lt;&gt; 0, [1]Source!BA1152,1) * [1]Source!I1152)), 0 )</f>
        <v>368.24639999999994</v>
      </c>
      <c r="Q535">
        <f>IF( [1]Source!BI1152 = 2, (([1]Source!CR1152/IF([1]Source!BB1152&lt;&gt; 0, [1]Source!BB1152,1) * [1]Source!I1152) + ([1]Source!CQ1152/IF([1]Source!BC1152&lt;&gt; 0, [1]Source!BC1152,1) * [1]Source!I1152) + ([1]Source!CT1152/IF([1]Source!BA1152&lt;&gt; 0, [1]Source!BA1152,1) * [1]Source!I1152)), 0 )</f>
        <v>0</v>
      </c>
      <c r="R535">
        <f>IF( [1]Source!BI1152 = 3, (([1]Source!CR1152/IF([1]Source!BB1152&lt;&gt; 0, [1]Source!BB1152,1) * [1]Source!I1152) + ([1]Source!CQ1152/IF([1]Source!BC1152&lt;&gt; 0, [1]Source!BC1152,1) * [1]Source!I1152) + ([1]Source!CT1152/IF([1]Source!BA1152&lt;&gt; 0, [1]Source!BA1152,1) * [1]Source!I1152)), 0 )</f>
        <v>0</v>
      </c>
      <c r="S535">
        <f>IF( [1]Source!BI1152 = 4, (([1]Source!CR1152/IF([1]Source!BB1152&lt;&gt; 0, [1]Source!BB1152,1) * [1]Source!I1152) + ([1]Source!CQ1152/IF([1]Source!BC1152&lt;&gt; 0, [1]Source!BC1152,1) * [1]Source!I1152) + ([1]Source!CT1152/IF([1]Source!BA1152&lt;&gt; 0, [1]Source!BA1152,1) * [1]Source!I1152)), 0 )</f>
        <v>0</v>
      </c>
      <c r="T535">
        <f>IF( [1]Source!BI1152 = 1, [1]Source!O1152 + [1]Source!X1152 + [1]Source!Y1152, 0 )</f>
        <v>1569.47</v>
      </c>
      <c r="U535">
        <f>IF( [1]Source!BI1152 = 2, [1]Source!O1152 + [1]Source!X1152 + [1]Source!Y1152, 0 )</f>
        <v>0</v>
      </c>
      <c r="V535">
        <f>IF( [1]Source!BI1152 = 3, [1]Source!O1152 + [1]Source!X1152 + [1]Source!Y1152, 0 )</f>
        <v>0</v>
      </c>
      <c r="W535">
        <f>IF( [1]Source!BI1152 = 4, [1]Source!O1152 + [1]Source!X1152 + [1]Source!Y1152, 0 )</f>
        <v>0</v>
      </c>
      <c r="X535">
        <f>([1]Source!CS1152/IF([1]Source!BS1152&lt;&gt; 0, [1]Source!BS1152,1) * [1]Source!I1152)</f>
        <v>0</v>
      </c>
      <c r="Y535">
        <f>ROUND(([1]Source!BZ1152/100)*(([1]Source!CT1152/IF([1]Source!BA1152&lt;&gt; 0, [1]Source!BA1152,1) * [1]Source!I1152) + (([1]Source!CS1152/IF([1]Source!BS1152&lt;&gt; 0, [1]Source!BS1152,1) * [1]Source!I1152) )),2)</f>
        <v>0</v>
      </c>
      <c r="Z535">
        <f>ROUND(([1]Source!CA1152/100)*(([1]Source!CT1152/IF([1]Source!BA1152&lt;&gt; 0, [1]Source!BA1152,1) * [1]Source!I1152) + (([1]Source!CS1152/IF([1]Source!BS1152&lt;&gt; 0, [1]Source!BS1152,1) * [1]Source!I1152) )),2)</f>
        <v>0</v>
      </c>
    </row>
    <row r="536" spans="1:27" ht="15.75">
      <c r="A536" s="17"/>
      <c r="B536" s="17"/>
      <c r="C536" s="17"/>
      <c r="D536" s="17"/>
      <c r="E536" s="17"/>
      <c r="F536" s="17"/>
      <c r="G536" s="17"/>
      <c r="H536" s="17"/>
      <c r="I536" s="57">
        <f>([1]Source!CT1148/IF([1]Source!BA1148 &lt;&gt;0, [1]Source!BA1148, 1) * [1]Source!I1148) + ([1]Source!CR1148 / IF([1]Source!BB1148 &lt;&gt;0, [1]Source!BB1148, 1) * [1]Source!I1148 ) + I529 + I530 + I531 + I533 + I534 + I535</f>
        <v>529.22113000000002</v>
      </c>
      <c r="J536" s="58"/>
      <c r="K536" s="58"/>
      <c r="L536" s="57">
        <f>[1]Source!S1148+[1]Source!Q1148+L529 + L530 + L531 + L533 + L534 + L535</f>
        <v>3378.96</v>
      </c>
      <c r="M536" s="57">
        <f>[1]Source!U1148</f>
        <v>6.7995999999999999</v>
      </c>
      <c r="N536" s="59">
        <f>I536</f>
        <v>529.22113000000002</v>
      </c>
      <c r="O536">
        <f>([1]Source!CT1148/IF([1]Source!BA1148&lt;&gt; 0, [1]Source!BA1148,1) * [1]Source!I1148)</f>
        <v>51.201699999999995</v>
      </c>
      <c r="P536">
        <f>IF( [1]Source!BI1148 = 1, (( ( ([1]Source!CT1148/IF([1]Source!BA1148 &lt;&gt;0,[1]Source!BA1148, 1) * [1]Source!I1148) + ([1]Source!CR1148/IF([1]Source!BB1148 &lt;&gt;0,[1]Source!BB1148, 1)* [1]Source!I1148) + ([1]Source!CQ1148/IF([1]Source!BC1148 &lt;&gt;0,[1]Source!BC1148, 1) * [1]Source!I1148) ) + (([1]Source!BZ1148/100)*( ([1]Source!CT1148/IF([1]Source!BA1148 &lt;&gt;0,[1]Source!BA1148, 1)* [1]Source!I1148) + ([1]Source!CS1148/IF([1]Source!BS1148 &lt;&gt;0,[1]Source!BS1148, 1) * [1]Source!I1148 ))) + (([1]Source!CA1148/100)*( ([1]Source!CT1148/IF([1]Source!BA1148 &lt;&gt;0,[1]Source!BA1148, 1)* [1]Source!I1148) + ([1]Source!CS1148/IF([1]Source!BS1148 &lt;&gt;0,[1]Source!BS1148, 1) * [1]Source!I1148 ))))), 0 )</f>
        <v>450.571934</v>
      </c>
      <c r="Q536">
        <f>IF( [1]Source!BI1148 = 2, (( ( ([1]Source!CT1148/IF([1]Source!BA1148 &lt;&gt;0,[1]Source!BA1148, 1) * [1]Source!I1148) + ([1]Source!CR1148/IF([1]Source!BB1148 &lt;&gt;0,[1]Source!BB1148, 1)* [1]Source!I1148) + ([1]Source!CQ1148/IF([1]Source!BC1148 &lt;&gt;0,[1]Source!BC1148, 1) * [1]Source!I1148) ) + (([1]Source!BZ1148/100)*( ([1]Source!CT1148/IF([1]Source!BA1148 &lt;&gt;0,[1]Source!BA1148, 1)* [1]Source!I1148) + ([1]Source!CS1148/IF([1]Source!BS1148 &lt;&gt;0,[1]Source!BS1148, 1) * [1]Source!I1148 ))) + (([1]Source!CA1148/100)*( ([1]Source!CT1148/IF([1]Source!BA1148 &lt;&gt;0,[1]Source!BA1148, 1)* [1]Source!I1148) + ([1]Source!CS1148/IF([1]Source!BS1148 &lt;&gt;0,[1]Source!BS1148, 1) * [1]Source!I1148 ))))), 0 )</f>
        <v>0</v>
      </c>
      <c r="R536">
        <f>IF( [1]Source!BI1148 = 3, (( ( ([1]Source!CT1148/IF([1]Source!BA1148 &lt;&gt;0,[1]Source!BA1148, 1) * [1]Source!I1148) + ([1]Source!CR1148/IF([1]Source!BB1148 &lt;&gt;0,[1]Source!BB1148, 1)* [1]Source!I1148) + ([1]Source!CQ1148/IF([1]Source!BC1148 &lt;&gt;0,[1]Source!BC1148, 1) * [1]Source!I1148) ) + (([1]Source!BZ1148/100)*( ([1]Source!CT1148/IF([1]Source!BA1148 &lt;&gt;0,[1]Source!BA1148, 1)* [1]Source!I1148) + ([1]Source!CS1148/IF([1]Source!BS1148 &lt;&gt;0,[1]Source!BS1148, 1) * [1]Source!I1148 ))) + (([1]Source!CA1148/100)*( ([1]Source!CT1148/IF([1]Source!BA1148 &lt;&gt;0,[1]Source!BA1148, 1)* [1]Source!I1148) + ([1]Source!CS1148/IF([1]Source!BS1148 &lt;&gt;0,[1]Source!BS1148, 1) * [1]Source!I1148 ))))), 0 )</f>
        <v>0</v>
      </c>
      <c r="S536">
        <f>IF( [1]Source!BI1148 = 4, (( ( ([1]Source!CT1148/IF([1]Source!BA1148 &lt;&gt;0,[1]Source!BA1148, 1) * [1]Source!I1148) + ([1]Source!CR1148/IF([1]Source!BB1148 &lt;&gt;0,[1]Source!BB1148, 1)* [1]Source!I1148) + ([1]Source!CQ1148/IF([1]Source!BC1148 &lt;&gt;0,[1]Source!BC1148, 1) * [1]Source!I1148) ) + (([1]Source!BZ1148/100)*( ([1]Source!CT1148/IF([1]Source!BA1148 &lt;&gt;0,[1]Source!BA1148, 1)* [1]Source!I1148) + ([1]Source!CS1148/IF([1]Source!BS1148 &lt;&gt;0,[1]Source!BS1148, 1) * [1]Source!I1148 ))) + (([1]Source!CA1148/100)*( ([1]Source!CT1148/IF([1]Source!BA1148 &lt;&gt;0,[1]Source!BA1148, 1)* [1]Source!I1148) + ([1]Source!CS1148/IF([1]Source!BS1148 &lt;&gt;0,[1]Source!BS1148, 1) * [1]Source!I1148 ))))), 0 )</f>
        <v>0</v>
      </c>
      <c r="T536">
        <f>IF( [1]Source!BI1148 = 1, [1]Source!O1148 + [1]Source!X1148 + [1]Source!Y1148, 0 )</f>
        <v>3043.7599999999998</v>
      </c>
      <c r="U536">
        <f>IF( [1]Source!BI1148 = 2, [1]Source!O1148 + [1]Source!X1148 + [1]Source!Y1148, 0 )</f>
        <v>0</v>
      </c>
      <c r="V536">
        <f>IF( [1]Source!BI1148 = 3, [1]Source!O1148 + [1]Source!X1148 + [1]Source!Y1148, 0 )</f>
        <v>0</v>
      </c>
      <c r="W536">
        <f>IF( [1]Source!BI1148 = 4, [1]Source!O1148 + [1]Source!X1148 + [1]Source!Y1148, 0 )</f>
        <v>0</v>
      </c>
      <c r="X536">
        <f>([1]Source!CS1148/IF([1]Source!BS1148&lt;&gt; 0, [1]Source!BS1148,1) * [1]Source!I1148)</f>
        <v>0</v>
      </c>
    </row>
    <row r="538" spans="1:27" s="58" customFormat="1" ht="15.75">
      <c r="D538" s="58" t="s">
        <v>83</v>
      </c>
      <c r="H538" s="96">
        <f>SUM(N490:N537)</f>
        <v>23531.092830000001</v>
      </c>
      <c r="I538" s="96"/>
      <c r="K538" s="96">
        <f>ROUND([1]Source!AB1129+[1]Source!AK1129+[1]Source!AL1129+[1]Source!AE1129*0/100,2)</f>
        <v>112521.02</v>
      </c>
      <c r="L538" s="96"/>
      <c r="M538" s="57">
        <f>[1]Source!AH1129</f>
        <v>69.55</v>
      </c>
      <c r="O538" s="57">
        <f t="shared" ref="O538:X538" si="12">SUM(O490:O537)</f>
        <v>538.01531</v>
      </c>
      <c r="P538" s="57">
        <f t="shared" si="12"/>
        <v>23531.09591</v>
      </c>
      <c r="Q538" s="57">
        <f t="shared" si="12"/>
        <v>0</v>
      </c>
      <c r="R538" s="57">
        <f t="shared" si="12"/>
        <v>0</v>
      </c>
      <c r="S538" s="57">
        <f t="shared" si="12"/>
        <v>0</v>
      </c>
      <c r="T538" s="57">
        <f t="shared" si="12"/>
        <v>112521.01999999999</v>
      </c>
      <c r="U538" s="57">
        <f t="shared" si="12"/>
        <v>0</v>
      </c>
      <c r="V538" s="57">
        <f t="shared" si="12"/>
        <v>0</v>
      </c>
      <c r="W538" s="57">
        <f t="shared" si="12"/>
        <v>0</v>
      </c>
      <c r="X538" s="58">
        <f t="shared" si="12"/>
        <v>60.895489999999995</v>
      </c>
    </row>
    <row r="540" spans="1:27" ht="18">
      <c r="D540" s="43" t="s">
        <v>80</v>
      </c>
      <c r="E540" s="88" t="str">
        <f>IF([1]Source!C12="1", [1]Source!F1171, [1]Source!G1171)</f>
        <v>Противопожарная перегородка ППм-6 - 2 шт. (л.21,27)</v>
      </c>
      <c r="F540" s="95"/>
      <c r="G540" s="95"/>
      <c r="H540" s="95"/>
      <c r="I540" s="95"/>
      <c r="J540" s="95"/>
      <c r="K540" s="95"/>
      <c r="L540" s="95"/>
    </row>
    <row r="542" spans="1:27" ht="45">
      <c r="A542" s="44">
        <v>42</v>
      </c>
      <c r="B542" s="44" t="str">
        <f>[1]Source!E1175</f>
        <v>191</v>
      </c>
      <c r="C542" s="45" t="str">
        <f>[1]Source!F1175</f>
        <v>06-01-001-1</v>
      </c>
      <c r="D542" s="46" t="s">
        <v>102</v>
      </c>
      <c r="E542" s="47" t="str">
        <f>[1]Source!H1175</f>
        <v>100 м3</v>
      </c>
      <c r="F542" s="17">
        <f>ROUND([1]Source!I1175,6)</f>
        <v>0.05</v>
      </c>
      <c r="G542" s="14">
        <f>IF( [1]Source!AK1175 &lt;&gt;0, [1]Source!AK1175, [1]Source!AL1175 + [1]Source!AM1175 + [1]Source!AO1175)</f>
        <v>5397.31</v>
      </c>
      <c r="H542" s="17"/>
      <c r="I542" s="17"/>
      <c r="J542" s="48" t="str">
        <f>IF( [1]Source!BO1175 &lt;&gt;"", [1]Source!BO1175, "" )</f>
        <v/>
      </c>
      <c r="K542" s="17"/>
      <c r="L542" s="17"/>
      <c r="M542" s="17"/>
      <c r="AA542">
        <v>42</v>
      </c>
    </row>
    <row r="543" spans="1:27" ht="15">
      <c r="A543" s="17"/>
      <c r="B543" s="17"/>
      <c r="C543" s="17"/>
      <c r="D543" s="17" t="s">
        <v>27</v>
      </c>
      <c r="E543" s="17"/>
      <c r="F543" s="17"/>
      <c r="G543" s="14">
        <f>[1]Source!AO1175</f>
        <v>1126.8</v>
      </c>
      <c r="H543" s="48" t="str">
        <f>[1]Source!DG1175</f>
        <v/>
      </c>
      <c r="I543" s="14">
        <f>([1]Source!CT1175/IF([1]Source!BA1175&lt;&gt; 0, [1]Source!BA1175,1) * [1]Source!I1175)</f>
        <v>56.34</v>
      </c>
      <c r="J543" s="17"/>
      <c r="K543" s="17">
        <f>[1]Source!BA1175</f>
        <v>11.465999999999999</v>
      </c>
      <c r="L543" s="14">
        <f>[1]Source!S1175</f>
        <v>645.99</v>
      </c>
      <c r="M543" s="17"/>
    </row>
    <row r="544" spans="1:27" ht="15">
      <c r="A544" s="17"/>
      <c r="B544" s="17"/>
      <c r="C544" s="17"/>
      <c r="D544" s="17" t="s">
        <v>28</v>
      </c>
      <c r="E544" s="17"/>
      <c r="F544" s="17"/>
      <c r="G544" s="14">
        <f>[1]Source!AM1175</f>
        <v>1366.2</v>
      </c>
      <c r="H544" s="48" t="str">
        <f>[1]Source!DE1175</f>
        <v/>
      </c>
      <c r="I544" s="14">
        <f>([1]Source!CR1175/IF([1]Source!BB1175&lt;&gt; 0, [1]Source!BB1175,1) * [1]Source!I1175)</f>
        <v>68.31</v>
      </c>
      <c r="J544" s="17"/>
      <c r="K544" s="17">
        <f>[1]Source!BB1175</f>
        <v>5.8449999999999998</v>
      </c>
      <c r="L544" s="14">
        <f>[1]Source!Q1175</f>
        <v>399.27</v>
      </c>
      <c r="M544" s="17"/>
    </row>
    <row r="545" spans="1:27" ht="15">
      <c r="A545" s="17"/>
      <c r="B545" s="17"/>
      <c r="C545" s="17"/>
      <c r="D545" s="17" t="s">
        <v>29</v>
      </c>
      <c r="E545" s="17"/>
      <c r="F545" s="17"/>
      <c r="G545" s="14">
        <f>[1]Source!AN1175</f>
        <v>223.92</v>
      </c>
      <c r="H545" s="48" t="str">
        <f>[1]Source!DF1175</f>
        <v/>
      </c>
      <c r="I545" s="49">
        <f>([1]Source!CS1175/IF([1]Source!BS1175&lt;&gt; 0, [1]Source!BS1175,1) * [1]Source!I1175)</f>
        <v>11.196000000000002</v>
      </c>
      <c r="J545" s="17"/>
      <c r="K545" s="17">
        <f>[1]Source!BS1175</f>
        <v>11.465999999999999</v>
      </c>
      <c r="L545" s="49">
        <f>[1]Source!R1175</f>
        <v>128.37</v>
      </c>
      <c r="M545" s="17"/>
    </row>
    <row r="546" spans="1:27" ht="15">
      <c r="A546" s="17"/>
      <c r="B546" s="17"/>
      <c r="C546" s="17"/>
      <c r="D546" s="17" t="s">
        <v>30</v>
      </c>
      <c r="E546" s="17"/>
      <c r="F546" s="17"/>
      <c r="G546" s="14">
        <f>[1]Source!AL1175</f>
        <v>2904.31</v>
      </c>
      <c r="H546" s="48" t="str">
        <f>[1]Source!DD1175</f>
        <v/>
      </c>
      <c r="I546" s="14">
        <f>([1]Source!CQ1175/IF([1]Source!BC1175&lt;&gt; 0, [1]Source!BC1175,1) * [1]Source!I1175)</f>
        <v>145.21549999999999</v>
      </c>
      <c r="J546" s="17"/>
      <c r="K546" s="17">
        <f>[1]Source!BC1175</f>
        <v>4.2619999999999996</v>
      </c>
      <c r="L546" s="14">
        <f>[1]Source!P1175</f>
        <v>618.91</v>
      </c>
      <c r="M546" s="17"/>
    </row>
    <row r="547" spans="1:27" ht="15">
      <c r="A547" s="17"/>
      <c r="B547" s="17"/>
      <c r="C547" s="17"/>
      <c r="D547" s="17" t="s">
        <v>31</v>
      </c>
      <c r="E547" s="20" t="s">
        <v>34</v>
      </c>
      <c r="F547" s="17"/>
      <c r="G547" s="14">
        <f>[1]Source!BZ1175</f>
        <v>105</v>
      </c>
      <c r="H547" s="17"/>
      <c r="I547" s="14">
        <f>Y547 + Y550</f>
        <v>70.91</v>
      </c>
      <c r="J547" s="17"/>
      <c r="K547" s="14">
        <f>[1]Source!AT1175</f>
        <v>105</v>
      </c>
      <c r="L547" s="14">
        <f>[1]Source!X1175 + [1]Source!X1176</f>
        <v>813.08</v>
      </c>
      <c r="M547" s="17"/>
      <c r="Y547">
        <f>ROUND((G547/100)*((([1]Source!CT1175/IF([1]Source!BA1175 &lt;&gt; 0, [1]Source!BA1175,1) * [1]Source!I1175)) + (([1]Source!CS1175/IF([1]Source!BS1175 &lt;&gt; 0, [1]Source!BS1175, 1) * [1]Source!I1175))),2)</f>
        <v>70.91</v>
      </c>
    </row>
    <row r="548" spans="1:27" ht="15">
      <c r="A548" s="17"/>
      <c r="B548" s="17"/>
      <c r="C548" s="17"/>
      <c r="D548" s="17" t="s">
        <v>32</v>
      </c>
      <c r="E548" s="20" t="s">
        <v>34</v>
      </c>
      <c r="F548" s="17"/>
      <c r="G548" s="14">
        <f>[1]Source!CA1175</f>
        <v>65</v>
      </c>
      <c r="H548" s="17"/>
      <c r="I548" s="14">
        <f>Z548 + Z550</f>
        <v>43.9</v>
      </c>
      <c r="J548" s="17"/>
      <c r="K548" s="14">
        <f>[1]Source!AU1175</f>
        <v>65</v>
      </c>
      <c r="L548" s="14">
        <f>[1]Source!Y1175 + [1]Source!Y1176</f>
        <v>503.33</v>
      </c>
      <c r="M548" s="17"/>
      <c r="Z548">
        <f>ROUND((G548/100)*((([1]Source!CT1175/IF([1]Source!BA1175 &lt;&gt; 0, [1]Source!BA1175,1) * [1]Source!I1175)) + (([1]Source!CS1175/IF([1]Source!BS1175 &lt;&gt; 0, [1]Source!BS1175, 1) * [1]Source!I1175))),2)</f>
        <v>43.9</v>
      </c>
    </row>
    <row r="549" spans="1:27" ht="15">
      <c r="A549" s="17"/>
      <c r="B549" s="17"/>
      <c r="C549" s="17"/>
      <c r="D549" s="17" t="s">
        <v>33</v>
      </c>
      <c r="E549" s="20" t="s">
        <v>35</v>
      </c>
      <c r="F549" s="17">
        <f>[1]Source!AQ1175</f>
        <v>180</v>
      </c>
      <c r="G549" s="17"/>
      <c r="H549" s="48" t="str">
        <f>[1]Source!DI1175</f>
        <v/>
      </c>
      <c r="I549" s="17"/>
      <c r="J549" s="17"/>
      <c r="K549" s="17"/>
      <c r="L549" s="17"/>
      <c r="M549" s="14">
        <f>[1]Source!U1175</f>
        <v>9</v>
      </c>
    </row>
    <row r="550" spans="1:27" ht="60">
      <c r="A550" s="50"/>
      <c r="B550" s="50"/>
      <c r="C550" s="50" t="str">
        <f>[1]Source!F1176</f>
        <v>401-0063</v>
      </c>
      <c r="D550" s="51" t="s">
        <v>82</v>
      </c>
      <c r="E550" s="52" t="str">
        <f>[1]Source!H1176</f>
        <v>м3</v>
      </c>
      <c r="F550" s="53">
        <f>ROUND([1]Source!I1176,6)</f>
        <v>5.0999999999999996</v>
      </c>
      <c r="G550" s="54">
        <f>IF([1]Source!AL1176=0,[1]Source!AK1176,[1]Source!AL1176)</f>
        <v>526.58000000000004</v>
      </c>
      <c r="H550" s="55" t="str">
        <f>[1]Source!DD1176</f>
        <v/>
      </c>
      <c r="I550" s="56">
        <f>([1]Source!CR1176/IF([1]Source!BB1176&lt;&gt; 0, [1]Source!BB1176,1) * [1]Source!I1176) + ([1]Source!CQ1176/IF([1]Source!BC1176&lt;&gt; 0, [1]Source!BC1176,1) * [1]Source!I1176) + ([1]Source!CT1176/IF([1]Source!BA1176&lt;&gt; 0, [1]Source!BA1176,1) * [1]Source!I1176)</f>
        <v>2685.558</v>
      </c>
      <c r="J550" s="55" t="str">
        <f>IF( [1]Source!BO1176 &lt;&gt;"", [1]Source!BO1176, "" )</f>
        <v/>
      </c>
      <c r="K550" s="53">
        <f>[1]Source!BC1176</f>
        <v>4.2619999999999996</v>
      </c>
      <c r="L550" s="54">
        <f>[1]Source!O1176</f>
        <v>11445.85</v>
      </c>
      <c r="M550" s="53"/>
      <c r="O550">
        <f>([1]Source!CT1176/IF([1]Source!BA1176&lt;&gt; 0, [1]Source!BA1176,1) * [1]Source!I1176)</f>
        <v>0</v>
      </c>
      <c r="P550">
        <f>IF( [1]Source!BI1176 = 1, (([1]Source!CR1176/IF([1]Source!BB1176&lt;&gt; 0, [1]Source!BB1176,1) * [1]Source!I1176) + ([1]Source!CQ1176/IF([1]Source!BC1176&lt;&gt; 0, [1]Source!BC1176,1) * [1]Source!I1176) + ([1]Source!CT1176/IF([1]Source!BA1176&lt;&gt; 0, [1]Source!BA1176,1) * [1]Source!I1176)), 0 )</f>
        <v>2685.558</v>
      </c>
      <c r="Q550">
        <f>IF( [1]Source!BI1176 = 2, (([1]Source!CR1176/IF([1]Source!BB1176&lt;&gt; 0, [1]Source!BB1176,1) * [1]Source!I1176) + ([1]Source!CQ1176/IF([1]Source!BC1176&lt;&gt; 0, [1]Source!BC1176,1) * [1]Source!I1176) + ([1]Source!CT1176/IF([1]Source!BA1176&lt;&gt; 0, [1]Source!BA1176,1) * [1]Source!I1176)), 0 )</f>
        <v>0</v>
      </c>
      <c r="R550">
        <f>IF( [1]Source!BI1176 = 3, (([1]Source!CR1176/IF([1]Source!BB1176&lt;&gt; 0, [1]Source!BB1176,1) * [1]Source!I1176) + ([1]Source!CQ1176/IF([1]Source!BC1176&lt;&gt; 0, [1]Source!BC1176,1) * [1]Source!I1176) + ([1]Source!CT1176/IF([1]Source!BA1176&lt;&gt; 0, [1]Source!BA1176,1) * [1]Source!I1176)), 0 )</f>
        <v>0</v>
      </c>
      <c r="S550">
        <f>IF( [1]Source!BI1176 = 4, (([1]Source!CR1176/IF([1]Source!BB1176&lt;&gt; 0, [1]Source!BB1176,1) * [1]Source!I1176) + ([1]Source!CQ1176/IF([1]Source!BC1176&lt;&gt; 0, [1]Source!BC1176,1) * [1]Source!I1176) + ([1]Source!CT1176/IF([1]Source!BA1176&lt;&gt; 0, [1]Source!BA1176,1) * [1]Source!I1176)), 0 )</f>
        <v>0</v>
      </c>
      <c r="T550">
        <f>IF( [1]Source!BI1176 = 1, [1]Source!O1176 + [1]Source!X1176 + [1]Source!Y1176, 0 )</f>
        <v>11445.85</v>
      </c>
      <c r="U550">
        <f>IF( [1]Source!BI1176 = 2, [1]Source!O1176 + [1]Source!X1176 + [1]Source!Y1176, 0 )</f>
        <v>0</v>
      </c>
      <c r="V550">
        <f>IF( [1]Source!BI1176 = 3, [1]Source!O1176 + [1]Source!X1176 + [1]Source!Y1176, 0 )</f>
        <v>0</v>
      </c>
      <c r="W550">
        <f>IF( [1]Source!BI1176 = 4, [1]Source!O1176 + [1]Source!X1176 + [1]Source!Y1176, 0 )</f>
        <v>0</v>
      </c>
      <c r="X550">
        <f>([1]Source!CS1176/IF([1]Source!BS1176&lt;&gt; 0, [1]Source!BS1176,1) * [1]Source!I1176)</f>
        <v>0</v>
      </c>
      <c r="Y550">
        <f>ROUND(([1]Source!BZ1176/100)*(([1]Source!CT1176/IF([1]Source!BA1176&lt;&gt; 0, [1]Source!BA1176,1) * [1]Source!I1176) + (([1]Source!CS1176/IF([1]Source!BS1176&lt;&gt; 0, [1]Source!BS1176,1) * [1]Source!I1176) )),2)</f>
        <v>0</v>
      </c>
      <c r="Z550">
        <f>ROUND(([1]Source!CA1176/100)*(([1]Source!CT1176/IF([1]Source!BA1176&lt;&gt; 0, [1]Source!BA1176,1) * [1]Source!I1176) + (([1]Source!CS1176/IF([1]Source!BS1176&lt;&gt; 0, [1]Source!BS1176,1) * [1]Source!I1176) )),2)</f>
        <v>0</v>
      </c>
    </row>
    <row r="551" spans="1:27" ht="15.75">
      <c r="A551" s="17"/>
      <c r="B551" s="17"/>
      <c r="C551" s="17"/>
      <c r="D551" s="17"/>
      <c r="E551" s="17"/>
      <c r="F551" s="17"/>
      <c r="G551" s="17"/>
      <c r="H551" s="17"/>
      <c r="I551" s="57">
        <f>([1]Source!CT1175/IF([1]Source!BA1175 &lt;&gt;0, [1]Source!BA1175, 1) * [1]Source!I1175) + ([1]Source!CR1175 / IF([1]Source!BB1175 &lt;&gt;0, [1]Source!BB1175, 1) * [1]Source!I1175 ) + I546 + I547 + I548 + I550</f>
        <v>3070.2334999999998</v>
      </c>
      <c r="J551" s="58"/>
      <c r="K551" s="58"/>
      <c r="L551" s="57">
        <f>[1]Source!S1175+[1]Source!Q1175+L546 + L547 + L548 + L550</f>
        <v>14426.43</v>
      </c>
      <c r="M551" s="57">
        <f>[1]Source!U1175</f>
        <v>9</v>
      </c>
      <c r="N551" s="59">
        <f>I551</f>
        <v>3070.2334999999998</v>
      </c>
      <c r="O551">
        <f>([1]Source!CT1175/IF([1]Source!BA1175&lt;&gt; 0, [1]Source!BA1175,1) * [1]Source!I1175)</f>
        <v>56.34</v>
      </c>
      <c r="P551">
        <f>IF( [1]Source!BI1175 = 1, (( ( ([1]Source!CT1175/IF([1]Source!BA1175 &lt;&gt;0,[1]Source!BA1175, 1) * [1]Source!I1175) + ([1]Source!CR1175/IF([1]Source!BB1175 &lt;&gt;0,[1]Source!BB1175, 1)* [1]Source!I1175) + ([1]Source!CQ1175/IF([1]Source!BC1175 &lt;&gt;0,[1]Source!BC1175, 1) * [1]Source!I1175) ) + (([1]Source!BZ1175/100)*( ([1]Source!CT1175/IF([1]Source!BA1175 &lt;&gt;0,[1]Source!BA1175, 1)* [1]Source!I1175) + ([1]Source!CS1175/IF([1]Source!BS1175 &lt;&gt;0,[1]Source!BS1175, 1) * [1]Source!I1175 ))) + (([1]Source!CA1175/100)*( ([1]Source!CT1175/IF([1]Source!BA1175 &lt;&gt;0,[1]Source!BA1175, 1)* [1]Source!I1175) + ([1]Source!CS1175/IF([1]Source!BS1175 &lt;&gt;0,[1]Source!BS1175, 1) * [1]Source!I1175 ))))), 0 )</f>
        <v>384.67669999999998</v>
      </c>
      <c r="Q551">
        <f>IF( [1]Source!BI1175 = 2, (( ( ([1]Source!CT1175/IF([1]Source!BA1175 &lt;&gt;0,[1]Source!BA1175, 1) * [1]Source!I1175) + ([1]Source!CR1175/IF([1]Source!BB1175 &lt;&gt;0,[1]Source!BB1175, 1)* [1]Source!I1175) + ([1]Source!CQ1175/IF([1]Source!BC1175 &lt;&gt;0,[1]Source!BC1175, 1) * [1]Source!I1175) ) + (([1]Source!BZ1175/100)*( ([1]Source!CT1175/IF([1]Source!BA1175 &lt;&gt;0,[1]Source!BA1175, 1)* [1]Source!I1175) + ([1]Source!CS1175/IF([1]Source!BS1175 &lt;&gt;0,[1]Source!BS1175, 1) * [1]Source!I1175 ))) + (([1]Source!CA1175/100)*( ([1]Source!CT1175/IF([1]Source!BA1175 &lt;&gt;0,[1]Source!BA1175, 1)* [1]Source!I1175) + ([1]Source!CS1175/IF([1]Source!BS1175 &lt;&gt;0,[1]Source!BS1175, 1) * [1]Source!I1175 ))))), 0 )</f>
        <v>0</v>
      </c>
      <c r="R551">
        <f>IF( [1]Source!BI1175 = 3, (( ( ([1]Source!CT1175/IF([1]Source!BA1175 &lt;&gt;0,[1]Source!BA1175, 1) * [1]Source!I1175) + ([1]Source!CR1175/IF([1]Source!BB1175 &lt;&gt;0,[1]Source!BB1175, 1)* [1]Source!I1175) + ([1]Source!CQ1175/IF([1]Source!BC1175 &lt;&gt;0,[1]Source!BC1175, 1) * [1]Source!I1175) ) + (([1]Source!BZ1175/100)*( ([1]Source!CT1175/IF([1]Source!BA1175 &lt;&gt;0,[1]Source!BA1175, 1)* [1]Source!I1175) + ([1]Source!CS1175/IF([1]Source!BS1175 &lt;&gt;0,[1]Source!BS1175, 1) * [1]Source!I1175 ))) + (([1]Source!CA1175/100)*( ([1]Source!CT1175/IF([1]Source!BA1175 &lt;&gt;0,[1]Source!BA1175, 1)* [1]Source!I1175) + ([1]Source!CS1175/IF([1]Source!BS1175 &lt;&gt;0,[1]Source!BS1175, 1) * [1]Source!I1175 ))))), 0 )</f>
        <v>0</v>
      </c>
      <c r="S551">
        <f>IF( [1]Source!BI1175 = 4, (( ( ([1]Source!CT1175/IF([1]Source!BA1175 &lt;&gt;0,[1]Source!BA1175, 1) * [1]Source!I1175) + ([1]Source!CR1175/IF([1]Source!BB1175 &lt;&gt;0,[1]Source!BB1175, 1)* [1]Source!I1175) + ([1]Source!CQ1175/IF([1]Source!BC1175 &lt;&gt;0,[1]Source!BC1175, 1) * [1]Source!I1175) ) + (([1]Source!BZ1175/100)*( ([1]Source!CT1175/IF([1]Source!BA1175 &lt;&gt;0,[1]Source!BA1175, 1)* [1]Source!I1175) + ([1]Source!CS1175/IF([1]Source!BS1175 &lt;&gt;0,[1]Source!BS1175, 1) * [1]Source!I1175 ))) + (([1]Source!CA1175/100)*( ([1]Source!CT1175/IF([1]Source!BA1175 &lt;&gt;0,[1]Source!BA1175, 1)* [1]Source!I1175) + ([1]Source!CS1175/IF([1]Source!BS1175 &lt;&gt;0,[1]Source!BS1175, 1) * [1]Source!I1175 ))))), 0 )</f>
        <v>0</v>
      </c>
      <c r="T551">
        <f>IF( [1]Source!BI1175 = 1, [1]Source!O1175 + [1]Source!X1175 + [1]Source!Y1175, 0 )</f>
        <v>2980.58</v>
      </c>
      <c r="U551">
        <f>IF( [1]Source!BI1175 = 2, [1]Source!O1175 + [1]Source!X1175 + [1]Source!Y1175, 0 )</f>
        <v>0</v>
      </c>
      <c r="V551">
        <f>IF( [1]Source!BI1175 = 3, [1]Source!O1175 + [1]Source!X1175 + [1]Source!Y1175, 0 )</f>
        <v>0</v>
      </c>
      <c r="W551">
        <f>IF( [1]Source!BI1175 = 4, [1]Source!O1175 + [1]Source!X1175 + [1]Source!Y1175, 0 )</f>
        <v>0</v>
      </c>
      <c r="X551">
        <f>([1]Source!CS1175/IF([1]Source!BS1175&lt;&gt; 0, [1]Source!BS1175,1) * [1]Source!I1175)</f>
        <v>11.196000000000002</v>
      </c>
    </row>
    <row r="552" spans="1:27" ht="60">
      <c r="A552" s="44">
        <v>43</v>
      </c>
      <c r="B552" s="44" t="str">
        <f>[1]Source!E1177</f>
        <v>192</v>
      </c>
      <c r="C552" s="45" t="str">
        <f>[1]Source!F1177</f>
        <v>06-01-031-16</v>
      </c>
      <c r="D552" s="46" t="s">
        <v>103</v>
      </c>
      <c r="E552" s="47" t="str">
        <f>[1]Source!H1177</f>
        <v>100 м3</v>
      </c>
      <c r="F552" s="17">
        <f>ROUND([1]Source!I1177,6)</f>
        <v>0.55000000000000004</v>
      </c>
      <c r="G552" s="14">
        <f>IF( [1]Source!AK1177 &lt;&gt;0, [1]Source!AK1177, [1]Source!AL1177 + [1]Source!AM1177 + [1]Source!AO1177)</f>
        <v>13956.05</v>
      </c>
      <c r="H552" s="17"/>
      <c r="I552" s="17"/>
      <c r="J552" s="48" t="str">
        <f>IF( [1]Source!BO1177 &lt;&gt;"", [1]Source!BO1177, "" )</f>
        <v/>
      </c>
      <c r="K552" s="17"/>
      <c r="L552" s="17"/>
      <c r="M552" s="17"/>
      <c r="AA552">
        <v>43</v>
      </c>
    </row>
    <row r="553" spans="1:27" ht="15">
      <c r="A553" s="17"/>
      <c r="B553" s="17"/>
      <c r="C553" s="17"/>
      <c r="D553" s="17" t="s">
        <v>27</v>
      </c>
      <c r="E553" s="17"/>
      <c r="F553" s="17"/>
      <c r="G553" s="14">
        <f>[1]Source!AO1177</f>
        <v>4277.29</v>
      </c>
      <c r="H553" s="48" t="str">
        <f>[1]Source!DG1177</f>
        <v/>
      </c>
      <c r="I553" s="14">
        <f>([1]Source!CT1177/IF([1]Source!BA1177&lt;&gt; 0, [1]Source!BA1177,1) * [1]Source!I1177)</f>
        <v>2352.5095000000001</v>
      </c>
      <c r="J553" s="17"/>
      <c r="K553" s="17">
        <f>[1]Source!BA1177</f>
        <v>11.465999999999999</v>
      </c>
      <c r="L553" s="14">
        <f>[1]Source!S1177</f>
        <v>26973.87</v>
      </c>
      <c r="M553" s="17"/>
    </row>
    <row r="554" spans="1:27" ht="15">
      <c r="A554" s="17"/>
      <c r="B554" s="17"/>
      <c r="C554" s="17"/>
      <c r="D554" s="17" t="s">
        <v>28</v>
      </c>
      <c r="E554" s="17"/>
      <c r="F554" s="17"/>
      <c r="G554" s="14">
        <f>[1]Source!AM1177</f>
        <v>4632.4399999999996</v>
      </c>
      <c r="H554" s="48" t="str">
        <f>[1]Source!DE1177</f>
        <v/>
      </c>
      <c r="I554" s="14">
        <f>([1]Source!CR1177/IF([1]Source!BB1177&lt;&gt; 0, [1]Source!BB1177,1) * [1]Source!I1177)</f>
        <v>2547.8420000000001</v>
      </c>
      <c r="J554" s="17"/>
      <c r="K554" s="17">
        <f>[1]Source!BB1177</f>
        <v>5.8449999999999998</v>
      </c>
      <c r="L554" s="14">
        <f>[1]Source!Q1177</f>
        <v>14892.14</v>
      </c>
      <c r="M554" s="17"/>
    </row>
    <row r="555" spans="1:27" ht="15">
      <c r="A555" s="17"/>
      <c r="B555" s="17"/>
      <c r="C555" s="17"/>
      <c r="D555" s="17" t="s">
        <v>29</v>
      </c>
      <c r="E555" s="17"/>
      <c r="F555" s="17"/>
      <c r="G555" s="14">
        <f>[1]Source!AN1177</f>
        <v>627.61</v>
      </c>
      <c r="H555" s="48" t="str">
        <f>[1]Source!DF1177</f>
        <v/>
      </c>
      <c r="I555" s="49">
        <f>([1]Source!CS1177/IF([1]Source!BS1177&lt;&gt; 0, [1]Source!BS1177,1) * [1]Source!I1177)</f>
        <v>345.18550000000005</v>
      </c>
      <c r="J555" s="17"/>
      <c r="K555" s="17">
        <f>[1]Source!BS1177</f>
        <v>11.465999999999999</v>
      </c>
      <c r="L555" s="49">
        <f>[1]Source!R1177</f>
        <v>3957.9</v>
      </c>
      <c r="M555" s="17"/>
    </row>
    <row r="556" spans="1:27" ht="15">
      <c r="A556" s="17"/>
      <c r="B556" s="17"/>
      <c r="C556" s="17"/>
      <c r="D556" s="17" t="s">
        <v>30</v>
      </c>
      <c r="E556" s="17"/>
      <c r="F556" s="17"/>
      <c r="G556" s="14">
        <f>[1]Source!AL1177</f>
        <v>5046.32</v>
      </c>
      <c r="H556" s="48" t="str">
        <f>[1]Source!DD1177</f>
        <v/>
      </c>
      <c r="I556" s="14">
        <f>([1]Source!CQ1177/IF([1]Source!BC1177&lt;&gt; 0, [1]Source!BC1177,1) * [1]Source!I1177)</f>
        <v>2775.4760000000001</v>
      </c>
      <c r="J556" s="17"/>
      <c r="K556" s="17">
        <f>[1]Source!BC1177</f>
        <v>4.2619999999999996</v>
      </c>
      <c r="L556" s="14">
        <f>[1]Source!P1177</f>
        <v>11829.08</v>
      </c>
      <c r="M556" s="17"/>
    </row>
    <row r="557" spans="1:27" ht="15">
      <c r="A557" s="17"/>
      <c r="B557" s="17"/>
      <c r="C557" s="17"/>
      <c r="D557" s="17" t="s">
        <v>31</v>
      </c>
      <c r="E557" s="20" t="s">
        <v>34</v>
      </c>
      <c r="F557" s="17"/>
      <c r="G557" s="14">
        <f>[1]Source!BZ1177</f>
        <v>105</v>
      </c>
      <c r="H557" s="17"/>
      <c r="I557" s="14">
        <f>Y557 + Y560 + Y561 + Y562 + Y563 + Y564 + Y565</f>
        <v>2832.58</v>
      </c>
      <c r="J557" s="17"/>
      <c r="K557" s="14">
        <f>[1]Source!AT1177</f>
        <v>105</v>
      </c>
      <c r="L557" s="14">
        <f>[1]Source!X1177 + [1]Source!X1178 + [1]Source!X1179 + [1]Source!X1180 + [1]Source!X1181 + [1]Source!X1182 + [1]Source!X1183</f>
        <v>32478.36</v>
      </c>
      <c r="M557" s="17"/>
      <c r="Y557">
        <f>ROUND((G557/100)*((([1]Source!CT1177/IF([1]Source!BA1177 &lt;&gt; 0, [1]Source!BA1177,1) * [1]Source!I1177)) + (([1]Source!CS1177/IF([1]Source!BS1177 &lt;&gt; 0, [1]Source!BS1177, 1) * [1]Source!I1177))),2)</f>
        <v>2832.58</v>
      </c>
    </row>
    <row r="558" spans="1:27" ht="15">
      <c r="A558" s="17"/>
      <c r="B558" s="17"/>
      <c r="C558" s="17"/>
      <c r="D558" s="17" t="s">
        <v>32</v>
      </c>
      <c r="E558" s="20" t="s">
        <v>34</v>
      </c>
      <c r="F558" s="17"/>
      <c r="G558" s="14">
        <f>[1]Source!CA1177</f>
        <v>65</v>
      </c>
      <c r="H558" s="17"/>
      <c r="I558" s="14">
        <f>Z558 + Z560 + Z561 + Z562 + Z563 + Z564 + Z565</f>
        <v>1753.5</v>
      </c>
      <c r="J558" s="17"/>
      <c r="K558" s="14">
        <f>[1]Source!AU1177</f>
        <v>65</v>
      </c>
      <c r="L558" s="14">
        <f>[1]Source!Y1177 + [1]Source!Y1178 + [1]Source!Y1179 + [1]Source!Y1180 + [1]Source!Y1181 + [1]Source!Y1182 + [1]Source!Y1183</f>
        <v>20105.650000000001</v>
      </c>
      <c r="M558" s="17"/>
      <c r="Z558">
        <f>ROUND((G558/100)*((([1]Source!CT1177/IF([1]Source!BA1177 &lt;&gt; 0, [1]Source!BA1177,1) * [1]Source!I1177)) + (([1]Source!CS1177/IF([1]Source!BS1177 &lt;&gt; 0, [1]Source!BS1177, 1) * [1]Source!I1177))),2)</f>
        <v>1753.5</v>
      </c>
    </row>
    <row r="559" spans="1:27" ht="15">
      <c r="A559" s="17"/>
      <c r="B559" s="17"/>
      <c r="C559" s="17"/>
      <c r="D559" s="17" t="s">
        <v>33</v>
      </c>
      <c r="E559" s="20" t="s">
        <v>35</v>
      </c>
      <c r="F559" s="17">
        <f>[1]Source!AQ1177</f>
        <v>549.78</v>
      </c>
      <c r="G559" s="17"/>
      <c r="H559" s="48" t="str">
        <f>[1]Source!DI1177</f>
        <v/>
      </c>
      <c r="I559" s="17"/>
      <c r="J559" s="17"/>
      <c r="K559" s="17"/>
      <c r="L559" s="17"/>
      <c r="M559" s="14">
        <f>[1]Source!U1177</f>
        <v>302.37900000000002</v>
      </c>
    </row>
    <row r="560" spans="1:27" ht="60">
      <c r="A560" s="45"/>
      <c r="B560" s="45"/>
      <c r="C560" s="45" t="str">
        <f>[1]Source!F1178</f>
        <v>401-0069</v>
      </c>
      <c r="D560" s="46" t="s">
        <v>85</v>
      </c>
      <c r="E560" s="47" t="str">
        <f>[1]Source!H1178</f>
        <v>м3</v>
      </c>
      <c r="F560" s="17">
        <f>ROUND([1]Source!I1178,6)</f>
        <v>55.825000000000003</v>
      </c>
      <c r="G560" s="14">
        <f>IF([1]Source!AL1178=0,[1]Source!AK1178,[1]Source!AL1178)</f>
        <v>732.07</v>
      </c>
      <c r="H560" s="48" t="str">
        <f>[1]Source!DD1178</f>
        <v/>
      </c>
      <c r="I560" s="61">
        <f>([1]Source!CR1178/IF([1]Source!BB1178&lt;&gt; 0, [1]Source!BB1178,1) * [1]Source!I1178) + ([1]Source!CQ1178/IF([1]Source!BC1178&lt;&gt; 0, [1]Source!BC1178,1) * [1]Source!I1178) + ([1]Source!CT1178/IF([1]Source!BA1178&lt;&gt; 0, [1]Source!BA1178,1) * [1]Source!I1178)</f>
        <v>40867.807750000007</v>
      </c>
      <c r="J560" s="48" t="str">
        <f>IF( [1]Source!BO1178 &lt;&gt;"", [1]Source!BO1178, "" )</f>
        <v/>
      </c>
      <c r="K560" s="17">
        <f>[1]Source!BC1178</f>
        <v>4.2619999999999996</v>
      </c>
      <c r="L560" s="14">
        <f>[1]Source!O1178</f>
        <v>174178.6</v>
      </c>
      <c r="M560" s="17"/>
      <c r="O560">
        <f>([1]Source!CT1178/IF([1]Source!BA1178&lt;&gt; 0, [1]Source!BA1178,1) * [1]Source!I1178)</f>
        <v>0</v>
      </c>
      <c r="P560">
        <f>IF( [1]Source!BI1178 = 1, (([1]Source!CR1178/IF([1]Source!BB1178&lt;&gt; 0, [1]Source!BB1178,1) * [1]Source!I1178) + ([1]Source!CQ1178/IF([1]Source!BC1178&lt;&gt; 0, [1]Source!BC1178,1) * [1]Source!I1178) + ([1]Source!CT1178/IF([1]Source!BA1178&lt;&gt; 0, [1]Source!BA1178,1) * [1]Source!I1178)), 0 )</f>
        <v>40867.807750000007</v>
      </c>
      <c r="Q560">
        <f>IF( [1]Source!BI1178 = 2, (([1]Source!CR1178/IF([1]Source!BB1178&lt;&gt; 0, [1]Source!BB1178,1) * [1]Source!I1178) + ([1]Source!CQ1178/IF([1]Source!BC1178&lt;&gt; 0, [1]Source!BC1178,1) * [1]Source!I1178) + ([1]Source!CT1178/IF([1]Source!BA1178&lt;&gt; 0, [1]Source!BA1178,1) * [1]Source!I1178)), 0 )</f>
        <v>0</v>
      </c>
      <c r="R560">
        <f>IF( [1]Source!BI1178 = 3, (([1]Source!CR1178/IF([1]Source!BB1178&lt;&gt; 0, [1]Source!BB1178,1) * [1]Source!I1178) + ([1]Source!CQ1178/IF([1]Source!BC1178&lt;&gt; 0, [1]Source!BC1178,1) * [1]Source!I1178) + ([1]Source!CT1178/IF([1]Source!BA1178&lt;&gt; 0, [1]Source!BA1178,1) * [1]Source!I1178)), 0 )</f>
        <v>0</v>
      </c>
      <c r="S560">
        <f>IF( [1]Source!BI1178 = 4, (([1]Source!CR1178/IF([1]Source!BB1178&lt;&gt; 0, [1]Source!BB1178,1) * [1]Source!I1178) + ([1]Source!CQ1178/IF([1]Source!BC1178&lt;&gt; 0, [1]Source!BC1178,1) * [1]Source!I1178) + ([1]Source!CT1178/IF([1]Source!BA1178&lt;&gt; 0, [1]Source!BA1178,1) * [1]Source!I1178)), 0 )</f>
        <v>0</v>
      </c>
      <c r="T560">
        <f>IF( [1]Source!BI1178 = 1, [1]Source!O1178 + [1]Source!X1178 + [1]Source!Y1178, 0 )</f>
        <v>174178.6</v>
      </c>
      <c r="U560">
        <f>IF( [1]Source!BI1178 = 2, [1]Source!O1178 + [1]Source!X1178 + [1]Source!Y1178, 0 )</f>
        <v>0</v>
      </c>
      <c r="V560">
        <f>IF( [1]Source!BI1178 = 3, [1]Source!O1178 + [1]Source!X1178 + [1]Source!Y1178, 0 )</f>
        <v>0</v>
      </c>
      <c r="W560">
        <f>IF( [1]Source!BI1178 = 4, [1]Source!O1178 + [1]Source!X1178 + [1]Source!Y1178, 0 )</f>
        <v>0</v>
      </c>
      <c r="X560">
        <f>([1]Source!CS1178/IF([1]Source!BS1178&lt;&gt; 0, [1]Source!BS1178,1) * [1]Source!I1178)</f>
        <v>0</v>
      </c>
      <c r="Y560">
        <f>ROUND(([1]Source!BZ1178/100)*(([1]Source!CT1178/IF([1]Source!BA1178&lt;&gt; 0, [1]Source!BA1178,1) * [1]Source!I1178) + (([1]Source!CS1178/IF([1]Source!BS1178&lt;&gt; 0, [1]Source!BS1178,1) * [1]Source!I1178) )),2)</f>
        <v>0</v>
      </c>
      <c r="Z560">
        <f>ROUND(([1]Source!CA1178/100)*(([1]Source!CT1178/IF([1]Source!BA1178&lt;&gt; 0, [1]Source!BA1178,1) * [1]Source!I1178) + (([1]Source!CS1178/IF([1]Source!BS1178&lt;&gt; 0, [1]Source!BS1178,1) * [1]Source!I1178) )),2)</f>
        <v>0</v>
      </c>
    </row>
    <row r="561" spans="1:27" ht="90">
      <c r="A561" s="45"/>
      <c r="B561" s="45"/>
      <c r="C561" s="45" t="str">
        <f>[1]Source!F1179</f>
        <v>ТССЦ-2001 ТЕХ.ЧАСТЬ-IV Таб.1.2</v>
      </c>
      <c r="D561" s="46" t="s">
        <v>104</v>
      </c>
      <c r="E561" s="47" t="str">
        <f>[1]Source!H1179</f>
        <v>м3</v>
      </c>
      <c r="F561" s="17">
        <f>ROUND([1]Source!I1179,6)</f>
        <v>55.825000000000003</v>
      </c>
      <c r="G561" s="14">
        <f>[1]Source!AC1179</f>
        <v>16.27</v>
      </c>
      <c r="H561" s="17"/>
      <c r="I561" s="61">
        <f>([1]Source!CR1179/IF([1]Source!BB1179&lt;&gt; 0, [1]Source!BB1179,1) * [1]Source!I1179) + ([1]Source!CQ1179/IF([1]Source!BC1179&lt;&gt; 0, [1]Source!BC1179,1) * [1]Source!I1179) + ([1]Source!CT1179/IF([1]Source!BA1179&lt;&gt; 0, [1]Source!BA1179,1) * [1]Source!I1179)</f>
        <v>908.27274999999997</v>
      </c>
      <c r="J561" s="48" t="str">
        <f>IF( [1]Source!BO1179 &lt;&gt;"", [1]Source!BO1179, "" )</f>
        <v/>
      </c>
      <c r="K561" s="17">
        <f>[1]Source!BC1179</f>
        <v>4.2619999999999996</v>
      </c>
      <c r="L561" s="14">
        <f>[1]Source!O1179</f>
        <v>3871.06</v>
      </c>
      <c r="M561" s="17"/>
      <c r="O561">
        <f>([1]Source!CT1179/IF([1]Source!BA1179&lt;&gt; 0, [1]Source!BA1179,1) * [1]Source!I1179)</f>
        <v>0</v>
      </c>
      <c r="P561">
        <f>IF( [1]Source!BI1179 = 1, (([1]Source!CR1179/IF([1]Source!BB1179&lt;&gt; 0, [1]Source!BB1179,1) * [1]Source!I1179) + ([1]Source!CQ1179/IF([1]Source!BC1179&lt;&gt; 0, [1]Source!BC1179,1) * [1]Source!I1179) + ([1]Source!CT1179/IF([1]Source!BA1179&lt;&gt; 0, [1]Source!BA1179,1) * [1]Source!I1179)), 0 )</f>
        <v>908.27274999999997</v>
      </c>
      <c r="Q561">
        <f>IF( [1]Source!BI1179 = 2, (([1]Source!CR1179/IF([1]Source!BB1179&lt;&gt; 0, [1]Source!BB1179,1) * [1]Source!I1179) + ([1]Source!CQ1179/IF([1]Source!BC1179&lt;&gt; 0, [1]Source!BC1179,1) * [1]Source!I1179) + ([1]Source!CT1179/IF([1]Source!BA1179&lt;&gt; 0, [1]Source!BA1179,1) * [1]Source!I1179)), 0 )</f>
        <v>0</v>
      </c>
      <c r="R561">
        <f>IF( [1]Source!BI1179 = 3, (([1]Source!CR1179/IF([1]Source!BB1179&lt;&gt; 0, [1]Source!BB1179,1) * [1]Source!I1179) + ([1]Source!CQ1179/IF([1]Source!BC1179&lt;&gt; 0, [1]Source!BC1179,1) * [1]Source!I1179) + ([1]Source!CT1179/IF([1]Source!BA1179&lt;&gt; 0, [1]Source!BA1179,1) * [1]Source!I1179)), 0 )</f>
        <v>0</v>
      </c>
      <c r="S561">
        <f>IF( [1]Source!BI1179 = 4, (([1]Source!CR1179/IF([1]Source!BB1179&lt;&gt; 0, [1]Source!BB1179,1) * [1]Source!I1179) + ([1]Source!CQ1179/IF([1]Source!BC1179&lt;&gt; 0, [1]Source!BC1179,1) * [1]Source!I1179) + ([1]Source!CT1179/IF([1]Source!BA1179&lt;&gt; 0, [1]Source!BA1179,1) * [1]Source!I1179)), 0 )</f>
        <v>0</v>
      </c>
      <c r="T561">
        <f>IF( [1]Source!BI1179 = 1, [1]Source!O1179 + [1]Source!X1179 + [1]Source!Y1179, 0 )</f>
        <v>3871.06</v>
      </c>
      <c r="U561">
        <f>IF( [1]Source!BI1179 = 2, [1]Source!O1179 + [1]Source!X1179 + [1]Source!Y1179, 0 )</f>
        <v>0</v>
      </c>
      <c r="V561">
        <f>IF( [1]Source!BI1179 = 3, [1]Source!O1179 + [1]Source!X1179 + [1]Source!Y1179, 0 )</f>
        <v>0</v>
      </c>
      <c r="W561">
        <f>IF( [1]Source!BI1179 = 4, [1]Source!O1179 + [1]Source!X1179 + [1]Source!Y1179, 0 )</f>
        <v>0</v>
      </c>
      <c r="X561">
        <f>([1]Source!CS1179/IF([1]Source!BS1179&lt;&gt; 0, [1]Source!BS1179,1) * [1]Source!I1179)</f>
        <v>0</v>
      </c>
      <c r="Y561">
        <f>ROUND(([1]Source!BZ1179/100)*(([1]Source!CT1179/IF([1]Source!BA1179&lt;&gt; 0, [1]Source!BA1179,1) * [1]Source!I1179) + (([1]Source!CS1179/IF([1]Source!BS1179&lt;&gt; 0, [1]Source!BS1179,1) * [1]Source!I1179) )),2)</f>
        <v>0</v>
      </c>
      <c r="Z561">
        <f>ROUND(([1]Source!CA1179/100)*(([1]Source!CT1179/IF([1]Source!BA1179&lt;&gt; 0, [1]Source!BA1179,1) * [1]Source!I1179) + (([1]Source!CS1179/IF([1]Source!BS1179&lt;&gt; 0, [1]Source!BS1179,1) * [1]Source!I1179) )),2)</f>
        <v>0</v>
      </c>
    </row>
    <row r="562" spans="1:27" ht="60">
      <c r="A562" s="45"/>
      <c r="B562" s="45"/>
      <c r="C562" s="45" t="str">
        <f>[1]Source!F1180</f>
        <v>204-0066-1</v>
      </c>
      <c r="D562" s="46" t="s">
        <v>105</v>
      </c>
      <c r="E562" s="47" t="str">
        <f>[1]Source!H1180</f>
        <v>т</v>
      </c>
      <c r="F562" s="17">
        <f>ROUND([1]Source!I1180,6)</f>
        <v>8.2299999999999998E-2</v>
      </c>
      <c r="G562" s="14">
        <f>IF([1]Source!AL1180=0,[1]Source!AK1180,[1]Source!AL1180)</f>
        <v>7603.9</v>
      </c>
      <c r="H562" s="48" t="str">
        <f>[1]Source!DD1180</f>
        <v/>
      </c>
      <c r="I562" s="61">
        <f>([1]Source!CR1180/IF([1]Source!BB1180&lt;&gt; 0, [1]Source!BB1180,1) * [1]Source!I1180) + ([1]Source!CQ1180/IF([1]Source!BC1180&lt;&gt; 0, [1]Source!BC1180,1) * [1]Source!I1180) + ([1]Source!CT1180/IF([1]Source!BA1180&lt;&gt; 0, [1]Source!BA1180,1) * [1]Source!I1180)</f>
        <v>625.80097000000001</v>
      </c>
      <c r="J562" s="48" t="str">
        <f>IF( [1]Source!BO1180 &lt;&gt;"", [1]Source!BO1180, "" )</f>
        <v/>
      </c>
      <c r="K562" s="17">
        <f>[1]Source!BC1180</f>
        <v>4.2619999999999996</v>
      </c>
      <c r="L562" s="14">
        <f>[1]Source!O1180</f>
        <v>2667.16</v>
      </c>
      <c r="M562" s="17"/>
      <c r="O562">
        <f>([1]Source!CT1180/IF([1]Source!BA1180&lt;&gt; 0, [1]Source!BA1180,1) * [1]Source!I1180)</f>
        <v>0</v>
      </c>
      <c r="P562">
        <f>IF( [1]Source!BI1180 = 1, (([1]Source!CR1180/IF([1]Source!BB1180&lt;&gt; 0, [1]Source!BB1180,1) * [1]Source!I1180) + ([1]Source!CQ1180/IF([1]Source!BC1180&lt;&gt; 0, [1]Source!BC1180,1) * [1]Source!I1180) + ([1]Source!CT1180/IF([1]Source!BA1180&lt;&gt; 0, [1]Source!BA1180,1) * [1]Source!I1180)), 0 )</f>
        <v>625.80097000000001</v>
      </c>
      <c r="Q562">
        <f>IF( [1]Source!BI1180 = 2, (([1]Source!CR1180/IF([1]Source!BB1180&lt;&gt; 0, [1]Source!BB1180,1) * [1]Source!I1180) + ([1]Source!CQ1180/IF([1]Source!BC1180&lt;&gt; 0, [1]Source!BC1180,1) * [1]Source!I1180) + ([1]Source!CT1180/IF([1]Source!BA1180&lt;&gt; 0, [1]Source!BA1180,1) * [1]Source!I1180)), 0 )</f>
        <v>0</v>
      </c>
      <c r="R562">
        <f>IF( [1]Source!BI1180 = 3, (([1]Source!CR1180/IF([1]Source!BB1180&lt;&gt; 0, [1]Source!BB1180,1) * [1]Source!I1180) + ([1]Source!CQ1180/IF([1]Source!BC1180&lt;&gt; 0, [1]Source!BC1180,1) * [1]Source!I1180) + ([1]Source!CT1180/IF([1]Source!BA1180&lt;&gt; 0, [1]Source!BA1180,1) * [1]Source!I1180)), 0 )</f>
        <v>0</v>
      </c>
      <c r="S562">
        <f>IF( [1]Source!BI1180 = 4, (([1]Source!CR1180/IF([1]Source!BB1180&lt;&gt; 0, [1]Source!BB1180,1) * [1]Source!I1180) + ([1]Source!CQ1180/IF([1]Source!BC1180&lt;&gt; 0, [1]Source!BC1180,1) * [1]Source!I1180) + ([1]Source!CT1180/IF([1]Source!BA1180&lt;&gt; 0, [1]Source!BA1180,1) * [1]Source!I1180)), 0 )</f>
        <v>0</v>
      </c>
      <c r="T562">
        <f>IF( [1]Source!BI1180 = 1, [1]Source!O1180 + [1]Source!X1180 + [1]Source!Y1180, 0 )</f>
        <v>2667.16</v>
      </c>
      <c r="U562">
        <f>IF( [1]Source!BI1180 = 2, [1]Source!O1180 + [1]Source!X1180 + [1]Source!Y1180, 0 )</f>
        <v>0</v>
      </c>
      <c r="V562">
        <f>IF( [1]Source!BI1180 = 3, [1]Source!O1180 + [1]Source!X1180 + [1]Source!Y1180, 0 )</f>
        <v>0</v>
      </c>
      <c r="W562">
        <f>IF( [1]Source!BI1180 = 4, [1]Source!O1180 + [1]Source!X1180 + [1]Source!Y1180, 0 )</f>
        <v>0</v>
      </c>
      <c r="X562">
        <f>([1]Source!CS1180/IF([1]Source!BS1180&lt;&gt; 0, [1]Source!BS1180,1) * [1]Source!I1180)</f>
        <v>0</v>
      </c>
      <c r="Y562">
        <f>ROUND(([1]Source!BZ1180/100)*(([1]Source!CT1180/IF([1]Source!BA1180&lt;&gt; 0, [1]Source!BA1180,1) * [1]Source!I1180) + (([1]Source!CS1180/IF([1]Source!BS1180&lt;&gt; 0, [1]Source!BS1180,1) * [1]Source!I1180) )),2)</f>
        <v>0</v>
      </c>
      <c r="Z562">
        <f>ROUND(([1]Source!CA1180/100)*(([1]Source!CT1180/IF([1]Source!BA1180&lt;&gt; 0, [1]Source!BA1180,1) * [1]Source!I1180) + (([1]Source!CS1180/IF([1]Source!BS1180&lt;&gt; 0, [1]Source!BS1180,1) * [1]Source!I1180) )),2)</f>
        <v>0</v>
      </c>
    </row>
    <row r="563" spans="1:27" ht="60">
      <c r="A563" s="45"/>
      <c r="B563" s="45"/>
      <c r="C563" s="45" t="str">
        <f>[1]Source!F1181</f>
        <v>204-0002</v>
      </c>
      <c r="D563" s="46" t="s">
        <v>106</v>
      </c>
      <c r="E563" s="47" t="str">
        <f>[1]Source!H1181</f>
        <v>т</v>
      </c>
      <c r="F563" s="17">
        <f>ROUND([1]Source!I1181,6)</f>
        <v>7.1300000000000002E-2</v>
      </c>
      <c r="G563" s="14">
        <f>IF([1]Source!AL1181=0,[1]Source!AK1181,[1]Source!AL1181)</f>
        <v>6577.6</v>
      </c>
      <c r="H563" s="48" t="str">
        <f>[1]Source!DD1181</f>
        <v/>
      </c>
      <c r="I563" s="61">
        <f>([1]Source!CR1181/IF([1]Source!BB1181&lt;&gt; 0, [1]Source!BB1181,1) * [1]Source!I1181) + ([1]Source!CQ1181/IF([1]Source!BC1181&lt;&gt; 0, [1]Source!BC1181,1) * [1]Source!I1181) + ([1]Source!CT1181/IF([1]Source!BA1181&lt;&gt; 0, [1]Source!BA1181,1) * [1]Source!I1181)</f>
        <v>468.98288000000002</v>
      </c>
      <c r="J563" s="48" t="str">
        <f>IF( [1]Source!BO1181 &lt;&gt;"", [1]Source!BO1181, "" )</f>
        <v/>
      </c>
      <c r="K563" s="17">
        <f>[1]Source!BC1181</f>
        <v>4.2619999999999996</v>
      </c>
      <c r="L563" s="14">
        <f>[1]Source!O1181</f>
        <v>1998.81</v>
      </c>
      <c r="M563" s="17"/>
      <c r="O563">
        <f>([1]Source!CT1181/IF([1]Source!BA1181&lt;&gt; 0, [1]Source!BA1181,1) * [1]Source!I1181)</f>
        <v>0</v>
      </c>
      <c r="P563">
        <f>IF( [1]Source!BI1181 = 1, (([1]Source!CR1181/IF([1]Source!BB1181&lt;&gt; 0, [1]Source!BB1181,1) * [1]Source!I1181) + ([1]Source!CQ1181/IF([1]Source!BC1181&lt;&gt; 0, [1]Source!BC1181,1) * [1]Source!I1181) + ([1]Source!CT1181/IF([1]Source!BA1181&lt;&gt; 0, [1]Source!BA1181,1) * [1]Source!I1181)), 0 )</f>
        <v>468.98288000000002</v>
      </c>
      <c r="Q563">
        <f>IF( [1]Source!BI1181 = 2, (([1]Source!CR1181/IF([1]Source!BB1181&lt;&gt; 0, [1]Source!BB1181,1) * [1]Source!I1181) + ([1]Source!CQ1181/IF([1]Source!BC1181&lt;&gt; 0, [1]Source!BC1181,1) * [1]Source!I1181) + ([1]Source!CT1181/IF([1]Source!BA1181&lt;&gt; 0, [1]Source!BA1181,1) * [1]Source!I1181)), 0 )</f>
        <v>0</v>
      </c>
      <c r="R563">
        <f>IF( [1]Source!BI1181 = 3, (([1]Source!CR1181/IF([1]Source!BB1181&lt;&gt; 0, [1]Source!BB1181,1) * [1]Source!I1181) + ([1]Source!CQ1181/IF([1]Source!BC1181&lt;&gt; 0, [1]Source!BC1181,1) * [1]Source!I1181) + ([1]Source!CT1181/IF([1]Source!BA1181&lt;&gt; 0, [1]Source!BA1181,1) * [1]Source!I1181)), 0 )</f>
        <v>0</v>
      </c>
      <c r="S563">
        <f>IF( [1]Source!BI1181 = 4, (([1]Source!CR1181/IF([1]Source!BB1181&lt;&gt; 0, [1]Source!BB1181,1) * [1]Source!I1181) + ([1]Source!CQ1181/IF([1]Source!BC1181&lt;&gt; 0, [1]Source!BC1181,1) * [1]Source!I1181) + ([1]Source!CT1181/IF([1]Source!BA1181&lt;&gt; 0, [1]Source!BA1181,1) * [1]Source!I1181)), 0 )</f>
        <v>0</v>
      </c>
      <c r="T563">
        <f>IF( [1]Source!BI1181 = 1, [1]Source!O1181 + [1]Source!X1181 + [1]Source!Y1181, 0 )</f>
        <v>1998.81</v>
      </c>
      <c r="U563">
        <f>IF( [1]Source!BI1181 = 2, [1]Source!O1181 + [1]Source!X1181 + [1]Source!Y1181, 0 )</f>
        <v>0</v>
      </c>
      <c r="V563">
        <f>IF( [1]Source!BI1181 = 3, [1]Source!O1181 + [1]Source!X1181 + [1]Source!Y1181, 0 )</f>
        <v>0</v>
      </c>
      <c r="W563">
        <f>IF( [1]Source!BI1181 = 4, [1]Source!O1181 + [1]Source!X1181 + [1]Source!Y1181, 0 )</f>
        <v>0</v>
      </c>
      <c r="X563">
        <f>([1]Source!CS1181/IF([1]Source!BS1181&lt;&gt; 0, [1]Source!BS1181,1) * [1]Source!I1181)</f>
        <v>0</v>
      </c>
      <c r="Y563">
        <f>ROUND(([1]Source!BZ1181/100)*(([1]Source!CT1181/IF([1]Source!BA1181&lt;&gt; 0, [1]Source!BA1181,1) * [1]Source!I1181) + (([1]Source!CS1181/IF([1]Source!BS1181&lt;&gt; 0, [1]Source!BS1181,1) * [1]Source!I1181) )),2)</f>
        <v>0</v>
      </c>
      <c r="Z563">
        <f>ROUND(([1]Source!CA1181/100)*(([1]Source!CT1181/IF([1]Source!BA1181&lt;&gt; 0, [1]Source!BA1181,1) * [1]Source!I1181) + (([1]Source!CS1181/IF([1]Source!BS1181&lt;&gt; 0, [1]Source!BS1181,1) * [1]Source!I1181) )),2)</f>
        <v>0</v>
      </c>
    </row>
    <row r="564" spans="1:27" ht="75">
      <c r="A564" s="45"/>
      <c r="B564" s="45"/>
      <c r="C564" s="45" t="str">
        <f>[1]Source!F1182</f>
        <v>204-0022</v>
      </c>
      <c r="D564" s="46" t="s">
        <v>88</v>
      </c>
      <c r="E564" s="47" t="str">
        <f>[1]Source!H1182</f>
        <v>т</v>
      </c>
      <c r="F564" s="17">
        <f>ROUND([1]Source!I1182,6)</f>
        <v>4.8602999999999996</v>
      </c>
      <c r="G564" s="14">
        <f>IF([1]Source!AL1182=0,[1]Source!AK1182,[1]Source!AL1182)</f>
        <v>6420</v>
      </c>
      <c r="H564" s="48" t="str">
        <f>[1]Source!DD1182</f>
        <v/>
      </c>
      <c r="I564" s="61">
        <f>([1]Source!CR1182/IF([1]Source!BB1182&lt;&gt; 0, [1]Source!BB1182,1) * [1]Source!I1182) + ([1]Source!CQ1182/IF([1]Source!BC1182&lt;&gt; 0, [1]Source!BC1182,1) * [1]Source!I1182) + ([1]Source!CT1182/IF([1]Source!BA1182&lt;&gt; 0, [1]Source!BA1182,1) * [1]Source!I1182)</f>
        <v>31203.126000000004</v>
      </c>
      <c r="J564" s="48" t="str">
        <f>IF( [1]Source!BO1182 &lt;&gt;"", [1]Source!BO1182, "" )</f>
        <v/>
      </c>
      <c r="K564" s="17">
        <f>[1]Source!BC1182</f>
        <v>4.2619999999999996</v>
      </c>
      <c r="L564" s="14">
        <f>[1]Source!O1182</f>
        <v>132987.72</v>
      </c>
      <c r="M564" s="17"/>
      <c r="O564">
        <f>([1]Source!CT1182/IF([1]Source!BA1182&lt;&gt; 0, [1]Source!BA1182,1) * [1]Source!I1182)</f>
        <v>0</v>
      </c>
      <c r="P564">
        <f>IF( [1]Source!BI1182 = 1, (([1]Source!CR1182/IF([1]Source!BB1182&lt;&gt; 0, [1]Source!BB1182,1) * [1]Source!I1182) + ([1]Source!CQ1182/IF([1]Source!BC1182&lt;&gt; 0, [1]Source!BC1182,1) * [1]Source!I1182) + ([1]Source!CT1182/IF([1]Source!BA1182&lt;&gt; 0, [1]Source!BA1182,1) * [1]Source!I1182)), 0 )</f>
        <v>31203.126000000004</v>
      </c>
      <c r="Q564">
        <f>IF( [1]Source!BI1182 = 2, (([1]Source!CR1182/IF([1]Source!BB1182&lt;&gt; 0, [1]Source!BB1182,1) * [1]Source!I1182) + ([1]Source!CQ1182/IF([1]Source!BC1182&lt;&gt; 0, [1]Source!BC1182,1) * [1]Source!I1182) + ([1]Source!CT1182/IF([1]Source!BA1182&lt;&gt; 0, [1]Source!BA1182,1) * [1]Source!I1182)), 0 )</f>
        <v>0</v>
      </c>
      <c r="R564">
        <f>IF( [1]Source!BI1182 = 3, (([1]Source!CR1182/IF([1]Source!BB1182&lt;&gt; 0, [1]Source!BB1182,1) * [1]Source!I1182) + ([1]Source!CQ1182/IF([1]Source!BC1182&lt;&gt; 0, [1]Source!BC1182,1) * [1]Source!I1182) + ([1]Source!CT1182/IF([1]Source!BA1182&lt;&gt; 0, [1]Source!BA1182,1) * [1]Source!I1182)), 0 )</f>
        <v>0</v>
      </c>
      <c r="S564">
        <f>IF( [1]Source!BI1182 = 4, (([1]Source!CR1182/IF([1]Source!BB1182&lt;&gt; 0, [1]Source!BB1182,1) * [1]Source!I1182) + ([1]Source!CQ1182/IF([1]Source!BC1182&lt;&gt; 0, [1]Source!BC1182,1) * [1]Source!I1182) + ([1]Source!CT1182/IF([1]Source!BA1182&lt;&gt; 0, [1]Source!BA1182,1) * [1]Source!I1182)), 0 )</f>
        <v>0</v>
      </c>
      <c r="T564">
        <f>IF( [1]Source!BI1182 = 1, [1]Source!O1182 + [1]Source!X1182 + [1]Source!Y1182, 0 )</f>
        <v>132987.72</v>
      </c>
      <c r="U564">
        <f>IF( [1]Source!BI1182 = 2, [1]Source!O1182 + [1]Source!X1182 + [1]Source!Y1182, 0 )</f>
        <v>0</v>
      </c>
      <c r="V564">
        <f>IF( [1]Source!BI1182 = 3, [1]Source!O1182 + [1]Source!X1182 + [1]Source!Y1182, 0 )</f>
        <v>0</v>
      </c>
      <c r="W564">
        <f>IF( [1]Source!BI1182 = 4, [1]Source!O1182 + [1]Source!X1182 + [1]Source!Y1182, 0 )</f>
        <v>0</v>
      </c>
      <c r="X564">
        <f>([1]Source!CS1182/IF([1]Source!BS1182&lt;&gt; 0, [1]Source!BS1182,1) * [1]Source!I1182)</f>
        <v>0</v>
      </c>
      <c r="Y564">
        <f>ROUND(([1]Source!BZ1182/100)*(([1]Source!CT1182/IF([1]Source!BA1182&lt;&gt; 0, [1]Source!BA1182,1) * [1]Source!I1182) + (([1]Source!CS1182/IF([1]Source!BS1182&lt;&gt; 0, [1]Source!BS1182,1) * [1]Source!I1182) )),2)</f>
        <v>0</v>
      </c>
      <c r="Z564">
        <f>ROUND(([1]Source!CA1182/100)*(([1]Source!CT1182/IF([1]Source!BA1182&lt;&gt; 0, [1]Source!BA1182,1) * [1]Source!I1182) + (([1]Source!CS1182/IF([1]Source!BS1182&lt;&gt; 0, [1]Source!BS1182,1) * [1]Source!I1182) )),2)</f>
        <v>0</v>
      </c>
    </row>
    <row r="565" spans="1:27" ht="75">
      <c r="A565" s="50"/>
      <c r="B565" s="50"/>
      <c r="C565" s="50" t="str">
        <f>[1]Source!F1183</f>
        <v>204-0025</v>
      </c>
      <c r="D565" s="51" t="s">
        <v>107</v>
      </c>
      <c r="E565" s="52" t="str">
        <f>[1]Source!H1183</f>
        <v>т</v>
      </c>
      <c r="F565" s="53">
        <f>ROUND([1]Source!I1183,6)</f>
        <v>0.93920000000000003</v>
      </c>
      <c r="G565" s="54">
        <f>IF([1]Source!AL1183=0,[1]Source!AK1183,[1]Source!AL1183)</f>
        <v>6250</v>
      </c>
      <c r="H565" s="55" t="str">
        <f>[1]Source!DD1183</f>
        <v/>
      </c>
      <c r="I565" s="56">
        <f>([1]Source!CR1183/IF([1]Source!BB1183&lt;&gt; 0, [1]Source!BB1183,1) * [1]Source!I1183) + ([1]Source!CQ1183/IF([1]Source!BC1183&lt;&gt; 0, [1]Source!BC1183,1) * [1]Source!I1183) + ([1]Source!CT1183/IF([1]Source!BA1183&lt;&gt; 0, [1]Source!BA1183,1) * [1]Source!I1183)</f>
        <v>5870</v>
      </c>
      <c r="J565" s="55" t="str">
        <f>IF( [1]Source!BO1183 &lt;&gt;"", [1]Source!BO1183, "" )</f>
        <v/>
      </c>
      <c r="K565" s="53">
        <f>[1]Source!BC1183</f>
        <v>4.2619999999999996</v>
      </c>
      <c r="L565" s="54">
        <f>[1]Source!O1183</f>
        <v>25017.94</v>
      </c>
      <c r="M565" s="53"/>
      <c r="O565">
        <f>([1]Source!CT1183/IF([1]Source!BA1183&lt;&gt; 0, [1]Source!BA1183,1) * [1]Source!I1183)</f>
        <v>0</v>
      </c>
      <c r="P565">
        <f>IF( [1]Source!BI1183 = 1, (([1]Source!CR1183/IF([1]Source!BB1183&lt;&gt; 0, [1]Source!BB1183,1) * [1]Source!I1183) + ([1]Source!CQ1183/IF([1]Source!BC1183&lt;&gt; 0, [1]Source!BC1183,1) * [1]Source!I1183) + ([1]Source!CT1183/IF([1]Source!BA1183&lt;&gt; 0, [1]Source!BA1183,1) * [1]Source!I1183)), 0 )</f>
        <v>5870</v>
      </c>
      <c r="Q565">
        <f>IF( [1]Source!BI1183 = 2, (([1]Source!CR1183/IF([1]Source!BB1183&lt;&gt; 0, [1]Source!BB1183,1) * [1]Source!I1183) + ([1]Source!CQ1183/IF([1]Source!BC1183&lt;&gt; 0, [1]Source!BC1183,1) * [1]Source!I1183) + ([1]Source!CT1183/IF([1]Source!BA1183&lt;&gt; 0, [1]Source!BA1183,1) * [1]Source!I1183)), 0 )</f>
        <v>0</v>
      </c>
      <c r="R565">
        <f>IF( [1]Source!BI1183 = 3, (([1]Source!CR1183/IF([1]Source!BB1183&lt;&gt; 0, [1]Source!BB1183,1) * [1]Source!I1183) + ([1]Source!CQ1183/IF([1]Source!BC1183&lt;&gt; 0, [1]Source!BC1183,1) * [1]Source!I1183) + ([1]Source!CT1183/IF([1]Source!BA1183&lt;&gt; 0, [1]Source!BA1183,1) * [1]Source!I1183)), 0 )</f>
        <v>0</v>
      </c>
      <c r="S565">
        <f>IF( [1]Source!BI1183 = 4, (([1]Source!CR1183/IF([1]Source!BB1183&lt;&gt; 0, [1]Source!BB1183,1) * [1]Source!I1183) + ([1]Source!CQ1183/IF([1]Source!BC1183&lt;&gt; 0, [1]Source!BC1183,1) * [1]Source!I1183) + ([1]Source!CT1183/IF([1]Source!BA1183&lt;&gt; 0, [1]Source!BA1183,1) * [1]Source!I1183)), 0 )</f>
        <v>0</v>
      </c>
      <c r="T565">
        <f>IF( [1]Source!BI1183 = 1, [1]Source!O1183 + [1]Source!X1183 + [1]Source!Y1183, 0 )</f>
        <v>25017.94</v>
      </c>
      <c r="U565">
        <f>IF( [1]Source!BI1183 = 2, [1]Source!O1183 + [1]Source!X1183 + [1]Source!Y1183, 0 )</f>
        <v>0</v>
      </c>
      <c r="V565">
        <f>IF( [1]Source!BI1183 = 3, [1]Source!O1183 + [1]Source!X1183 + [1]Source!Y1183, 0 )</f>
        <v>0</v>
      </c>
      <c r="W565">
        <f>IF( [1]Source!BI1183 = 4, [1]Source!O1183 + [1]Source!X1183 + [1]Source!Y1183, 0 )</f>
        <v>0</v>
      </c>
      <c r="X565">
        <f>([1]Source!CS1183/IF([1]Source!BS1183&lt;&gt; 0, [1]Source!BS1183,1) * [1]Source!I1183)</f>
        <v>0</v>
      </c>
      <c r="Y565">
        <f>ROUND(([1]Source!BZ1183/100)*(([1]Source!CT1183/IF([1]Source!BA1183&lt;&gt; 0, [1]Source!BA1183,1) * [1]Source!I1183) + (([1]Source!CS1183/IF([1]Source!BS1183&lt;&gt; 0, [1]Source!BS1183,1) * [1]Source!I1183) )),2)</f>
        <v>0</v>
      </c>
      <c r="Z565">
        <f>ROUND(([1]Source!CA1183/100)*(([1]Source!CT1183/IF([1]Source!BA1183&lt;&gt; 0, [1]Source!BA1183,1) * [1]Source!I1183) + (([1]Source!CS1183/IF([1]Source!BS1183&lt;&gt; 0, [1]Source!BS1183,1) * [1]Source!I1183) )),2)</f>
        <v>0</v>
      </c>
    </row>
    <row r="566" spans="1:27" ht="15.75">
      <c r="A566" s="17"/>
      <c r="B566" s="17"/>
      <c r="C566" s="17"/>
      <c r="D566" s="17"/>
      <c r="E566" s="17"/>
      <c r="F566" s="17"/>
      <c r="G566" s="17"/>
      <c r="H566" s="17"/>
      <c r="I566" s="57">
        <f>([1]Source!CT1177/IF([1]Source!BA1177 &lt;&gt;0, [1]Source!BA1177, 1) * [1]Source!I1177) + ([1]Source!CR1177 / IF([1]Source!BB1177 &lt;&gt;0, [1]Source!BB1177, 1) * [1]Source!I1177 ) + I556 + I557 + I558 + I560 + I561 + I562 + I563 + I564 + I565</f>
        <v>92205.897850000008</v>
      </c>
      <c r="J566" s="58"/>
      <c r="K566" s="58"/>
      <c r="L566" s="57">
        <f>[1]Source!S1177+[1]Source!Q1177+L556 + L557 + L558 + L560 + L561 + L562 + L563 + L564 + L565</f>
        <v>447000.38999999996</v>
      </c>
      <c r="M566" s="57">
        <f>[1]Source!U1177</f>
        <v>302.37900000000002</v>
      </c>
      <c r="N566" s="59">
        <f>I566</f>
        <v>92205.897850000008</v>
      </c>
      <c r="O566">
        <f>([1]Source!CT1177/IF([1]Source!BA1177&lt;&gt; 0, [1]Source!BA1177,1) * [1]Source!I1177)</f>
        <v>2352.5095000000001</v>
      </c>
      <c r="P566">
        <f>IF( [1]Source!BI1177 = 1, (( ( ([1]Source!CT1177/IF([1]Source!BA1177 &lt;&gt;0,[1]Source!BA1177, 1) * [1]Source!I1177) + ([1]Source!CR1177/IF([1]Source!BB1177 &lt;&gt;0,[1]Source!BB1177, 1)* [1]Source!I1177) + ([1]Source!CQ1177/IF([1]Source!BC1177 &lt;&gt;0,[1]Source!BC1177, 1) * [1]Source!I1177) ) + (([1]Source!BZ1177/100)*( ([1]Source!CT1177/IF([1]Source!BA1177 &lt;&gt;0,[1]Source!BA1177, 1)* [1]Source!I1177) + ([1]Source!CS1177/IF([1]Source!BS1177 &lt;&gt;0,[1]Source!BS1177, 1) * [1]Source!I1177 ))) + (([1]Source!CA1177/100)*( ([1]Source!CT1177/IF([1]Source!BA1177 &lt;&gt;0,[1]Source!BA1177, 1)* [1]Source!I1177) + ([1]Source!CS1177/IF([1]Source!BS1177 &lt;&gt;0,[1]Source!BS1177, 1) * [1]Source!I1177 ))))), 0 )</f>
        <v>12261.909000000001</v>
      </c>
      <c r="Q566">
        <f>IF( [1]Source!BI1177 = 2, (( ( ([1]Source!CT1177/IF([1]Source!BA1177 &lt;&gt;0,[1]Source!BA1177, 1) * [1]Source!I1177) + ([1]Source!CR1177/IF([1]Source!BB1177 &lt;&gt;0,[1]Source!BB1177, 1)* [1]Source!I1177) + ([1]Source!CQ1177/IF([1]Source!BC1177 &lt;&gt;0,[1]Source!BC1177, 1) * [1]Source!I1177) ) + (([1]Source!BZ1177/100)*( ([1]Source!CT1177/IF([1]Source!BA1177 &lt;&gt;0,[1]Source!BA1177, 1)* [1]Source!I1177) + ([1]Source!CS1177/IF([1]Source!BS1177 &lt;&gt;0,[1]Source!BS1177, 1) * [1]Source!I1177 ))) + (([1]Source!CA1177/100)*( ([1]Source!CT1177/IF([1]Source!BA1177 &lt;&gt;0,[1]Source!BA1177, 1)* [1]Source!I1177) + ([1]Source!CS1177/IF([1]Source!BS1177 &lt;&gt;0,[1]Source!BS1177, 1) * [1]Source!I1177 ))))), 0 )</f>
        <v>0</v>
      </c>
      <c r="R566">
        <f>IF( [1]Source!BI1177 = 3, (( ( ([1]Source!CT1177/IF([1]Source!BA1177 &lt;&gt;0,[1]Source!BA1177, 1) * [1]Source!I1177) + ([1]Source!CR1177/IF([1]Source!BB1177 &lt;&gt;0,[1]Source!BB1177, 1)* [1]Source!I1177) + ([1]Source!CQ1177/IF([1]Source!BC1177 &lt;&gt;0,[1]Source!BC1177, 1) * [1]Source!I1177) ) + (([1]Source!BZ1177/100)*( ([1]Source!CT1177/IF([1]Source!BA1177 &lt;&gt;0,[1]Source!BA1177, 1)* [1]Source!I1177) + ([1]Source!CS1177/IF([1]Source!BS1177 &lt;&gt;0,[1]Source!BS1177, 1) * [1]Source!I1177 ))) + (([1]Source!CA1177/100)*( ([1]Source!CT1177/IF([1]Source!BA1177 &lt;&gt;0,[1]Source!BA1177, 1)* [1]Source!I1177) + ([1]Source!CS1177/IF([1]Source!BS1177 &lt;&gt;0,[1]Source!BS1177, 1) * [1]Source!I1177 ))))), 0 )</f>
        <v>0</v>
      </c>
      <c r="S566">
        <f>IF( [1]Source!BI1177 = 4, (( ( ([1]Source!CT1177/IF([1]Source!BA1177 &lt;&gt;0,[1]Source!BA1177, 1) * [1]Source!I1177) + ([1]Source!CR1177/IF([1]Source!BB1177 &lt;&gt;0,[1]Source!BB1177, 1)* [1]Source!I1177) + ([1]Source!CQ1177/IF([1]Source!BC1177 &lt;&gt;0,[1]Source!BC1177, 1) * [1]Source!I1177) ) + (([1]Source!BZ1177/100)*( ([1]Source!CT1177/IF([1]Source!BA1177 &lt;&gt;0,[1]Source!BA1177, 1)* [1]Source!I1177) + ([1]Source!CS1177/IF([1]Source!BS1177 &lt;&gt;0,[1]Source!BS1177, 1) * [1]Source!I1177 ))) + (([1]Source!CA1177/100)*( ([1]Source!CT1177/IF([1]Source!BA1177 &lt;&gt;0,[1]Source!BA1177, 1)* [1]Source!I1177) + ([1]Source!CS1177/IF([1]Source!BS1177 &lt;&gt;0,[1]Source!BS1177, 1) * [1]Source!I1177 ))))), 0 )</f>
        <v>0</v>
      </c>
      <c r="T566">
        <f>IF( [1]Source!BI1177 = 1, [1]Source!O1177 + [1]Source!X1177 + [1]Source!Y1177, 0 )</f>
        <v>106279.1</v>
      </c>
      <c r="U566">
        <f>IF( [1]Source!BI1177 = 2, [1]Source!O1177 + [1]Source!X1177 + [1]Source!Y1177, 0 )</f>
        <v>0</v>
      </c>
      <c r="V566">
        <f>IF( [1]Source!BI1177 = 3, [1]Source!O1177 + [1]Source!X1177 + [1]Source!Y1177, 0 )</f>
        <v>0</v>
      </c>
      <c r="W566">
        <f>IF( [1]Source!BI1177 = 4, [1]Source!O1177 + [1]Source!X1177 + [1]Source!Y1177, 0 )</f>
        <v>0</v>
      </c>
      <c r="X566">
        <f>([1]Source!CS1177/IF([1]Source!BS1177&lt;&gt; 0, [1]Source!BS1177,1) * [1]Source!I1177)</f>
        <v>345.18550000000005</v>
      </c>
    </row>
    <row r="567" spans="1:27" ht="60">
      <c r="A567" s="44">
        <v>44</v>
      </c>
      <c r="B567" s="44" t="str">
        <f>[1]Source!E1186</f>
        <v>194</v>
      </c>
      <c r="C567" s="45" t="str">
        <f>[1]Source!F1186</f>
        <v>08-01-003-4</v>
      </c>
      <c r="D567" s="46" t="s">
        <v>108</v>
      </c>
      <c r="E567" s="47" t="str">
        <f>[1]Source!H1186</f>
        <v>100 м2</v>
      </c>
      <c r="F567" s="17">
        <f>ROUND([1]Source!I1186,6)</f>
        <v>0.17</v>
      </c>
      <c r="G567" s="14">
        <f>IF( [1]Source!AK1186 &lt;&gt;0, [1]Source!AK1186, [1]Source!AL1186 + [1]Source!AM1186 + [1]Source!AO1186)</f>
        <v>2378.67</v>
      </c>
      <c r="H567" s="17"/>
      <c r="I567" s="17"/>
      <c r="J567" s="48" t="str">
        <f>IF( [1]Source!BO1186 &lt;&gt;"", [1]Source!BO1186, "" )</f>
        <v/>
      </c>
      <c r="K567" s="17"/>
      <c r="L567" s="17"/>
      <c r="M567" s="17"/>
      <c r="AA567">
        <v>44</v>
      </c>
    </row>
    <row r="568" spans="1:27" ht="15">
      <c r="A568" s="17"/>
      <c r="B568" s="17"/>
      <c r="C568" s="17"/>
      <c r="D568" s="17" t="s">
        <v>27</v>
      </c>
      <c r="E568" s="17"/>
      <c r="F568" s="17"/>
      <c r="G568" s="14">
        <f>[1]Source!AO1186</f>
        <v>734.38</v>
      </c>
      <c r="H568" s="48" t="str">
        <f>[1]Source!DG1186</f>
        <v/>
      </c>
      <c r="I568" s="14">
        <f>([1]Source!CT1186/IF([1]Source!BA1186&lt;&gt; 0, [1]Source!BA1186,1) * [1]Source!I1186)</f>
        <v>124.84460000000001</v>
      </c>
      <c r="J568" s="17"/>
      <c r="K568" s="17">
        <f>[1]Source!BA1186</f>
        <v>11.465999999999999</v>
      </c>
      <c r="L568" s="14">
        <f>[1]Source!S1186</f>
        <v>1431.47</v>
      </c>
      <c r="M568" s="17"/>
    </row>
    <row r="569" spans="1:27" ht="15">
      <c r="A569" s="17"/>
      <c r="B569" s="17"/>
      <c r="C569" s="17"/>
      <c r="D569" s="17" t="s">
        <v>28</v>
      </c>
      <c r="E569" s="17"/>
      <c r="F569" s="17"/>
      <c r="G569" s="14">
        <f>[1]Source!AM1186</f>
        <v>33.6</v>
      </c>
      <c r="H569" s="48" t="str">
        <f>[1]Source!DE1186</f>
        <v/>
      </c>
      <c r="I569" s="14">
        <f>([1]Source!CR1186/IF([1]Source!BB1186&lt;&gt; 0, [1]Source!BB1186,1) * [1]Source!I1186)</f>
        <v>5.7120000000000006</v>
      </c>
      <c r="J569" s="17"/>
      <c r="K569" s="17">
        <f>[1]Source!BB1186</f>
        <v>5.8449999999999998</v>
      </c>
      <c r="L569" s="14">
        <f>[1]Source!Q1186</f>
        <v>33.39</v>
      </c>
      <c r="M569" s="17"/>
    </row>
    <row r="570" spans="1:27" ht="15">
      <c r="A570" s="17"/>
      <c r="B570" s="17"/>
      <c r="C570" s="17"/>
      <c r="D570" s="17" t="s">
        <v>30</v>
      </c>
      <c r="E570" s="17"/>
      <c r="F570" s="17"/>
      <c r="G570" s="14">
        <f>[1]Source!AL1186</f>
        <v>1610.69</v>
      </c>
      <c r="H570" s="48" t="str">
        <f>[1]Source!DD1186</f>
        <v/>
      </c>
      <c r="I570" s="14">
        <f>([1]Source!CQ1186/IF([1]Source!BC1186&lt;&gt; 0, [1]Source!BC1186,1) * [1]Source!I1186)</f>
        <v>273.81730000000005</v>
      </c>
      <c r="J570" s="17"/>
      <c r="K570" s="17">
        <f>[1]Source!BC1186</f>
        <v>4.2619999999999996</v>
      </c>
      <c r="L570" s="14">
        <f>[1]Source!P1186</f>
        <v>1167.01</v>
      </c>
      <c r="M570" s="17"/>
    </row>
    <row r="571" spans="1:27" ht="15">
      <c r="A571" s="17"/>
      <c r="B571" s="17"/>
      <c r="C571" s="17"/>
      <c r="D571" s="17" t="s">
        <v>31</v>
      </c>
      <c r="E571" s="20" t="s">
        <v>34</v>
      </c>
      <c r="F571" s="17"/>
      <c r="G571" s="14">
        <f>[1]Source!BZ1186</f>
        <v>122</v>
      </c>
      <c r="H571" s="17"/>
      <c r="I571" s="14">
        <f>Y571 + Y574 + Y575 + Y576</f>
        <v>152.31</v>
      </c>
      <c r="J571" s="17"/>
      <c r="K571" s="14">
        <f>[1]Source!AT1186</f>
        <v>122</v>
      </c>
      <c r="L571" s="14">
        <f>[1]Source!X1186 + [1]Source!X1187 + [1]Source!X1188 + [1]Source!X1189 + [1]Source!X1190 + [1]Source!X1191</f>
        <v>1746.39</v>
      </c>
      <c r="M571" s="17"/>
      <c r="Y571">
        <f>ROUND((G571/100)*((([1]Source!CT1186/IF([1]Source!BA1186 &lt;&gt; 0, [1]Source!BA1186,1) * [1]Source!I1186)) + (([1]Source!CS1186/IF([1]Source!BS1186 &lt;&gt; 0, [1]Source!BS1186, 1) * [1]Source!I1186))),2)</f>
        <v>152.31</v>
      </c>
    </row>
    <row r="572" spans="1:27" ht="15">
      <c r="A572" s="17"/>
      <c r="B572" s="17"/>
      <c r="C572" s="17"/>
      <c r="D572" s="17" t="s">
        <v>32</v>
      </c>
      <c r="E572" s="20" t="s">
        <v>34</v>
      </c>
      <c r="F572" s="17"/>
      <c r="G572" s="14">
        <f>[1]Source!CA1186</f>
        <v>80</v>
      </c>
      <c r="H572" s="17"/>
      <c r="I572" s="14">
        <f>Z572 + Z574 + Z575 + Z576</f>
        <v>99.88</v>
      </c>
      <c r="J572" s="17"/>
      <c r="K572" s="14">
        <f>[1]Source!AU1186</f>
        <v>80</v>
      </c>
      <c r="L572" s="14">
        <f>[1]Source!Y1186 + [1]Source!Y1187 + [1]Source!Y1188 + [1]Source!Y1189 + [1]Source!Y1190 + [1]Source!Y1191</f>
        <v>1145.18</v>
      </c>
      <c r="M572" s="17"/>
      <c r="Z572">
        <f>ROUND((G572/100)*((([1]Source!CT1186/IF([1]Source!BA1186 &lt;&gt; 0, [1]Source!BA1186,1) * [1]Source!I1186)) + (([1]Source!CS1186/IF([1]Source!BS1186 &lt;&gt; 0, [1]Source!BS1186, 1) * [1]Source!I1186))),2)</f>
        <v>99.88</v>
      </c>
    </row>
    <row r="573" spans="1:27" ht="15">
      <c r="A573" s="17"/>
      <c r="B573" s="17"/>
      <c r="C573" s="17"/>
      <c r="D573" s="17" t="s">
        <v>33</v>
      </c>
      <c r="E573" s="20" t="s">
        <v>35</v>
      </c>
      <c r="F573" s="17">
        <f>[1]Source!AQ1186</f>
        <v>88.8</v>
      </c>
      <c r="G573" s="17"/>
      <c r="H573" s="48" t="str">
        <f>[1]Source!DI1186</f>
        <v/>
      </c>
      <c r="I573" s="17"/>
      <c r="J573" s="17"/>
      <c r="K573" s="17"/>
      <c r="L573" s="17"/>
      <c r="M573" s="14">
        <f>[1]Source!U1186</f>
        <v>15.096</v>
      </c>
    </row>
    <row r="574" spans="1:27" ht="45">
      <c r="A574" s="45"/>
      <c r="B574" s="45"/>
      <c r="C574" s="45" t="str">
        <f>[1]Source!F1187</f>
        <v>113-0368</v>
      </c>
      <c r="D574" s="46" t="s">
        <v>95</v>
      </c>
      <c r="E574" s="47" t="str">
        <f>[1]Source!H1187</f>
        <v>т</v>
      </c>
      <c r="F574" s="17">
        <f>ROUND([1]Source!I1187,6)</f>
        <v>-8.5000000000000006E-3</v>
      </c>
      <c r="G574" s="14">
        <f>IF([1]Source!AL1187=0,[1]Source!AK1187,[1]Source!AL1187)</f>
        <v>7373.5</v>
      </c>
      <c r="H574" s="48" t="str">
        <f>[1]Source!DD1187</f>
        <v/>
      </c>
      <c r="I574" s="61">
        <f>([1]Source!CR1187/IF([1]Source!BB1187&lt;&gt; 0, [1]Source!BB1187,1) * [1]Source!I1187) + ([1]Source!CQ1187/IF([1]Source!BC1187&lt;&gt; 0, [1]Source!BC1187,1) * [1]Source!I1187) + ([1]Source!CT1187/IF([1]Source!BA1187&lt;&gt; 0, [1]Source!BA1187,1) * [1]Source!I1187)</f>
        <v>-62.674750000000003</v>
      </c>
      <c r="J574" s="48" t="str">
        <f>IF( [1]Source!BO1187 &lt;&gt;"", [1]Source!BO1187, "" )</f>
        <v/>
      </c>
      <c r="K574" s="17">
        <f>[1]Source!BC1187</f>
        <v>4.2619999999999996</v>
      </c>
      <c r="L574" s="14">
        <f>[1]Source!O1187</f>
        <v>-267.12</v>
      </c>
      <c r="M574" s="17"/>
      <c r="O574">
        <f>([1]Source!CT1187/IF([1]Source!BA1187&lt;&gt; 0, [1]Source!BA1187,1) * [1]Source!I1187)</f>
        <v>0</v>
      </c>
      <c r="P574">
        <f>IF( [1]Source!BI1187 = 1, (([1]Source!CR1187/IF([1]Source!BB1187&lt;&gt; 0, [1]Source!BB1187,1) * [1]Source!I1187) + ([1]Source!CQ1187/IF([1]Source!BC1187&lt;&gt; 0, [1]Source!BC1187,1) * [1]Source!I1187) + ([1]Source!CT1187/IF([1]Source!BA1187&lt;&gt; 0, [1]Source!BA1187,1) * [1]Source!I1187)), 0 )</f>
        <v>-62.674750000000003</v>
      </c>
      <c r="Q574">
        <f>IF( [1]Source!BI1187 = 2, (([1]Source!CR1187/IF([1]Source!BB1187&lt;&gt; 0, [1]Source!BB1187,1) * [1]Source!I1187) + ([1]Source!CQ1187/IF([1]Source!BC1187&lt;&gt; 0, [1]Source!BC1187,1) * [1]Source!I1187) + ([1]Source!CT1187/IF([1]Source!BA1187&lt;&gt; 0, [1]Source!BA1187,1) * [1]Source!I1187)), 0 )</f>
        <v>0</v>
      </c>
      <c r="R574">
        <f>IF( [1]Source!BI1187 = 3, (([1]Source!CR1187/IF([1]Source!BB1187&lt;&gt; 0, [1]Source!BB1187,1) * [1]Source!I1187) + ([1]Source!CQ1187/IF([1]Source!BC1187&lt;&gt; 0, [1]Source!BC1187,1) * [1]Source!I1187) + ([1]Source!CT1187/IF([1]Source!BA1187&lt;&gt; 0, [1]Source!BA1187,1) * [1]Source!I1187)), 0 )</f>
        <v>0</v>
      </c>
      <c r="S574">
        <f>IF( [1]Source!BI1187 = 4, (([1]Source!CR1187/IF([1]Source!BB1187&lt;&gt; 0, [1]Source!BB1187,1) * [1]Source!I1187) + ([1]Source!CQ1187/IF([1]Source!BC1187&lt;&gt; 0, [1]Source!BC1187,1) * [1]Source!I1187) + ([1]Source!CT1187/IF([1]Source!BA1187&lt;&gt; 0, [1]Source!BA1187,1) * [1]Source!I1187)), 0 )</f>
        <v>0</v>
      </c>
      <c r="T574">
        <f>IF( [1]Source!BI1187 = 1, [1]Source!O1187 + [1]Source!X1187 + [1]Source!Y1187, 0 )</f>
        <v>-267.12</v>
      </c>
      <c r="U574">
        <f>IF( [1]Source!BI1187 = 2, [1]Source!O1187 + [1]Source!X1187 + [1]Source!Y1187, 0 )</f>
        <v>0</v>
      </c>
      <c r="V574">
        <f>IF( [1]Source!BI1187 = 3, [1]Source!O1187 + [1]Source!X1187 + [1]Source!Y1187, 0 )</f>
        <v>0</v>
      </c>
      <c r="W574">
        <f>IF( [1]Source!BI1187 = 4, [1]Source!O1187 + [1]Source!X1187 + [1]Source!Y1187, 0 )</f>
        <v>0</v>
      </c>
      <c r="X574">
        <f>([1]Source!CS1187/IF([1]Source!BS1187&lt;&gt; 0, [1]Source!BS1187,1) * [1]Source!I1187)</f>
        <v>0</v>
      </c>
      <c r="Y574">
        <f>ROUND(([1]Source!BZ1187/100)*(([1]Source!CT1187/IF([1]Source!BA1187&lt;&gt; 0, [1]Source!BA1187,1) * [1]Source!I1187) + (([1]Source!CS1187/IF([1]Source!BS1187&lt;&gt; 0, [1]Source!BS1187,1) * [1]Source!I1187) )),2)</f>
        <v>0</v>
      </c>
      <c r="Z574">
        <f>ROUND(([1]Source!CA1187/100)*(([1]Source!CT1187/IF([1]Source!BA1187&lt;&gt; 0, [1]Source!BA1187,1) * [1]Source!I1187) + (([1]Source!CS1187/IF([1]Source!BS1187&lt;&gt; 0, [1]Source!BS1187,1) * [1]Source!I1187) )),2)</f>
        <v>0</v>
      </c>
    </row>
    <row r="575" spans="1:27" ht="60">
      <c r="A575" s="45"/>
      <c r="B575" s="45"/>
      <c r="C575" s="45" t="str">
        <f>[1]Source!F1188</f>
        <v>402-0078</v>
      </c>
      <c r="D575" s="46" t="s">
        <v>99</v>
      </c>
      <c r="E575" s="47" t="str">
        <f>[1]Source!H1188</f>
        <v>м3</v>
      </c>
      <c r="F575" s="17">
        <f>ROUND([1]Source!I1188,6)</f>
        <v>-0.47599999999999998</v>
      </c>
      <c r="G575" s="14">
        <f>IF([1]Source!AL1188=0,[1]Source!AK1188,[1]Source!AL1188)</f>
        <v>442.85</v>
      </c>
      <c r="H575" s="48" t="str">
        <f>[1]Source!DD1188</f>
        <v/>
      </c>
      <c r="I575" s="61">
        <f>([1]Source!CR1188/IF([1]Source!BB1188&lt;&gt; 0, [1]Source!BB1188,1) * [1]Source!I1188) + ([1]Source!CQ1188/IF([1]Source!BC1188&lt;&gt; 0, [1]Source!BC1188,1) * [1]Source!I1188) + ([1]Source!CT1188/IF([1]Source!BA1188&lt;&gt; 0, [1]Source!BA1188,1) * [1]Source!I1188)</f>
        <v>-210.79660000000001</v>
      </c>
      <c r="J575" s="48" t="str">
        <f>IF( [1]Source!BO1188 &lt;&gt;"", [1]Source!BO1188, "" )</f>
        <v/>
      </c>
      <c r="K575" s="17">
        <f>[1]Source!BC1188</f>
        <v>4.2619999999999996</v>
      </c>
      <c r="L575" s="14">
        <f>[1]Source!O1188</f>
        <v>-898.42</v>
      </c>
      <c r="M575" s="17"/>
      <c r="O575">
        <f>([1]Source!CT1188/IF([1]Source!BA1188&lt;&gt; 0, [1]Source!BA1188,1) * [1]Source!I1188)</f>
        <v>0</v>
      </c>
      <c r="P575">
        <f>IF( [1]Source!BI1188 = 1, (([1]Source!CR1188/IF([1]Source!BB1188&lt;&gt; 0, [1]Source!BB1188,1) * [1]Source!I1188) + ([1]Source!CQ1188/IF([1]Source!BC1188&lt;&gt; 0, [1]Source!BC1188,1) * [1]Source!I1188) + ([1]Source!CT1188/IF([1]Source!BA1188&lt;&gt; 0, [1]Source!BA1188,1) * [1]Source!I1188)), 0 )</f>
        <v>-210.79660000000001</v>
      </c>
      <c r="Q575">
        <f>IF( [1]Source!BI1188 = 2, (([1]Source!CR1188/IF([1]Source!BB1188&lt;&gt; 0, [1]Source!BB1188,1) * [1]Source!I1188) + ([1]Source!CQ1188/IF([1]Source!BC1188&lt;&gt; 0, [1]Source!BC1188,1) * [1]Source!I1188) + ([1]Source!CT1188/IF([1]Source!BA1188&lt;&gt; 0, [1]Source!BA1188,1) * [1]Source!I1188)), 0 )</f>
        <v>0</v>
      </c>
      <c r="R575">
        <f>IF( [1]Source!BI1188 = 3, (([1]Source!CR1188/IF([1]Source!BB1188&lt;&gt; 0, [1]Source!BB1188,1) * [1]Source!I1188) + ([1]Source!CQ1188/IF([1]Source!BC1188&lt;&gt; 0, [1]Source!BC1188,1) * [1]Source!I1188) + ([1]Source!CT1188/IF([1]Source!BA1188&lt;&gt; 0, [1]Source!BA1188,1) * [1]Source!I1188)), 0 )</f>
        <v>0</v>
      </c>
      <c r="S575">
        <f>IF( [1]Source!BI1188 = 4, (([1]Source!CR1188/IF([1]Source!BB1188&lt;&gt; 0, [1]Source!BB1188,1) * [1]Source!I1188) + ([1]Source!CQ1188/IF([1]Source!BC1188&lt;&gt; 0, [1]Source!BC1188,1) * [1]Source!I1188) + ([1]Source!CT1188/IF([1]Source!BA1188&lt;&gt; 0, [1]Source!BA1188,1) * [1]Source!I1188)), 0 )</f>
        <v>0</v>
      </c>
      <c r="T575">
        <f>IF( [1]Source!BI1188 = 1, [1]Source!O1188 + [1]Source!X1188 + [1]Source!Y1188, 0 )</f>
        <v>-898.42</v>
      </c>
      <c r="U575">
        <f>IF( [1]Source!BI1188 = 2, [1]Source!O1188 + [1]Source!X1188 + [1]Source!Y1188, 0 )</f>
        <v>0</v>
      </c>
      <c r="V575">
        <f>IF( [1]Source!BI1188 = 3, [1]Source!O1188 + [1]Source!X1188 + [1]Source!Y1188, 0 )</f>
        <v>0</v>
      </c>
      <c r="W575">
        <f>IF( [1]Source!BI1188 = 4, [1]Source!O1188 + [1]Source!X1188 + [1]Source!Y1188, 0 )</f>
        <v>0</v>
      </c>
      <c r="X575">
        <f>([1]Source!CS1188/IF([1]Source!BS1188&lt;&gt; 0, [1]Source!BS1188,1) * [1]Source!I1188)</f>
        <v>0</v>
      </c>
      <c r="Y575">
        <f>ROUND(([1]Source!BZ1188/100)*(([1]Source!CT1188/IF([1]Source!BA1188&lt;&gt; 0, [1]Source!BA1188,1) * [1]Source!I1188) + (([1]Source!CS1188/IF([1]Source!BS1188&lt;&gt; 0, [1]Source!BS1188,1) * [1]Source!I1188) )),2)</f>
        <v>0</v>
      </c>
      <c r="Z575">
        <f>ROUND(([1]Source!CA1188/100)*(([1]Source!CT1188/IF([1]Source!BA1188&lt;&gt; 0, [1]Source!BA1188,1) * [1]Source!I1188) + (([1]Source!CS1188/IF([1]Source!BS1188&lt;&gt; 0, [1]Source!BS1188,1) * [1]Source!I1188) )),2)</f>
        <v>0</v>
      </c>
    </row>
    <row r="576" spans="1:27" ht="60">
      <c r="A576" s="50"/>
      <c r="B576" s="50"/>
      <c r="C576" s="50" t="str">
        <f>[1]Source!F1190</f>
        <v>Т/Н № 2708 от 30.07.2010</v>
      </c>
      <c r="D576" s="51" t="s">
        <v>97</v>
      </c>
      <c r="E576" s="52" t="str">
        <f>[1]Source!H1190</f>
        <v>кг</v>
      </c>
      <c r="F576" s="53">
        <f>ROUND([1]Source!I1190,6)</f>
        <v>20.399999999999999</v>
      </c>
      <c r="G576" s="54">
        <f>[1]Source!AC1190</f>
        <v>17.239999999999998</v>
      </c>
      <c r="H576" s="53"/>
      <c r="I576" s="56">
        <f>([1]Source!CR1190/IF([1]Source!BB1190&lt;&gt; 0, [1]Source!BB1190,1) * [1]Source!I1190) + ([1]Source!CQ1190/IF([1]Source!BC1190&lt;&gt; 0, [1]Source!BC1190,1) * [1]Source!I1190) + ([1]Source!CT1190/IF([1]Source!BA1190&lt;&gt; 0, [1]Source!BA1190,1) * [1]Source!I1190)</f>
        <v>351.69599999999997</v>
      </c>
      <c r="J576" s="55" t="str">
        <f>IF( [1]Source!BO1190 &lt;&gt;"", [1]Source!BO1190, "" )</f>
        <v/>
      </c>
      <c r="K576" s="53">
        <f>[1]Source!BC1190</f>
        <v>4.2619999999999996</v>
      </c>
      <c r="L576" s="54">
        <f>[1]Source!O1190</f>
        <v>1498.93</v>
      </c>
      <c r="M576" s="53"/>
      <c r="O576">
        <f>([1]Source!CT1190/IF([1]Source!BA1190&lt;&gt; 0, [1]Source!BA1190,1) * [1]Source!I1190)</f>
        <v>0</v>
      </c>
      <c r="P576">
        <f>IF( [1]Source!BI1190 = 1, (([1]Source!CR1190/IF([1]Source!BB1190&lt;&gt; 0, [1]Source!BB1190,1) * [1]Source!I1190) + ([1]Source!CQ1190/IF([1]Source!BC1190&lt;&gt; 0, [1]Source!BC1190,1) * [1]Source!I1190) + ([1]Source!CT1190/IF([1]Source!BA1190&lt;&gt; 0, [1]Source!BA1190,1) * [1]Source!I1190)), 0 )</f>
        <v>351.69599999999997</v>
      </c>
      <c r="Q576">
        <f>IF( [1]Source!BI1190 = 2, (([1]Source!CR1190/IF([1]Source!BB1190&lt;&gt; 0, [1]Source!BB1190,1) * [1]Source!I1190) + ([1]Source!CQ1190/IF([1]Source!BC1190&lt;&gt; 0, [1]Source!BC1190,1) * [1]Source!I1190) + ([1]Source!CT1190/IF([1]Source!BA1190&lt;&gt; 0, [1]Source!BA1190,1) * [1]Source!I1190)), 0 )</f>
        <v>0</v>
      </c>
      <c r="R576">
        <f>IF( [1]Source!BI1190 = 3, (([1]Source!CR1190/IF([1]Source!BB1190&lt;&gt; 0, [1]Source!BB1190,1) * [1]Source!I1190) + ([1]Source!CQ1190/IF([1]Source!BC1190&lt;&gt; 0, [1]Source!BC1190,1) * [1]Source!I1190) + ([1]Source!CT1190/IF([1]Source!BA1190&lt;&gt; 0, [1]Source!BA1190,1) * [1]Source!I1190)), 0 )</f>
        <v>0</v>
      </c>
      <c r="S576">
        <f>IF( [1]Source!BI1190 = 4, (([1]Source!CR1190/IF([1]Source!BB1190&lt;&gt; 0, [1]Source!BB1190,1) * [1]Source!I1190) + ([1]Source!CQ1190/IF([1]Source!BC1190&lt;&gt; 0, [1]Source!BC1190,1) * [1]Source!I1190) + ([1]Source!CT1190/IF([1]Source!BA1190&lt;&gt; 0, [1]Source!BA1190,1) * [1]Source!I1190)), 0 )</f>
        <v>0</v>
      </c>
      <c r="T576">
        <f>IF( [1]Source!BI1190 = 1, [1]Source!O1190 + [1]Source!X1190 + [1]Source!Y1190, 0 )</f>
        <v>1498.93</v>
      </c>
      <c r="U576">
        <f>IF( [1]Source!BI1190 = 2, [1]Source!O1190 + [1]Source!X1190 + [1]Source!Y1190, 0 )</f>
        <v>0</v>
      </c>
      <c r="V576">
        <f>IF( [1]Source!BI1190 = 3, [1]Source!O1190 + [1]Source!X1190 + [1]Source!Y1190, 0 )</f>
        <v>0</v>
      </c>
      <c r="W576">
        <f>IF( [1]Source!BI1190 = 4, [1]Source!O1190 + [1]Source!X1190 + [1]Source!Y1190, 0 )</f>
        <v>0</v>
      </c>
      <c r="X576">
        <f>([1]Source!CS1190/IF([1]Source!BS1190&lt;&gt; 0, [1]Source!BS1190,1) * [1]Source!I1190)</f>
        <v>0</v>
      </c>
      <c r="Y576">
        <f>ROUND(([1]Source!BZ1190/100)*(([1]Source!CT1190/IF([1]Source!BA1190&lt;&gt; 0, [1]Source!BA1190,1) * [1]Source!I1190) + (([1]Source!CS1190/IF([1]Source!BS1190&lt;&gt; 0, [1]Source!BS1190,1) * [1]Source!I1190) )),2)</f>
        <v>0</v>
      </c>
      <c r="Z576">
        <f>ROUND(([1]Source!CA1190/100)*(([1]Source!CT1190/IF([1]Source!BA1190&lt;&gt; 0, [1]Source!BA1190,1) * [1]Source!I1190) + (([1]Source!CS1190/IF([1]Source!BS1190&lt;&gt; 0, [1]Source!BS1190,1) * [1]Source!I1190) )),2)</f>
        <v>0</v>
      </c>
    </row>
    <row r="577" spans="1:27" ht="15.75">
      <c r="A577" s="17"/>
      <c r="B577" s="17"/>
      <c r="C577" s="17"/>
      <c r="D577" s="17"/>
      <c r="E577" s="17"/>
      <c r="F577" s="17"/>
      <c r="G577" s="17"/>
      <c r="H577" s="17"/>
      <c r="I577" s="57">
        <f>([1]Source!CT1186/IF([1]Source!BA1186 &lt;&gt;0, [1]Source!BA1186, 1) * [1]Source!I1186) + ([1]Source!CR1186 / IF([1]Source!BB1186 &lt;&gt;0, [1]Source!BB1186, 1) * [1]Source!I1186 ) + I570 + I571 + I572 + I574 + I575 + I576</f>
        <v>734.78854999999999</v>
      </c>
      <c r="J577" s="58"/>
      <c r="K577" s="58"/>
      <c r="L577" s="57">
        <f>[1]Source!S1186+[1]Source!Q1186+L570 + L571 + L572 + L574 + L575 + L576</f>
        <v>5856.8300000000008</v>
      </c>
      <c r="M577" s="57">
        <f>[1]Source!U1186</f>
        <v>15.096</v>
      </c>
      <c r="N577" s="59">
        <f>I577</f>
        <v>734.78854999999999</v>
      </c>
      <c r="O577">
        <f>([1]Source!CT1186/IF([1]Source!BA1186&lt;&gt; 0, [1]Source!BA1186,1) * [1]Source!I1186)</f>
        <v>124.84460000000001</v>
      </c>
      <c r="P577">
        <f>IF( [1]Source!BI1186 = 1, (( ( ([1]Source!CT1186/IF([1]Source!BA1186 &lt;&gt;0,[1]Source!BA1186, 1) * [1]Source!I1186) + ([1]Source!CR1186/IF([1]Source!BB1186 &lt;&gt;0,[1]Source!BB1186, 1)* [1]Source!I1186) + ([1]Source!CQ1186/IF([1]Source!BC1186 &lt;&gt;0,[1]Source!BC1186, 1) * [1]Source!I1186) ) + (([1]Source!BZ1186/100)*( ([1]Source!CT1186/IF([1]Source!BA1186 &lt;&gt;0,[1]Source!BA1186, 1)* [1]Source!I1186) + ([1]Source!CS1186/IF([1]Source!BS1186 &lt;&gt;0,[1]Source!BS1186, 1) * [1]Source!I1186 ))) + (([1]Source!CA1186/100)*( ([1]Source!CT1186/IF([1]Source!BA1186 &lt;&gt;0,[1]Source!BA1186, 1)* [1]Source!I1186) + ([1]Source!CS1186/IF([1]Source!BS1186 &lt;&gt;0,[1]Source!BS1186, 1) * [1]Source!I1186 ))))), 0 )</f>
        <v>656.55999200000008</v>
      </c>
      <c r="Q577">
        <f>IF( [1]Source!BI1186 = 2, (( ( ([1]Source!CT1186/IF([1]Source!BA1186 &lt;&gt;0,[1]Source!BA1186, 1) * [1]Source!I1186) + ([1]Source!CR1186/IF([1]Source!BB1186 &lt;&gt;0,[1]Source!BB1186, 1)* [1]Source!I1186) + ([1]Source!CQ1186/IF([1]Source!BC1186 &lt;&gt;0,[1]Source!BC1186, 1) * [1]Source!I1186) ) + (([1]Source!BZ1186/100)*( ([1]Source!CT1186/IF([1]Source!BA1186 &lt;&gt;0,[1]Source!BA1186, 1)* [1]Source!I1186) + ([1]Source!CS1186/IF([1]Source!BS1186 &lt;&gt;0,[1]Source!BS1186, 1) * [1]Source!I1186 ))) + (([1]Source!CA1186/100)*( ([1]Source!CT1186/IF([1]Source!BA1186 &lt;&gt;0,[1]Source!BA1186, 1)* [1]Source!I1186) + ([1]Source!CS1186/IF([1]Source!BS1186 &lt;&gt;0,[1]Source!BS1186, 1) * [1]Source!I1186 ))))), 0 )</f>
        <v>0</v>
      </c>
      <c r="R577">
        <f>IF( [1]Source!BI1186 = 3, (( ( ([1]Source!CT1186/IF([1]Source!BA1186 &lt;&gt;0,[1]Source!BA1186, 1) * [1]Source!I1186) + ([1]Source!CR1186/IF([1]Source!BB1186 &lt;&gt;0,[1]Source!BB1186, 1)* [1]Source!I1186) + ([1]Source!CQ1186/IF([1]Source!BC1186 &lt;&gt;0,[1]Source!BC1186, 1) * [1]Source!I1186) ) + (([1]Source!BZ1186/100)*( ([1]Source!CT1186/IF([1]Source!BA1186 &lt;&gt;0,[1]Source!BA1186, 1)* [1]Source!I1186) + ([1]Source!CS1186/IF([1]Source!BS1186 &lt;&gt;0,[1]Source!BS1186, 1) * [1]Source!I1186 ))) + (([1]Source!CA1186/100)*( ([1]Source!CT1186/IF([1]Source!BA1186 &lt;&gt;0,[1]Source!BA1186, 1)* [1]Source!I1186) + ([1]Source!CS1186/IF([1]Source!BS1186 &lt;&gt;0,[1]Source!BS1186, 1) * [1]Source!I1186 ))))), 0 )</f>
        <v>0</v>
      </c>
      <c r="S577">
        <f>IF( [1]Source!BI1186 = 4, (( ( ([1]Source!CT1186/IF([1]Source!BA1186 &lt;&gt;0,[1]Source!BA1186, 1) * [1]Source!I1186) + ([1]Source!CR1186/IF([1]Source!BB1186 &lt;&gt;0,[1]Source!BB1186, 1)* [1]Source!I1186) + ([1]Source!CQ1186/IF([1]Source!BC1186 &lt;&gt;0,[1]Source!BC1186, 1) * [1]Source!I1186) ) + (([1]Source!BZ1186/100)*( ([1]Source!CT1186/IF([1]Source!BA1186 &lt;&gt;0,[1]Source!BA1186, 1)* [1]Source!I1186) + ([1]Source!CS1186/IF([1]Source!BS1186 &lt;&gt;0,[1]Source!BS1186, 1) * [1]Source!I1186 ))) + (([1]Source!CA1186/100)*( ([1]Source!CT1186/IF([1]Source!BA1186 &lt;&gt;0,[1]Source!BA1186, 1)* [1]Source!I1186) + ([1]Source!CS1186/IF([1]Source!BS1186 &lt;&gt;0,[1]Source!BS1186, 1) * [1]Source!I1186 ))))), 0 )</f>
        <v>0</v>
      </c>
      <c r="T577">
        <f>IF( [1]Source!BI1186 = 1, [1]Source!O1186 + [1]Source!X1186 + [1]Source!Y1186, 0 )</f>
        <v>5523.4400000000005</v>
      </c>
      <c r="U577">
        <f>IF( [1]Source!BI1186 = 2, [1]Source!O1186 + [1]Source!X1186 + [1]Source!Y1186, 0 )</f>
        <v>0</v>
      </c>
      <c r="V577">
        <f>IF( [1]Source!BI1186 = 3, [1]Source!O1186 + [1]Source!X1186 + [1]Source!Y1186, 0 )</f>
        <v>0</v>
      </c>
      <c r="W577">
        <f>IF( [1]Source!BI1186 = 4, [1]Source!O1186 + [1]Source!X1186 + [1]Source!Y1186, 0 )</f>
        <v>0</v>
      </c>
      <c r="X577">
        <f>([1]Source!CS1186/IF([1]Source!BS1186&lt;&gt; 0, [1]Source!BS1186,1) * [1]Source!I1186)</f>
        <v>0</v>
      </c>
    </row>
    <row r="578" spans="1:27" ht="60">
      <c r="A578" s="44">
        <v>45</v>
      </c>
      <c r="B578" s="44" t="str">
        <f>[1]Source!E1192</f>
        <v>195</v>
      </c>
      <c r="C578" s="45" t="str">
        <f>[1]Source!F1192</f>
        <v>08-01-003-1</v>
      </c>
      <c r="D578" s="46" t="s">
        <v>109</v>
      </c>
      <c r="E578" s="47" t="str">
        <f>[1]Source!H1192</f>
        <v>100 м2</v>
      </c>
      <c r="F578" s="17">
        <f>ROUND([1]Source!I1192,6)</f>
        <v>0.57999999999999996</v>
      </c>
      <c r="G578" s="14">
        <f>IF( [1]Source!AK1192 &lt;&gt;0, [1]Source!AK1192, [1]Source!AL1192 + [1]Source!AM1192 + [1]Source!AO1192)</f>
        <v>1950.25</v>
      </c>
      <c r="H578" s="17"/>
      <c r="I578" s="17"/>
      <c r="J578" s="48" t="str">
        <f>IF( [1]Source!BO1192 &lt;&gt;"", [1]Source!BO1192, "" )</f>
        <v/>
      </c>
      <c r="K578" s="17"/>
      <c r="L578" s="17"/>
      <c r="M578" s="17"/>
      <c r="AA578">
        <v>45</v>
      </c>
    </row>
    <row r="579" spans="1:27" ht="15">
      <c r="A579" s="17"/>
      <c r="B579" s="17"/>
      <c r="C579" s="17"/>
      <c r="D579" s="17" t="s">
        <v>27</v>
      </c>
      <c r="E579" s="17"/>
      <c r="F579" s="17"/>
      <c r="G579" s="14">
        <f>[1]Source!AO1192</f>
        <v>287.64999999999998</v>
      </c>
      <c r="H579" s="48" t="str">
        <f>[1]Source!DG1192</f>
        <v/>
      </c>
      <c r="I579" s="14">
        <f>([1]Source!CT1192/IF([1]Source!BA1192&lt;&gt; 0, [1]Source!BA1192,1) * [1]Source!I1192)</f>
        <v>166.83699999999999</v>
      </c>
      <c r="J579" s="17"/>
      <c r="K579" s="17">
        <f>[1]Source!BA1192</f>
        <v>11.465999999999999</v>
      </c>
      <c r="L579" s="14">
        <f>[1]Source!S1192</f>
        <v>1912.95</v>
      </c>
      <c r="M579" s="17"/>
    </row>
    <row r="580" spans="1:27" ht="15">
      <c r="A580" s="17"/>
      <c r="B580" s="17"/>
      <c r="C580" s="17"/>
      <c r="D580" s="17" t="s">
        <v>28</v>
      </c>
      <c r="E580" s="17"/>
      <c r="F580" s="17"/>
      <c r="G580" s="14">
        <f>[1]Source!AM1192</f>
        <v>33.6</v>
      </c>
      <c r="H580" s="48" t="str">
        <f>[1]Source!DE1192</f>
        <v/>
      </c>
      <c r="I580" s="14">
        <f>([1]Source!CR1192/IF([1]Source!BB1192&lt;&gt; 0, [1]Source!BB1192,1) * [1]Source!I1192)</f>
        <v>19.488</v>
      </c>
      <c r="J580" s="17"/>
      <c r="K580" s="17">
        <f>[1]Source!BB1192</f>
        <v>5.8449999999999998</v>
      </c>
      <c r="L580" s="14">
        <f>[1]Source!Q1192</f>
        <v>113.91</v>
      </c>
      <c r="M580" s="17"/>
    </row>
    <row r="581" spans="1:27" ht="15">
      <c r="A581" s="17"/>
      <c r="B581" s="17"/>
      <c r="C581" s="17"/>
      <c r="D581" s="17" t="s">
        <v>30</v>
      </c>
      <c r="E581" s="17"/>
      <c r="F581" s="17"/>
      <c r="G581" s="14">
        <f>[1]Source!AL1192</f>
        <v>1629</v>
      </c>
      <c r="H581" s="48" t="str">
        <f>[1]Source!DD1192</f>
        <v/>
      </c>
      <c r="I581" s="14">
        <f>([1]Source!CQ1192/IF([1]Source!BC1192&lt;&gt; 0, [1]Source!BC1192,1) * [1]Source!I1192)</f>
        <v>944.81999999999994</v>
      </c>
      <c r="J581" s="17"/>
      <c r="K581" s="17">
        <f>[1]Source!BC1192</f>
        <v>4.2619999999999996</v>
      </c>
      <c r="L581" s="14">
        <f>[1]Source!P1192</f>
        <v>4026.82</v>
      </c>
      <c r="M581" s="17"/>
    </row>
    <row r="582" spans="1:27" ht="15">
      <c r="A582" s="17"/>
      <c r="B582" s="17"/>
      <c r="C582" s="17"/>
      <c r="D582" s="17" t="s">
        <v>31</v>
      </c>
      <c r="E582" s="20" t="s">
        <v>34</v>
      </c>
      <c r="F582" s="17"/>
      <c r="G582" s="14">
        <f>[1]Source!BZ1192</f>
        <v>122</v>
      </c>
      <c r="H582" s="17"/>
      <c r="I582" s="14">
        <f>Y582 + Y585 + Y586 + Y587</f>
        <v>203.54</v>
      </c>
      <c r="J582" s="17"/>
      <c r="K582" s="14">
        <f>[1]Source!AT1192</f>
        <v>122</v>
      </c>
      <c r="L582" s="14">
        <f>[1]Source!X1192 + [1]Source!X1193 + [1]Source!X1194 + [1]Source!X1195 + [1]Source!X1196 + [1]Source!X1197</f>
        <v>2333.8000000000002</v>
      </c>
      <c r="M582" s="17"/>
      <c r="Y582">
        <f>ROUND((G582/100)*((([1]Source!CT1192/IF([1]Source!BA1192 &lt;&gt; 0, [1]Source!BA1192,1) * [1]Source!I1192)) + (([1]Source!CS1192/IF([1]Source!BS1192 &lt;&gt; 0, [1]Source!BS1192, 1) * [1]Source!I1192))),2)</f>
        <v>203.54</v>
      </c>
    </row>
    <row r="583" spans="1:27" ht="15">
      <c r="A583" s="17"/>
      <c r="B583" s="17"/>
      <c r="C583" s="17"/>
      <c r="D583" s="17" t="s">
        <v>32</v>
      </c>
      <c r="E583" s="20" t="s">
        <v>34</v>
      </c>
      <c r="F583" s="17"/>
      <c r="G583" s="14">
        <f>[1]Source!CA1192</f>
        <v>80</v>
      </c>
      <c r="H583" s="17"/>
      <c r="I583" s="14">
        <f>Z583 + Z585 + Z586 + Z587</f>
        <v>133.47</v>
      </c>
      <c r="J583" s="17"/>
      <c r="K583" s="14">
        <f>[1]Source!AU1192</f>
        <v>80</v>
      </c>
      <c r="L583" s="14">
        <f>[1]Source!Y1192 + [1]Source!Y1193 + [1]Source!Y1194 + [1]Source!Y1195 + [1]Source!Y1196 + [1]Source!Y1197</f>
        <v>1530.36</v>
      </c>
      <c r="M583" s="17"/>
      <c r="Z583">
        <f>ROUND((G583/100)*((([1]Source!CT1192/IF([1]Source!BA1192 &lt;&gt; 0, [1]Source!BA1192,1) * [1]Source!I1192)) + (([1]Source!CS1192/IF([1]Source!BS1192 &lt;&gt; 0, [1]Source!BS1192, 1) * [1]Source!I1192))),2)</f>
        <v>133.47</v>
      </c>
    </row>
    <row r="584" spans="1:27" ht="15">
      <c r="A584" s="17"/>
      <c r="B584" s="17"/>
      <c r="C584" s="17"/>
      <c r="D584" s="17" t="s">
        <v>33</v>
      </c>
      <c r="E584" s="20" t="s">
        <v>35</v>
      </c>
      <c r="F584" s="17">
        <f>[1]Source!AQ1192</f>
        <v>38.200000000000003</v>
      </c>
      <c r="G584" s="17"/>
      <c r="H584" s="48" t="str">
        <f>[1]Source!DI1192</f>
        <v/>
      </c>
      <c r="I584" s="17"/>
      <c r="J584" s="17"/>
      <c r="K584" s="17"/>
      <c r="L584" s="17"/>
      <c r="M584" s="14">
        <f>[1]Source!U1192</f>
        <v>22.155999999999999</v>
      </c>
    </row>
    <row r="585" spans="1:27" ht="45">
      <c r="A585" s="45"/>
      <c r="B585" s="45"/>
      <c r="C585" s="45" t="str">
        <f>[1]Source!F1193</f>
        <v>113-0368</v>
      </c>
      <c r="D585" s="46" t="s">
        <v>95</v>
      </c>
      <c r="E585" s="47" t="str">
        <f>[1]Source!H1193</f>
        <v>т</v>
      </c>
      <c r="F585" s="17">
        <f>ROUND([1]Source!I1193,6)</f>
        <v>-2.9000000000000001E-2</v>
      </c>
      <c r="G585" s="14">
        <f>IF([1]Source!AL1193=0,[1]Source!AK1193,[1]Source!AL1193)</f>
        <v>7373.5</v>
      </c>
      <c r="H585" s="48" t="str">
        <f>[1]Source!DD1193</f>
        <v/>
      </c>
      <c r="I585" s="61">
        <f>([1]Source!CR1193/IF([1]Source!BB1193&lt;&gt; 0, [1]Source!BB1193,1) * [1]Source!I1193) + ([1]Source!CQ1193/IF([1]Source!BC1193&lt;&gt; 0, [1]Source!BC1193,1) * [1]Source!I1193) + ([1]Source!CT1193/IF([1]Source!BA1193&lt;&gt; 0, [1]Source!BA1193,1) * [1]Source!I1193)</f>
        <v>-213.83149999999998</v>
      </c>
      <c r="J585" s="48" t="str">
        <f>IF( [1]Source!BO1193 &lt;&gt;"", [1]Source!BO1193, "" )</f>
        <v/>
      </c>
      <c r="K585" s="17">
        <f>[1]Source!BC1193</f>
        <v>4.2619999999999996</v>
      </c>
      <c r="L585" s="14">
        <f>[1]Source!O1193</f>
        <v>-911.35</v>
      </c>
      <c r="M585" s="17"/>
      <c r="O585">
        <f>([1]Source!CT1193/IF([1]Source!BA1193&lt;&gt; 0, [1]Source!BA1193,1) * [1]Source!I1193)</f>
        <v>0</v>
      </c>
      <c r="P585">
        <f>IF( [1]Source!BI1193 = 1, (([1]Source!CR1193/IF([1]Source!BB1193&lt;&gt; 0, [1]Source!BB1193,1) * [1]Source!I1193) + ([1]Source!CQ1193/IF([1]Source!BC1193&lt;&gt; 0, [1]Source!BC1193,1) * [1]Source!I1193) + ([1]Source!CT1193/IF([1]Source!BA1193&lt;&gt; 0, [1]Source!BA1193,1) * [1]Source!I1193)), 0 )</f>
        <v>-213.83149999999998</v>
      </c>
      <c r="Q585">
        <f>IF( [1]Source!BI1193 = 2, (([1]Source!CR1193/IF([1]Source!BB1193&lt;&gt; 0, [1]Source!BB1193,1) * [1]Source!I1193) + ([1]Source!CQ1193/IF([1]Source!BC1193&lt;&gt; 0, [1]Source!BC1193,1) * [1]Source!I1193) + ([1]Source!CT1193/IF([1]Source!BA1193&lt;&gt; 0, [1]Source!BA1193,1) * [1]Source!I1193)), 0 )</f>
        <v>0</v>
      </c>
      <c r="R585">
        <f>IF( [1]Source!BI1193 = 3, (([1]Source!CR1193/IF([1]Source!BB1193&lt;&gt; 0, [1]Source!BB1193,1) * [1]Source!I1193) + ([1]Source!CQ1193/IF([1]Source!BC1193&lt;&gt; 0, [1]Source!BC1193,1) * [1]Source!I1193) + ([1]Source!CT1193/IF([1]Source!BA1193&lt;&gt; 0, [1]Source!BA1193,1) * [1]Source!I1193)), 0 )</f>
        <v>0</v>
      </c>
      <c r="S585">
        <f>IF( [1]Source!BI1193 = 4, (([1]Source!CR1193/IF([1]Source!BB1193&lt;&gt; 0, [1]Source!BB1193,1) * [1]Source!I1193) + ([1]Source!CQ1193/IF([1]Source!BC1193&lt;&gt; 0, [1]Source!BC1193,1) * [1]Source!I1193) + ([1]Source!CT1193/IF([1]Source!BA1193&lt;&gt; 0, [1]Source!BA1193,1) * [1]Source!I1193)), 0 )</f>
        <v>0</v>
      </c>
      <c r="T585">
        <f>IF( [1]Source!BI1193 = 1, [1]Source!O1193 + [1]Source!X1193 + [1]Source!Y1193, 0 )</f>
        <v>-911.35</v>
      </c>
      <c r="U585">
        <f>IF( [1]Source!BI1193 = 2, [1]Source!O1193 + [1]Source!X1193 + [1]Source!Y1193, 0 )</f>
        <v>0</v>
      </c>
      <c r="V585">
        <f>IF( [1]Source!BI1193 = 3, [1]Source!O1193 + [1]Source!X1193 + [1]Source!Y1193, 0 )</f>
        <v>0</v>
      </c>
      <c r="W585">
        <f>IF( [1]Source!BI1193 = 4, [1]Source!O1193 + [1]Source!X1193 + [1]Source!Y1193, 0 )</f>
        <v>0</v>
      </c>
      <c r="X585">
        <f>([1]Source!CS1193/IF([1]Source!BS1193&lt;&gt; 0, [1]Source!BS1193,1) * [1]Source!I1193)</f>
        <v>0</v>
      </c>
      <c r="Y585">
        <f>ROUND(([1]Source!BZ1193/100)*(([1]Source!CT1193/IF([1]Source!BA1193&lt;&gt; 0, [1]Source!BA1193,1) * [1]Source!I1193) + (([1]Source!CS1193/IF([1]Source!BS1193&lt;&gt; 0, [1]Source!BS1193,1) * [1]Source!I1193) )),2)</f>
        <v>0</v>
      </c>
      <c r="Z585">
        <f>ROUND(([1]Source!CA1193/100)*(([1]Source!CT1193/IF([1]Source!BA1193&lt;&gt; 0, [1]Source!BA1193,1) * [1]Source!I1193) + (([1]Source!CS1193/IF([1]Source!BS1193&lt;&gt; 0, [1]Source!BS1193,1) * [1]Source!I1193) )),2)</f>
        <v>0</v>
      </c>
    </row>
    <row r="586" spans="1:27" ht="60">
      <c r="A586" s="45"/>
      <c r="B586" s="45"/>
      <c r="C586" s="45" t="str">
        <f>[1]Source!F1194</f>
        <v>402-0001</v>
      </c>
      <c r="D586" s="46" t="s">
        <v>96</v>
      </c>
      <c r="E586" s="47" t="str">
        <f>[1]Source!H1194</f>
        <v>м3</v>
      </c>
      <c r="F586" s="17">
        <f>ROUND([1]Source!I1194,6)</f>
        <v>-1.798</v>
      </c>
      <c r="G586" s="14">
        <f>IF([1]Source!AL1194=0,[1]Source!AK1194,[1]Source!AL1194)</f>
        <v>405.9</v>
      </c>
      <c r="H586" s="48" t="str">
        <f>[1]Source!DD1194</f>
        <v/>
      </c>
      <c r="I586" s="61">
        <f>([1]Source!CR1194/IF([1]Source!BB1194&lt;&gt; 0, [1]Source!BB1194,1) * [1]Source!I1194) + ([1]Source!CQ1194/IF([1]Source!BC1194&lt;&gt; 0, [1]Source!BC1194,1) * [1]Source!I1194) + ([1]Source!CT1194/IF([1]Source!BA1194&lt;&gt; 0, [1]Source!BA1194,1) * [1]Source!I1194)</f>
        <v>-729.80819999999994</v>
      </c>
      <c r="J586" s="48" t="str">
        <f>IF( [1]Source!BO1194 &lt;&gt;"", [1]Source!BO1194, "" )</f>
        <v/>
      </c>
      <c r="K586" s="17">
        <f>[1]Source!BC1194</f>
        <v>4.2619999999999996</v>
      </c>
      <c r="L586" s="14">
        <f>[1]Source!O1194</f>
        <v>-3110.44</v>
      </c>
      <c r="M586" s="17"/>
      <c r="O586">
        <f>([1]Source!CT1194/IF([1]Source!BA1194&lt;&gt; 0, [1]Source!BA1194,1) * [1]Source!I1194)</f>
        <v>0</v>
      </c>
      <c r="P586">
        <f>IF( [1]Source!BI1194 = 1, (([1]Source!CR1194/IF([1]Source!BB1194&lt;&gt; 0, [1]Source!BB1194,1) * [1]Source!I1194) + ([1]Source!CQ1194/IF([1]Source!BC1194&lt;&gt; 0, [1]Source!BC1194,1) * [1]Source!I1194) + ([1]Source!CT1194/IF([1]Source!BA1194&lt;&gt; 0, [1]Source!BA1194,1) * [1]Source!I1194)), 0 )</f>
        <v>-729.80819999999994</v>
      </c>
      <c r="Q586">
        <f>IF( [1]Source!BI1194 = 2, (([1]Source!CR1194/IF([1]Source!BB1194&lt;&gt; 0, [1]Source!BB1194,1) * [1]Source!I1194) + ([1]Source!CQ1194/IF([1]Source!BC1194&lt;&gt; 0, [1]Source!BC1194,1) * [1]Source!I1194) + ([1]Source!CT1194/IF([1]Source!BA1194&lt;&gt; 0, [1]Source!BA1194,1) * [1]Source!I1194)), 0 )</f>
        <v>0</v>
      </c>
      <c r="R586">
        <f>IF( [1]Source!BI1194 = 3, (([1]Source!CR1194/IF([1]Source!BB1194&lt;&gt; 0, [1]Source!BB1194,1) * [1]Source!I1194) + ([1]Source!CQ1194/IF([1]Source!BC1194&lt;&gt; 0, [1]Source!BC1194,1) * [1]Source!I1194) + ([1]Source!CT1194/IF([1]Source!BA1194&lt;&gt; 0, [1]Source!BA1194,1) * [1]Source!I1194)), 0 )</f>
        <v>0</v>
      </c>
      <c r="S586">
        <f>IF( [1]Source!BI1194 = 4, (([1]Source!CR1194/IF([1]Source!BB1194&lt;&gt; 0, [1]Source!BB1194,1) * [1]Source!I1194) + ([1]Source!CQ1194/IF([1]Source!BC1194&lt;&gt; 0, [1]Source!BC1194,1) * [1]Source!I1194) + ([1]Source!CT1194/IF([1]Source!BA1194&lt;&gt; 0, [1]Source!BA1194,1) * [1]Source!I1194)), 0 )</f>
        <v>0</v>
      </c>
      <c r="T586">
        <f>IF( [1]Source!BI1194 = 1, [1]Source!O1194 + [1]Source!X1194 + [1]Source!Y1194, 0 )</f>
        <v>-3110.44</v>
      </c>
      <c r="U586">
        <f>IF( [1]Source!BI1194 = 2, [1]Source!O1194 + [1]Source!X1194 + [1]Source!Y1194, 0 )</f>
        <v>0</v>
      </c>
      <c r="V586">
        <f>IF( [1]Source!BI1194 = 3, [1]Source!O1194 + [1]Source!X1194 + [1]Source!Y1194, 0 )</f>
        <v>0</v>
      </c>
      <c r="W586">
        <f>IF( [1]Source!BI1194 = 4, [1]Source!O1194 + [1]Source!X1194 + [1]Source!Y1194, 0 )</f>
        <v>0</v>
      </c>
      <c r="X586">
        <f>([1]Source!CS1194/IF([1]Source!BS1194&lt;&gt; 0, [1]Source!BS1194,1) * [1]Source!I1194)</f>
        <v>0</v>
      </c>
      <c r="Y586">
        <f>ROUND(([1]Source!BZ1194/100)*(([1]Source!CT1194/IF([1]Source!BA1194&lt;&gt; 0, [1]Source!BA1194,1) * [1]Source!I1194) + (([1]Source!CS1194/IF([1]Source!BS1194&lt;&gt; 0, [1]Source!BS1194,1) * [1]Source!I1194) )),2)</f>
        <v>0</v>
      </c>
      <c r="Z586">
        <f>ROUND(([1]Source!CA1194/100)*(([1]Source!CT1194/IF([1]Source!BA1194&lt;&gt; 0, [1]Source!BA1194,1) * [1]Source!I1194) + (([1]Source!CS1194/IF([1]Source!BS1194&lt;&gt; 0, [1]Source!BS1194,1) * [1]Source!I1194) )),2)</f>
        <v>0</v>
      </c>
    </row>
    <row r="587" spans="1:27" ht="60">
      <c r="A587" s="50"/>
      <c r="B587" s="50"/>
      <c r="C587" s="50" t="str">
        <f>[1]Source!F1196</f>
        <v>Т/Н № 2708 от 30.07.2010</v>
      </c>
      <c r="D587" s="51" t="s">
        <v>97</v>
      </c>
      <c r="E587" s="52" t="str">
        <f>[1]Source!H1196</f>
        <v>кг</v>
      </c>
      <c r="F587" s="53">
        <f>ROUND([1]Source!I1196,6)</f>
        <v>69.599999999999994</v>
      </c>
      <c r="G587" s="54">
        <f>[1]Source!AC1196</f>
        <v>17.239999999999998</v>
      </c>
      <c r="H587" s="53"/>
      <c r="I587" s="56">
        <f>([1]Source!CR1196/IF([1]Source!BB1196&lt;&gt; 0, [1]Source!BB1196,1) * [1]Source!I1196) + ([1]Source!CQ1196/IF([1]Source!BC1196&lt;&gt; 0, [1]Source!BC1196,1) * [1]Source!I1196) + ([1]Source!CT1196/IF([1]Source!BA1196&lt;&gt; 0, [1]Source!BA1196,1) * [1]Source!I1196)</f>
        <v>1199.9039999999998</v>
      </c>
      <c r="J587" s="55" t="str">
        <f>IF( [1]Source!BO1196 &lt;&gt;"", [1]Source!BO1196, "" )</f>
        <v/>
      </c>
      <c r="K587" s="53">
        <f>[1]Source!BC1196</f>
        <v>4.2619999999999996</v>
      </c>
      <c r="L587" s="54">
        <f>[1]Source!O1196</f>
        <v>5113.99</v>
      </c>
      <c r="M587" s="53"/>
      <c r="O587">
        <f>([1]Source!CT1196/IF([1]Source!BA1196&lt;&gt; 0, [1]Source!BA1196,1) * [1]Source!I1196)</f>
        <v>0</v>
      </c>
      <c r="P587">
        <f>IF( [1]Source!BI1196 = 1, (([1]Source!CR1196/IF([1]Source!BB1196&lt;&gt; 0, [1]Source!BB1196,1) * [1]Source!I1196) + ([1]Source!CQ1196/IF([1]Source!BC1196&lt;&gt; 0, [1]Source!BC1196,1) * [1]Source!I1196) + ([1]Source!CT1196/IF([1]Source!BA1196&lt;&gt; 0, [1]Source!BA1196,1) * [1]Source!I1196)), 0 )</f>
        <v>1199.9039999999998</v>
      </c>
      <c r="Q587">
        <f>IF( [1]Source!BI1196 = 2, (([1]Source!CR1196/IF([1]Source!BB1196&lt;&gt; 0, [1]Source!BB1196,1) * [1]Source!I1196) + ([1]Source!CQ1196/IF([1]Source!BC1196&lt;&gt; 0, [1]Source!BC1196,1) * [1]Source!I1196) + ([1]Source!CT1196/IF([1]Source!BA1196&lt;&gt; 0, [1]Source!BA1196,1) * [1]Source!I1196)), 0 )</f>
        <v>0</v>
      </c>
      <c r="R587">
        <f>IF( [1]Source!BI1196 = 3, (([1]Source!CR1196/IF([1]Source!BB1196&lt;&gt; 0, [1]Source!BB1196,1) * [1]Source!I1196) + ([1]Source!CQ1196/IF([1]Source!BC1196&lt;&gt; 0, [1]Source!BC1196,1) * [1]Source!I1196) + ([1]Source!CT1196/IF([1]Source!BA1196&lt;&gt; 0, [1]Source!BA1196,1) * [1]Source!I1196)), 0 )</f>
        <v>0</v>
      </c>
      <c r="S587">
        <f>IF( [1]Source!BI1196 = 4, (([1]Source!CR1196/IF([1]Source!BB1196&lt;&gt; 0, [1]Source!BB1196,1) * [1]Source!I1196) + ([1]Source!CQ1196/IF([1]Source!BC1196&lt;&gt; 0, [1]Source!BC1196,1) * [1]Source!I1196) + ([1]Source!CT1196/IF([1]Source!BA1196&lt;&gt; 0, [1]Source!BA1196,1) * [1]Source!I1196)), 0 )</f>
        <v>0</v>
      </c>
      <c r="T587">
        <f>IF( [1]Source!BI1196 = 1, [1]Source!O1196 + [1]Source!X1196 + [1]Source!Y1196, 0 )</f>
        <v>5113.99</v>
      </c>
      <c r="U587">
        <f>IF( [1]Source!BI1196 = 2, [1]Source!O1196 + [1]Source!X1196 + [1]Source!Y1196, 0 )</f>
        <v>0</v>
      </c>
      <c r="V587">
        <f>IF( [1]Source!BI1196 = 3, [1]Source!O1196 + [1]Source!X1196 + [1]Source!Y1196, 0 )</f>
        <v>0</v>
      </c>
      <c r="W587">
        <f>IF( [1]Source!BI1196 = 4, [1]Source!O1196 + [1]Source!X1196 + [1]Source!Y1196, 0 )</f>
        <v>0</v>
      </c>
      <c r="X587">
        <f>([1]Source!CS1196/IF([1]Source!BS1196&lt;&gt; 0, [1]Source!BS1196,1) * [1]Source!I1196)</f>
        <v>0</v>
      </c>
      <c r="Y587">
        <f>ROUND(([1]Source!BZ1196/100)*(([1]Source!CT1196/IF([1]Source!BA1196&lt;&gt; 0, [1]Source!BA1196,1) * [1]Source!I1196) + (([1]Source!CS1196/IF([1]Source!BS1196&lt;&gt; 0, [1]Source!BS1196,1) * [1]Source!I1196) )),2)</f>
        <v>0</v>
      </c>
      <c r="Z587">
        <f>ROUND(([1]Source!CA1196/100)*(([1]Source!CT1196/IF([1]Source!BA1196&lt;&gt; 0, [1]Source!BA1196,1) * [1]Source!I1196) + (([1]Source!CS1196/IF([1]Source!BS1196&lt;&gt; 0, [1]Source!BS1196,1) * [1]Source!I1196) )),2)</f>
        <v>0</v>
      </c>
    </row>
    <row r="588" spans="1:27" ht="15.75">
      <c r="A588" s="17"/>
      <c r="B588" s="17"/>
      <c r="C588" s="17"/>
      <c r="D588" s="17"/>
      <c r="E588" s="17"/>
      <c r="F588" s="17"/>
      <c r="G588" s="17"/>
      <c r="H588" s="17"/>
      <c r="I588" s="57">
        <f>([1]Source!CT1192/IF([1]Source!BA1192 &lt;&gt;0, [1]Source!BA1192, 1) * [1]Source!I1192) + ([1]Source!CR1192 / IF([1]Source!BB1192 &lt;&gt;0, [1]Source!BB1192, 1) * [1]Source!I1192 ) + I581 + I582 + I583 + I585 + I586 + I587</f>
        <v>1724.4192999999998</v>
      </c>
      <c r="J588" s="58"/>
      <c r="K588" s="58"/>
      <c r="L588" s="57">
        <f>[1]Source!S1192+[1]Source!Q1192+L581 + L582 + L583 + L585 + L586 + L587</f>
        <v>11010.039999999999</v>
      </c>
      <c r="M588" s="57">
        <f>[1]Source!U1192</f>
        <v>22.155999999999999</v>
      </c>
      <c r="N588" s="59">
        <f>I588</f>
        <v>1724.4192999999998</v>
      </c>
      <c r="O588">
        <f>([1]Source!CT1192/IF([1]Source!BA1192&lt;&gt; 0, [1]Source!BA1192,1) * [1]Source!I1192)</f>
        <v>166.83699999999999</v>
      </c>
      <c r="P588">
        <f>IF( [1]Source!BI1192 = 1, (( ( ([1]Source!CT1192/IF([1]Source!BA1192 &lt;&gt;0,[1]Source!BA1192, 1) * [1]Source!I1192) + ([1]Source!CR1192/IF([1]Source!BB1192 &lt;&gt;0,[1]Source!BB1192, 1)* [1]Source!I1192) + ([1]Source!CQ1192/IF([1]Source!BC1192 &lt;&gt;0,[1]Source!BC1192, 1) * [1]Source!I1192) ) + (([1]Source!BZ1192/100)*( ([1]Source!CT1192/IF([1]Source!BA1192 &lt;&gt;0,[1]Source!BA1192, 1)* [1]Source!I1192) + ([1]Source!CS1192/IF([1]Source!BS1192 &lt;&gt;0,[1]Source!BS1192, 1) * [1]Source!I1192 ))) + (([1]Source!CA1192/100)*( ([1]Source!CT1192/IF([1]Source!BA1192 &lt;&gt;0,[1]Source!BA1192, 1)* [1]Source!I1192) + ([1]Source!CS1192/IF([1]Source!BS1192 &lt;&gt;0,[1]Source!BS1192, 1) * [1]Source!I1192 ))))), 0 )</f>
        <v>1468.1557399999999</v>
      </c>
      <c r="Q588">
        <f>IF( [1]Source!BI1192 = 2, (( ( ([1]Source!CT1192/IF([1]Source!BA1192 &lt;&gt;0,[1]Source!BA1192, 1) * [1]Source!I1192) + ([1]Source!CR1192/IF([1]Source!BB1192 &lt;&gt;0,[1]Source!BB1192, 1)* [1]Source!I1192) + ([1]Source!CQ1192/IF([1]Source!BC1192 &lt;&gt;0,[1]Source!BC1192, 1) * [1]Source!I1192) ) + (([1]Source!BZ1192/100)*( ([1]Source!CT1192/IF([1]Source!BA1192 &lt;&gt;0,[1]Source!BA1192, 1)* [1]Source!I1192) + ([1]Source!CS1192/IF([1]Source!BS1192 &lt;&gt;0,[1]Source!BS1192, 1) * [1]Source!I1192 ))) + (([1]Source!CA1192/100)*( ([1]Source!CT1192/IF([1]Source!BA1192 &lt;&gt;0,[1]Source!BA1192, 1)* [1]Source!I1192) + ([1]Source!CS1192/IF([1]Source!BS1192 &lt;&gt;0,[1]Source!BS1192, 1) * [1]Source!I1192 ))))), 0 )</f>
        <v>0</v>
      </c>
      <c r="R588">
        <f>IF( [1]Source!BI1192 = 3, (( ( ([1]Source!CT1192/IF([1]Source!BA1192 &lt;&gt;0,[1]Source!BA1192, 1) * [1]Source!I1192) + ([1]Source!CR1192/IF([1]Source!BB1192 &lt;&gt;0,[1]Source!BB1192, 1)* [1]Source!I1192) + ([1]Source!CQ1192/IF([1]Source!BC1192 &lt;&gt;0,[1]Source!BC1192, 1) * [1]Source!I1192) ) + (([1]Source!BZ1192/100)*( ([1]Source!CT1192/IF([1]Source!BA1192 &lt;&gt;0,[1]Source!BA1192, 1)* [1]Source!I1192) + ([1]Source!CS1192/IF([1]Source!BS1192 &lt;&gt;0,[1]Source!BS1192, 1) * [1]Source!I1192 ))) + (([1]Source!CA1192/100)*( ([1]Source!CT1192/IF([1]Source!BA1192 &lt;&gt;0,[1]Source!BA1192, 1)* [1]Source!I1192) + ([1]Source!CS1192/IF([1]Source!BS1192 &lt;&gt;0,[1]Source!BS1192, 1) * [1]Source!I1192 ))))), 0 )</f>
        <v>0</v>
      </c>
      <c r="S588">
        <f>IF( [1]Source!BI1192 = 4, (( ( ([1]Source!CT1192/IF([1]Source!BA1192 &lt;&gt;0,[1]Source!BA1192, 1) * [1]Source!I1192) + ([1]Source!CR1192/IF([1]Source!BB1192 &lt;&gt;0,[1]Source!BB1192, 1)* [1]Source!I1192) + ([1]Source!CQ1192/IF([1]Source!BC1192 &lt;&gt;0,[1]Source!BC1192, 1) * [1]Source!I1192) ) + (([1]Source!BZ1192/100)*( ([1]Source!CT1192/IF([1]Source!BA1192 &lt;&gt;0,[1]Source!BA1192, 1)* [1]Source!I1192) + ([1]Source!CS1192/IF([1]Source!BS1192 &lt;&gt;0,[1]Source!BS1192, 1) * [1]Source!I1192 ))) + (([1]Source!CA1192/100)*( ([1]Source!CT1192/IF([1]Source!BA1192 &lt;&gt;0,[1]Source!BA1192, 1)* [1]Source!I1192) + ([1]Source!CS1192/IF([1]Source!BS1192 &lt;&gt;0,[1]Source!BS1192, 1) * [1]Source!I1192 ))))), 0 )</f>
        <v>0</v>
      </c>
      <c r="T588">
        <f>IF( [1]Source!BI1192 = 1, [1]Source!O1192 + [1]Source!X1192 + [1]Source!Y1192, 0 )</f>
        <v>9917.84</v>
      </c>
      <c r="U588">
        <f>IF( [1]Source!BI1192 = 2, [1]Source!O1192 + [1]Source!X1192 + [1]Source!Y1192, 0 )</f>
        <v>0</v>
      </c>
      <c r="V588">
        <f>IF( [1]Source!BI1192 = 3, [1]Source!O1192 + [1]Source!X1192 + [1]Source!Y1192, 0 )</f>
        <v>0</v>
      </c>
      <c r="W588">
        <f>IF( [1]Source!BI1192 = 4, [1]Source!O1192 + [1]Source!X1192 + [1]Source!Y1192, 0 )</f>
        <v>0</v>
      </c>
      <c r="X588">
        <f>([1]Source!CS1192/IF([1]Source!BS1192&lt;&gt; 0, [1]Source!BS1192,1) * [1]Source!I1192)</f>
        <v>0</v>
      </c>
    </row>
    <row r="590" spans="1:27" s="58" customFormat="1" ht="15.75">
      <c r="D590" s="58" t="s">
        <v>83</v>
      </c>
      <c r="H590" s="96">
        <f>SUM(N542:N589)</f>
        <v>97735.339200000002</v>
      </c>
      <c r="I590" s="96"/>
      <c r="K590" s="96">
        <f>ROUND([1]Source!AB1173+[1]Source!AK1173+[1]Source!AL1173+[1]Source!AE1173*0/100,2)</f>
        <v>478293.69</v>
      </c>
      <c r="L590" s="96"/>
      <c r="M590" s="57">
        <f>[1]Source!AH1173</f>
        <v>348.63</v>
      </c>
      <c r="O590" s="57">
        <f t="shared" ref="O590:X590" si="13">SUM(O542:O589)</f>
        <v>2700.5311000000002</v>
      </c>
      <c r="P590" s="57">
        <f t="shared" si="13"/>
        <v>97735.338731999989</v>
      </c>
      <c r="Q590" s="57">
        <f t="shared" si="13"/>
        <v>0</v>
      </c>
      <c r="R590" s="57">
        <f t="shared" si="13"/>
        <v>0</v>
      </c>
      <c r="S590" s="57">
        <f t="shared" si="13"/>
        <v>0</v>
      </c>
      <c r="T590" s="57">
        <f t="shared" si="13"/>
        <v>478293.69000000012</v>
      </c>
      <c r="U590" s="57">
        <f t="shared" si="13"/>
        <v>0</v>
      </c>
      <c r="V590" s="57">
        <f t="shared" si="13"/>
        <v>0</v>
      </c>
      <c r="W590" s="57">
        <f t="shared" si="13"/>
        <v>0</v>
      </c>
      <c r="X590" s="58">
        <f t="shared" si="13"/>
        <v>356.38150000000007</v>
      </c>
    </row>
    <row r="592" spans="1:27" ht="18">
      <c r="D592" s="43" t="s">
        <v>80</v>
      </c>
      <c r="E592" s="88" t="str">
        <f>IF([1]Source!C12="1", [1]Source!F1215, [1]Source!G1215)</f>
        <v>Противопожарная перегородка ППм-7 - 1 шт. (л.21,28)</v>
      </c>
      <c r="F592" s="95"/>
      <c r="G592" s="95"/>
      <c r="H592" s="95"/>
      <c r="I592" s="95"/>
      <c r="J592" s="95"/>
      <c r="K592" s="95"/>
      <c r="L592" s="95"/>
    </row>
    <row r="594" spans="1:27" ht="45">
      <c r="A594" s="44">
        <v>46</v>
      </c>
      <c r="B594" s="44" t="str">
        <f>[1]Source!E1219</f>
        <v>196</v>
      </c>
      <c r="C594" s="45" t="str">
        <f>[1]Source!F1219</f>
        <v>06-01-001-1</v>
      </c>
      <c r="D594" s="46" t="s">
        <v>102</v>
      </c>
      <c r="E594" s="47" t="str">
        <f>[1]Source!H1219</f>
        <v>100 м3</v>
      </c>
      <c r="F594" s="17">
        <f>ROUND([1]Source!I1219,6)</f>
        <v>5.2999999999999999E-2</v>
      </c>
      <c r="G594" s="14">
        <f>IF( [1]Source!AK1219 &lt;&gt;0, [1]Source!AK1219, [1]Source!AL1219 + [1]Source!AM1219 + [1]Source!AO1219)</f>
        <v>5397.31</v>
      </c>
      <c r="H594" s="17"/>
      <c r="I594" s="17"/>
      <c r="J594" s="48" t="str">
        <f>IF( [1]Source!BO1219 &lt;&gt;"", [1]Source!BO1219, "" )</f>
        <v/>
      </c>
      <c r="K594" s="17"/>
      <c r="L594" s="17"/>
      <c r="M594" s="17"/>
      <c r="AA594">
        <v>46</v>
      </c>
    </row>
    <row r="595" spans="1:27" ht="15">
      <c r="A595" s="17"/>
      <c r="B595" s="17"/>
      <c r="C595" s="17"/>
      <c r="D595" s="17" t="s">
        <v>27</v>
      </c>
      <c r="E595" s="17"/>
      <c r="F595" s="17"/>
      <c r="G595" s="14">
        <f>[1]Source!AO1219</f>
        <v>1126.8</v>
      </c>
      <c r="H595" s="48" t="str">
        <f>[1]Source!DG1219</f>
        <v/>
      </c>
      <c r="I595" s="14">
        <f>([1]Source!CT1219/IF([1]Source!BA1219&lt;&gt; 0, [1]Source!BA1219,1) * [1]Source!I1219)</f>
        <v>59.720399999999998</v>
      </c>
      <c r="J595" s="17"/>
      <c r="K595" s="17">
        <f>[1]Source!BA1219</f>
        <v>11.465999999999999</v>
      </c>
      <c r="L595" s="14">
        <f>[1]Source!S1219</f>
        <v>684.75</v>
      </c>
      <c r="M595" s="17"/>
    </row>
    <row r="596" spans="1:27" ht="15">
      <c r="A596" s="17"/>
      <c r="B596" s="17"/>
      <c r="C596" s="17"/>
      <c r="D596" s="17" t="s">
        <v>28</v>
      </c>
      <c r="E596" s="17"/>
      <c r="F596" s="17"/>
      <c r="G596" s="14">
        <f>[1]Source!AM1219</f>
        <v>1366.2</v>
      </c>
      <c r="H596" s="48" t="str">
        <f>[1]Source!DE1219</f>
        <v/>
      </c>
      <c r="I596" s="14">
        <f>([1]Source!CR1219/IF([1]Source!BB1219&lt;&gt; 0, [1]Source!BB1219,1) * [1]Source!I1219)</f>
        <v>72.408600000000007</v>
      </c>
      <c r="J596" s="17"/>
      <c r="K596" s="17">
        <f>[1]Source!BB1219</f>
        <v>5.8449999999999998</v>
      </c>
      <c r="L596" s="14">
        <f>[1]Source!Q1219</f>
        <v>423.23</v>
      </c>
      <c r="M596" s="17"/>
    </row>
    <row r="597" spans="1:27" ht="15">
      <c r="A597" s="17"/>
      <c r="B597" s="17"/>
      <c r="C597" s="17"/>
      <c r="D597" s="17" t="s">
        <v>29</v>
      </c>
      <c r="E597" s="17"/>
      <c r="F597" s="17"/>
      <c r="G597" s="14">
        <f>[1]Source!AN1219</f>
        <v>223.92</v>
      </c>
      <c r="H597" s="48" t="str">
        <f>[1]Source!DF1219</f>
        <v/>
      </c>
      <c r="I597" s="49">
        <f>([1]Source!CS1219/IF([1]Source!BS1219&lt;&gt; 0, [1]Source!BS1219,1) * [1]Source!I1219)</f>
        <v>11.867760000000001</v>
      </c>
      <c r="J597" s="17"/>
      <c r="K597" s="17">
        <f>[1]Source!BS1219</f>
        <v>11.465999999999999</v>
      </c>
      <c r="L597" s="49">
        <f>[1]Source!R1219</f>
        <v>136.08000000000001</v>
      </c>
      <c r="M597" s="17"/>
    </row>
    <row r="598" spans="1:27" ht="15">
      <c r="A598" s="17"/>
      <c r="B598" s="17"/>
      <c r="C598" s="17"/>
      <c r="D598" s="17" t="s">
        <v>30</v>
      </c>
      <c r="E598" s="17"/>
      <c r="F598" s="17"/>
      <c r="G598" s="14">
        <f>[1]Source!AL1219</f>
        <v>2904.31</v>
      </c>
      <c r="H598" s="48" t="str">
        <f>[1]Source!DD1219</f>
        <v/>
      </c>
      <c r="I598" s="14">
        <f>([1]Source!CQ1219/IF([1]Source!BC1219&lt;&gt; 0, [1]Source!BC1219,1) * [1]Source!I1219)</f>
        <v>153.92842999999999</v>
      </c>
      <c r="J598" s="17"/>
      <c r="K598" s="17">
        <f>[1]Source!BC1219</f>
        <v>4.2619999999999996</v>
      </c>
      <c r="L598" s="14">
        <f>[1]Source!P1219</f>
        <v>656.04</v>
      </c>
      <c r="M598" s="17"/>
    </row>
    <row r="599" spans="1:27" ht="15">
      <c r="A599" s="17"/>
      <c r="B599" s="17"/>
      <c r="C599" s="17"/>
      <c r="D599" s="17" t="s">
        <v>31</v>
      </c>
      <c r="E599" s="20" t="s">
        <v>34</v>
      </c>
      <c r="F599" s="17"/>
      <c r="G599" s="14">
        <f>[1]Source!BZ1219</f>
        <v>105</v>
      </c>
      <c r="H599" s="17"/>
      <c r="I599" s="14">
        <f>Y599 + Y602</f>
        <v>75.17</v>
      </c>
      <c r="J599" s="17"/>
      <c r="K599" s="14">
        <f>[1]Source!AT1219</f>
        <v>105</v>
      </c>
      <c r="L599" s="14">
        <f>[1]Source!X1219 + [1]Source!X1220</f>
        <v>861.87</v>
      </c>
      <c r="M599" s="17"/>
      <c r="Y599">
        <f>ROUND((G599/100)*((([1]Source!CT1219/IF([1]Source!BA1219 &lt;&gt; 0, [1]Source!BA1219,1) * [1]Source!I1219)) + (([1]Source!CS1219/IF([1]Source!BS1219 &lt;&gt; 0, [1]Source!BS1219, 1) * [1]Source!I1219))),2)</f>
        <v>75.17</v>
      </c>
    </row>
    <row r="600" spans="1:27" ht="15">
      <c r="A600" s="17"/>
      <c r="B600" s="17"/>
      <c r="C600" s="17"/>
      <c r="D600" s="17" t="s">
        <v>32</v>
      </c>
      <c r="E600" s="20" t="s">
        <v>34</v>
      </c>
      <c r="F600" s="17"/>
      <c r="G600" s="14">
        <f>[1]Source!CA1219</f>
        <v>65</v>
      </c>
      <c r="H600" s="17"/>
      <c r="I600" s="14">
        <f>Z600 + Z602</f>
        <v>46.53</v>
      </c>
      <c r="J600" s="17"/>
      <c r="K600" s="14">
        <f>[1]Source!AU1219</f>
        <v>65</v>
      </c>
      <c r="L600" s="14">
        <f>[1]Source!Y1219 + [1]Source!Y1220</f>
        <v>533.54</v>
      </c>
      <c r="M600" s="17"/>
      <c r="Z600">
        <f>ROUND((G600/100)*((([1]Source!CT1219/IF([1]Source!BA1219 &lt;&gt; 0, [1]Source!BA1219,1) * [1]Source!I1219)) + (([1]Source!CS1219/IF([1]Source!BS1219 &lt;&gt; 0, [1]Source!BS1219, 1) * [1]Source!I1219))),2)</f>
        <v>46.53</v>
      </c>
    </row>
    <row r="601" spans="1:27" ht="15">
      <c r="A601" s="17"/>
      <c r="B601" s="17"/>
      <c r="C601" s="17"/>
      <c r="D601" s="17" t="s">
        <v>33</v>
      </c>
      <c r="E601" s="20" t="s">
        <v>35</v>
      </c>
      <c r="F601" s="17">
        <f>[1]Source!AQ1219</f>
        <v>180</v>
      </c>
      <c r="G601" s="17"/>
      <c r="H601" s="48" t="str">
        <f>[1]Source!DI1219</f>
        <v/>
      </c>
      <c r="I601" s="17"/>
      <c r="J601" s="17"/>
      <c r="K601" s="17"/>
      <c r="L601" s="17"/>
      <c r="M601" s="14">
        <f>[1]Source!U1219</f>
        <v>9.5399999999999991</v>
      </c>
    </row>
    <row r="602" spans="1:27" ht="60">
      <c r="A602" s="50"/>
      <c r="B602" s="50"/>
      <c r="C602" s="50" t="str">
        <f>[1]Source!F1220</f>
        <v>401-0063</v>
      </c>
      <c r="D602" s="51" t="s">
        <v>82</v>
      </c>
      <c r="E602" s="52" t="str">
        <f>[1]Source!H1220</f>
        <v>м3</v>
      </c>
      <c r="F602" s="53">
        <f>ROUND([1]Source!I1220,6)</f>
        <v>5.4059999999999997</v>
      </c>
      <c r="G602" s="54">
        <f>IF([1]Source!AL1220=0,[1]Source!AK1220,[1]Source!AL1220)</f>
        <v>526.58000000000004</v>
      </c>
      <c r="H602" s="55" t="str">
        <f>[1]Source!DD1220</f>
        <v/>
      </c>
      <c r="I602" s="56">
        <f>([1]Source!CR1220/IF([1]Source!BB1220&lt;&gt; 0, [1]Source!BB1220,1) * [1]Source!I1220) + ([1]Source!CQ1220/IF([1]Source!BC1220&lt;&gt; 0, [1]Source!BC1220,1) * [1]Source!I1220) + ([1]Source!CT1220/IF([1]Source!BA1220&lt;&gt; 0, [1]Source!BA1220,1) * [1]Source!I1220)</f>
        <v>2846.69148</v>
      </c>
      <c r="J602" s="55" t="str">
        <f>IF( [1]Source!BO1220 &lt;&gt;"", [1]Source!BO1220, "" )</f>
        <v/>
      </c>
      <c r="K602" s="53">
        <f>[1]Source!BC1220</f>
        <v>4.2619999999999996</v>
      </c>
      <c r="L602" s="54">
        <f>[1]Source!O1220</f>
        <v>12132.6</v>
      </c>
      <c r="M602" s="53"/>
      <c r="O602">
        <f>([1]Source!CT1220/IF([1]Source!BA1220&lt;&gt; 0, [1]Source!BA1220,1) * [1]Source!I1220)</f>
        <v>0</v>
      </c>
      <c r="P602">
        <f>IF( [1]Source!BI1220 = 1, (([1]Source!CR1220/IF([1]Source!BB1220&lt;&gt; 0, [1]Source!BB1220,1) * [1]Source!I1220) + ([1]Source!CQ1220/IF([1]Source!BC1220&lt;&gt; 0, [1]Source!BC1220,1) * [1]Source!I1220) + ([1]Source!CT1220/IF([1]Source!BA1220&lt;&gt; 0, [1]Source!BA1220,1) * [1]Source!I1220)), 0 )</f>
        <v>2846.69148</v>
      </c>
      <c r="Q602">
        <f>IF( [1]Source!BI1220 = 2, (([1]Source!CR1220/IF([1]Source!BB1220&lt;&gt; 0, [1]Source!BB1220,1) * [1]Source!I1220) + ([1]Source!CQ1220/IF([1]Source!BC1220&lt;&gt; 0, [1]Source!BC1220,1) * [1]Source!I1220) + ([1]Source!CT1220/IF([1]Source!BA1220&lt;&gt; 0, [1]Source!BA1220,1) * [1]Source!I1220)), 0 )</f>
        <v>0</v>
      </c>
      <c r="R602">
        <f>IF( [1]Source!BI1220 = 3, (([1]Source!CR1220/IF([1]Source!BB1220&lt;&gt; 0, [1]Source!BB1220,1) * [1]Source!I1220) + ([1]Source!CQ1220/IF([1]Source!BC1220&lt;&gt; 0, [1]Source!BC1220,1) * [1]Source!I1220) + ([1]Source!CT1220/IF([1]Source!BA1220&lt;&gt; 0, [1]Source!BA1220,1) * [1]Source!I1220)), 0 )</f>
        <v>0</v>
      </c>
      <c r="S602">
        <f>IF( [1]Source!BI1220 = 4, (([1]Source!CR1220/IF([1]Source!BB1220&lt;&gt; 0, [1]Source!BB1220,1) * [1]Source!I1220) + ([1]Source!CQ1220/IF([1]Source!BC1220&lt;&gt; 0, [1]Source!BC1220,1) * [1]Source!I1220) + ([1]Source!CT1220/IF([1]Source!BA1220&lt;&gt; 0, [1]Source!BA1220,1) * [1]Source!I1220)), 0 )</f>
        <v>0</v>
      </c>
      <c r="T602">
        <f>IF( [1]Source!BI1220 = 1, [1]Source!O1220 + [1]Source!X1220 + [1]Source!Y1220, 0 )</f>
        <v>12132.6</v>
      </c>
      <c r="U602">
        <f>IF( [1]Source!BI1220 = 2, [1]Source!O1220 + [1]Source!X1220 + [1]Source!Y1220, 0 )</f>
        <v>0</v>
      </c>
      <c r="V602">
        <f>IF( [1]Source!BI1220 = 3, [1]Source!O1220 + [1]Source!X1220 + [1]Source!Y1220, 0 )</f>
        <v>0</v>
      </c>
      <c r="W602">
        <f>IF( [1]Source!BI1220 = 4, [1]Source!O1220 + [1]Source!X1220 + [1]Source!Y1220, 0 )</f>
        <v>0</v>
      </c>
      <c r="X602">
        <f>([1]Source!CS1220/IF([1]Source!BS1220&lt;&gt; 0, [1]Source!BS1220,1) * [1]Source!I1220)</f>
        <v>0</v>
      </c>
      <c r="Y602">
        <f>ROUND(([1]Source!BZ1220/100)*(([1]Source!CT1220/IF([1]Source!BA1220&lt;&gt; 0, [1]Source!BA1220,1) * [1]Source!I1220) + (([1]Source!CS1220/IF([1]Source!BS1220&lt;&gt; 0, [1]Source!BS1220,1) * [1]Source!I1220) )),2)</f>
        <v>0</v>
      </c>
      <c r="Z602">
        <f>ROUND(([1]Source!CA1220/100)*(([1]Source!CT1220/IF([1]Source!BA1220&lt;&gt; 0, [1]Source!BA1220,1) * [1]Source!I1220) + (([1]Source!CS1220/IF([1]Source!BS1220&lt;&gt; 0, [1]Source!BS1220,1) * [1]Source!I1220) )),2)</f>
        <v>0</v>
      </c>
    </row>
    <row r="603" spans="1:27" ht="15.75">
      <c r="A603" s="17"/>
      <c r="B603" s="17"/>
      <c r="C603" s="17"/>
      <c r="D603" s="17"/>
      <c r="E603" s="17"/>
      <c r="F603" s="17"/>
      <c r="G603" s="17"/>
      <c r="H603" s="17"/>
      <c r="I603" s="57">
        <f>([1]Source!CT1219/IF([1]Source!BA1219 &lt;&gt;0, [1]Source!BA1219, 1) * [1]Source!I1219) + ([1]Source!CR1219 / IF([1]Source!BB1219 &lt;&gt;0, [1]Source!BB1219, 1) * [1]Source!I1219 ) + I598 + I599 + I600 + I602</f>
        <v>3254.4489100000001</v>
      </c>
      <c r="J603" s="58"/>
      <c r="K603" s="58"/>
      <c r="L603" s="57">
        <f>[1]Source!S1219+[1]Source!Q1219+L598 + L599 + L600 + L602</f>
        <v>15292.03</v>
      </c>
      <c r="M603" s="57">
        <f>[1]Source!U1219</f>
        <v>9.5399999999999991</v>
      </c>
      <c r="N603" s="59">
        <f>I603</f>
        <v>3254.4489100000001</v>
      </c>
      <c r="O603">
        <f>([1]Source!CT1219/IF([1]Source!BA1219&lt;&gt; 0, [1]Source!BA1219,1) * [1]Source!I1219)</f>
        <v>59.720399999999998</v>
      </c>
      <c r="P603">
        <f>IF( [1]Source!BI1219 = 1, (( ( ([1]Source!CT1219/IF([1]Source!BA1219 &lt;&gt;0,[1]Source!BA1219, 1) * [1]Source!I1219) + ([1]Source!CR1219/IF([1]Source!BB1219 &lt;&gt;0,[1]Source!BB1219, 1)* [1]Source!I1219) + ([1]Source!CQ1219/IF([1]Source!BC1219 &lt;&gt;0,[1]Source!BC1219, 1) * [1]Source!I1219) ) + (([1]Source!BZ1219/100)*( ([1]Source!CT1219/IF([1]Source!BA1219 &lt;&gt;0,[1]Source!BA1219, 1)* [1]Source!I1219) + ([1]Source!CS1219/IF([1]Source!BS1219 &lt;&gt;0,[1]Source!BS1219, 1) * [1]Source!I1219 ))) + (([1]Source!CA1219/100)*( ([1]Source!CT1219/IF([1]Source!BA1219 &lt;&gt;0,[1]Source!BA1219, 1)* [1]Source!I1219) + ([1]Source!CS1219/IF([1]Source!BS1219 &lt;&gt;0,[1]Source!BS1219, 1) * [1]Source!I1219 ))))), 0 )</f>
        <v>407.75730200000004</v>
      </c>
      <c r="Q603">
        <f>IF( [1]Source!BI1219 = 2, (( ( ([1]Source!CT1219/IF([1]Source!BA1219 &lt;&gt;0,[1]Source!BA1219, 1) * [1]Source!I1219) + ([1]Source!CR1219/IF([1]Source!BB1219 &lt;&gt;0,[1]Source!BB1219, 1)* [1]Source!I1219) + ([1]Source!CQ1219/IF([1]Source!BC1219 &lt;&gt;0,[1]Source!BC1219, 1) * [1]Source!I1219) ) + (([1]Source!BZ1219/100)*( ([1]Source!CT1219/IF([1]Source!BA1219 &lt;&gt;0,[1]Source!BA1219, 1)* [1]Source!I1219) + ([1]Source!CS1219/IF([1]Source!BS1219 &lt;&gt;0,[1]Source!BS1219, 1) * [1]Source!I1219 ))) + (([1]Source!CA1219/100)*( ([1]Source!CT1219/IF([1]Source!BA1219 &lt;&gt;0,[1]Source!BA1219, 1)* [1]Source!I1219) + ([1]Source!CS1219/IF([1]Source!BS1219 &lt;&gt;0,[1]Source!BS1219, 1) * [1]Source!I1219 ))))), 0 )</f>
        <v>0</v>
      </c>
      <c r="R603">
        <f>IF( [1]Source!BI1219 = 3, (( ( ([1]Source!CT1219/IF([1]Source!BA1219 &lt;&gt;0,[1]Source!BA1219, 1) * [1]Source!I1219) + ([1]Source!CR1219/IF([1]Source!BB1219 &lt;&gt;0,[1]Source!BB1219, 1)* [1]Source!I1219) + ([1]Source!CQ1219/IF([1]Source!BC1219 &lt;&gt;0,[1]Source!BC1219, 1) * [1]Source!I1219) ) + (([1]Source!BZ1219/100)*( ([1]Source!CT1219/IF([1]Source!BA1219 &lt;&gt;0,[1]Source!BA1219, 1)* [1]Source!I1219) + ([1]Source!CS1219/IF([1]Source!BS1219 &lt;&gt;0,[1]Source!BS1219, 1) * [1]Source!I1219 ))) + (([1]Source!CA1219/100)*( ([1]Source!CT1219/IF([1]Source!BA1219 &lt;&gt;0,[1]Source!BA1219, 1)* [1]Source!I1219) + ([1]Source!CS1219/IF([1]Source!BS1219 &lt;&gt;0,[1]Source!BS1219, 1) * [1]Source!I1219 ))))), 0 )</f>
        <v>0</v>
      </c>
      <c r="S603">
        <f>IF( [1]Source!BI1219 = 4, (( ( ([1]Source!CT1219/IF([1]Source!BA1219 &lt;&gt;0,[1]Source!BA1219, 1) * [1]Source!I1219) + ([1]Source!CR1219/IF([1]Source!BB1219 &lt;&gt;0,[1]Source!BB1219, 1)* [1]Source!I1219) + ([1]Source!CQ1219/IF([1]Source!BC1219 &lt;&gt;0,[1]Source!BC1219, 1) * [1]Source!I1219) ) + (([1]Source!BZ1219/100)*( ([1]Source!CT1219/IF([1]Source!BA1219 &lt;&gt;0,[1]Source!BA1219, 1)* [1]Source!I1219) + ([1]Source!CS1219/IF([1]Source!BS1219 &lt;&gt;0,[1]Source!BS1219, 1) * [1]Source!I1219 ))) + (([1]Source!CA1219/100)*( ([1]Source!CT1219/IF([1]Source!BA1219 &lt;&gt;0,[1]Source!BA1219, 1)* [1]Source!I1219) + ([1]Source!CS1219/IF([1]Source!BS1219 &lt;&gt;0,[1]Source!BS1219, 1) * [1]Source!I1219 ))))), 0 )</f>
        <v>0</v>
      </c>
      <c r="T603">
        <f>IF( [1]Source!BI1219 = 1, [1]Source!O1219 + [1]Source!X1219 + [1]Source!Y1219, 0 )</f>
        <v>3159.43</v>
      </c>
      <c r="U603">
        <f>IF( [1]Source!BI1219 = 2, [1]Source!O1219 + [1]Source!X1219 + [1]Source!Y1219, 0 )</f>
        <v>0</v>
      </c>
      <c r="V603">
        <f>IF( [1]Source!BI1219 = 3, [1]Source!O1219 + [1]Source!X1219 + [1]Source!Y1219, 0 )</f>
        <v>0</v>
      </c>
      <c r="W603">
        <f>IF( [1]Source!BI1219 = 4, [1]Source!O1219 + [1]Source!X1219 + [1]Source!Y1219, 0 )</f>
        <v>0</v>
      </c>
      <c r="X603">
        <f>([1]Source!CS1219/IF([1]Source!BS1219&lt;&gt; 0, [1]Source!BS1219,1) * [1]Source!I1219)</f>
        <v>11.867760000000001</v>
      </c>
    </row>
    <row r="604" spans="1:27" ht="60">
      <c r="A604" s="44">
        <v>47</v>
      </c>
      <c r="B604" s="44" t="str">
        <f>[1]Source!E1221</f>
        <v>197</v>
      </c>
      <c r="C604" s="45" t="str">
        <f>[1]Source!F1221</f>
        <v>06-01-031-16</v>
      </c>
      <c r="D604" s="46" t="s">
        <v>103</v>
      </c>
      <c r="E604" s="47" t="str">
        <f>[1]Source!H1221</f>
        <v>100 м3</v>
      </c>
      <c r="F604" s="17">
        <f>ROUND([1]Source!I1221,6)</f>
        <v>0.21</v>
      </c>
      <c r="G604" s="14">
        <f>IF( [1]Source!AK1221 &lt;&gt;0, [1]Source!AK1221, [1]Source!AL1221 + [1]Source!AM1221 + [1]Source!AO1221)</f>
        <v>13956.05</v>
      </c>
      <c r="H604" s="17"/>
      <c r="I604" s="17"/>
      <c r="J604" s="48" t="str">
        <f>IF( [1]Source!BO1221 &lt;&gt;"", [1]Source!BO1221, "" )</f>
        <v/>
      </c>
      <c r="K604" s="17"/>
      <c r="L604" s="17"/>
      <c r="M604" s="17"/>
      <c r="AA604">
        <v>47</v>
      </c>
    </row>
    <row r="605" spans="1:27" ht="15">
      <c r="A605" s="17"/>
      <c r="B605" s="17"/>
      <c r="C605" s="17"/>
      <c r="D605" s="17" t="s">
        <v>27</v>
      </c>
      <c r="E605" s="17"/>
      <c r="F605" s="17"/>
      <c r="G605" s="14">
        <f>[1]Source!AO1221</f>
        <v>4277.29</v>
      </c>
      <c r="H605" s="48" t="str">
        <f>[1]Source!DG1221</f>
        <v/>
      </c>
      <c r="I605" s="14">
        <f>([1]Source!CT1221/IF([1]Source!BA1221&lt;&gt; 0, [1]Source!BA1221,1) * [1]Source!I1221)</f>
        <v>898.23089999999991</v>
      </c>
      <c r="J605" s="17"/>
      <c r="K605" s="17">
        <f>[1]Source!BA1221</f>
        <v>11.465999999999999</v>
      </c>
      <c r="L605" s="14">
        <f>[1]Source!S1221</f>
        <v>10299.120000000001</v>
      </c>
      <c r="M605" s="17"/>
    </row>
    <row r="606" spans="1:27" ht="15">
      <c r="A606" s="17"/>
      <c r="B606" s="17"/>
      <c r="C606" s="17"/>
      <c r="D606" s="17" t="s">
        <v>28</v>
      </c>
      <c r="E606" s="17"/>
      <c r="F606" s="17"/>
      <c r="G606" s="14">
        <f>[1]Source!AM1221</f>
        <v>4632.4399999999996</v>
      </c>
      <c r="H606" s="48" t="str">
        <f>[1]Source!DE1221</f>
        <v/>
      </c>
      <c r="I606" s="14">
        <f>([1]Source!CR1221/IF([1]Source!BB1221&lt;&gt; 0, [1]Source!BB1221,1) * [1]Source!I1221)</f>
        <v>972.81239999999991</v>
      </c>
      <c r="J606" s="17"/>
      <c r="K606" s="17">
        <f>[1]Source!BB1221</f>
        <v>5.8449999999999998</v>
      </c>
      <c r="L606" s="14">
        <f>[1]Source!Q1221</f>
        <v>5686.09</v>
      </c>
      <c r="M606" s="17"/>
    </row>
    <row r="607" spans="1:27" ht="15">
      <c r="A607" s="17"/>
      <c r="B607" s="17"/>
      <c r="C607" s="17"/>
      <c r="D607" s="17" t="s">
        <v>29</v>
      </c>
      <c r="E607" s="17"/>
      <c r="F607" s="17"/>
      <c r="G607" s="14">
        <f>[1]Source!AN1221</f>
        <v>627.61</v>
      </c>
      <c r="H607" s="48" t="str">
        <f>[1]Source!DF1221</f>
        <v/>
      </c>
      <c r="I607" s="49">
        <f>([1]Source!CS1221/IF([1]Source!BS1221&lt;&gt; 0, [1]Source!BS1221,1) * [1]Source!I1221)</f>
        <v>131.79810000000001</v>
      </c>
      <c r="J607" s="17"/>
      <c r="K607" s="17">
        <f>[1]Source!BS1221</f>
        <v>11.465999999999999</v>
      </c>
      <c r="L607" s="49">
        <f>[1]Source!R1221</f>
        <v>1511.2</v>
      </c>
      <c r="M607" s="17"/>
    </row>
    <row r="608" spans="1:27" ht="15">
      <c r="A608" s="17"/>
      <c r="B608" s="17"/>
      <c r="C608" s="17"/>
      <c r="D608" s="17" t="s">
        <v>30</v>
      </c>
      <c r="E608" s="17"/>
      <c r="F608" s="17"/>
      <c r="G608" s="14">
        <f>[1]Source!AL1221</f>
        <v>5046.32</v>
      </c>
      <c r="H608" s="48" t="str">
        <f>[1]Source!DD1221</f>
        <v/>
      </c>
      <c r="I608" s="14">
        <f>([1]Source!CQ1221/IF([1]Source!BC1221&lt;&gt; 0, [1]Source!BC1221,1) * [1]Source!I1221)</f>
        <v>1059.7271999999998</v>
      </c>
      <c r="J608" s="17"/>
      <c r="K608" s="17">
        <f>[1]Source!BC1221</f>
        <v>4.2619999999999996</v>
      </c>
      <c r="L608" s="14">
        <f>[1]Source!P1221</f>
        <v>4516.5600000000004</v>
      </c>
      <c r="M608" s="17"/>
    </row>
    <row r="609" spans="1:27" ht="15">
      <c r="A609" s="17"/>
      <c r="B609" s="17"/>
      <c r="C609" s="17"/>
      <c r="D609" s="17" t="s">
        <v>31</v>
      </c>
      <c r="E609" s="20" t="s">
        <v>34</v>
      </c>
      <c r="F609" s="17"/>
      <c r="G609" s="14">
        <f>[1]Source!BZ1221</f>
        <v>105</v>
      </c>
      <c r="H609" s="17"/>
      <c r="I609" s="14">
        <f>Y609 + Y612 + Y613 + Y614 + Y615 + Y616 + Y617</f>
        <v>1081.53</v>
      </c>
      <c r="J609" s="17"/>
      <c r="K609" s="14">
        <f>[1]Source!AT1221</f>
        <v>105</v>
      </c>
      <c r="L609" s="14">
        <f>[1]Source!X1221 + [1]Source!X1222 + [1]Source!X1223 + [1]Source!X1224 + [1]Source!X1225 + [1]Source!X1226 + [1]Source!X1227</f>
        <v>12400.84</v>
      </c>
      <c r="M609" s="17"/>
      <c r="Y609">
        <f>ROUND((G609/100)*((([1]Source!CT1221/IF([1]Source!BA1221 &lt;&gt; 0, [1]Source!BA1221,1) * [1]Source!I1221)) + (([1]Source!CS1221/IF([1]Source!BS1221 &lt;&gt; 0, [1]Source!BS1221, 1) * [1]Source!I1221))),2)</f>
        <v>1081.53</v>
      </c>
    </row>
    <row r="610" spans="1:27" ht="15">
      <c r="A610" s="17"/>
      <c r="B610" s="17"/>
      <c r="C610" s="17"/>
      <c r="D610" s="17" t="s">
        <v>32</v>
      </c>
      <c r="E610" s="20" t="s">
        <v>34</v>
      </c>
      <c r="F610" s="17"/>
      <c r="G610" s="14">
        <f>[1]Source!CA1221</f>
        <v>65</v>
      </c>
      <c r="H610" s="17"/>
      <c r="I610" s="14">
        <f>Z610 + Z612 + Z613 + Z614 + Z615 + Z616 + Z617</f>
        <v>669.52</v>
      </c>
      <c r="J610" s="17"/>
      <c r="K610" s="14">
        <f>[1]Source!AU1221</f>
        <v>65</v>
      </c>
      <c r="L610" s="14">
        <f>[1]Source!Y1221 + [1]Source!Y1222 + [1]Source!Y1223 + [1]Source!Y1224 + [1]Source!Y1225 + [1]Source!Y1226 + [1]Source!Y1227</f>
        <v>7676.71</v>
      </c>
      <c r="M610" s="17"/>
      <c r="Z610">
        <f>ROUND((G610/100)*((([1]Source!CT1221/IF([1]Source!BA1221 &lt;&gt; 0, [1]Source!BA1221,1) * [1]Source!I1221)) + (([1]Source!CS1221/IF([1]Source!BS1221 &lt;&gt; 0, [1]Source!BS1221, 1) * [1]Source!I1221))),2)</f>
        <v>669.52</v>
      </c>
    </row>
    <row r="611" spans="1:27" ht="15">
      <c r="A611" s="17"/>
      <c r="B611" s="17"/>
      <c r="C611" s="17"/>
      <c r="D611" s="17" t="s">
        <v>33</v>
      </c>
      <c r="E611" s="20" t="s">
        <v>35</v>
      </c>
      <c r="F611" s="17">
        <f>[1]Source!AQ1221</f>
        <v>549.78</v>
      </c>
      <c r="G611" s="17"/>
      <c r="H611" s="48" t="str">
        <f>[1]Source!DI1221</f>
        <v/>
      </c>
      <c r="I611" s="17"/>
      <c r="J611" s="17"/>
      <c r="K611" s="17"/>
      <c r="L611" s="17"/>
      <c r="M611" s="14">
        <f>[1]Source!U1221</f>
        <v>115.45379999999999</v>
      </c>
    </row>
    <row r="612" spans="1:27" ht="60">
      <c r="A612" s="45"/>
      <c r="B612" s="45"/>
      <c r="C612" s="45" t="str">
        <f>[1]Source!F1222</f>
        <v>401-0069</v>
      </c>
      <c r="D612" s="46" t="s">
        <v>85</v>
      </c>
      <c r="E612" s="47" t="str">
        <f>[1]Source!H1222</f>
        <v>м3</v>
      </c>
      <c r="F612" s="17">
        <f>ROUND([1]Source!I1222,6)</f>
        <v>21.315000000000001</v>
      </c>
      <c r="G612" s="14">
        <f>IF([1]Source!AL1222=0,[1]Source!AK1222,[1]Source!AL1222)</f>
        <v>732.07</v>
      </c>
      <c r="H612" s="48" t="str">
        <f>[1]Source!DD1222</f>
        <v/>
      </c>
      <c r="I612" s="61">
        <f>([1]Source!CR1222/IF([1]Source!BB1222&lt;&gt; 0, [1]Source!BB1222,1) * [1]Source!I1222) + ([1]Source!CQ1222/IF([1]Source!BC1222&lt;&gt; 0, [1]Source!BC1222,1) * [1]Source!I1222) + ([1]Source!CT1222/IF([1]Source!BA1222&lt;&gt; 0, [1]Source!BA1222,1) * [1]Source!I1222)</f>
        <v>15604.072050000002</v>
      </c>
      <c r="J612" s="48" t="str">
        <f>IF( [1]Source!BO1222 &lt;&gt;"", [1]Source!BO1222, "" )</f>
        <v/>
      </c>
      <c r="K612" s="17">
        <f>[1]Source!BC1222</f>
        <v>4.2619999999999996</v>
      </c>
      <c r="L612" s="14">
        <f>[1]Source!O1222</f>
        <v>66504.56</v>
      </c>
      <c r="M612" s="17"/>
      <c r="O612">
        <f>([1]Source!CT1222/IF([1]Source!BA1222&lt;&gt; 0, [1]Source!BA1222,1) * [1]Source!I1222)</f>
        <v>0</v>
      </c>
      <c r="P612">
        <f>IF( [1]Source!BI1222 = 1, (([1]Source!CR1222/IF([1]Source!BB1222&lt;&gt; 0, [1]Source!BB1222,1) * [1]Source!I1222) + ([1]Source!CQ1222/IF([1]Source!BC1222&lt;&gt; 0, [1]Source!BC1222,1) * [1]Source!I1222) + ([1]Source!CT1222/IF([1]Source!BA1222&lt;&gt; 0, [1]Source!BA1222,1) * [1]Source!I1222)), 0 )</f>
        <v>15604.072050000002</v>
      </c>
      <c r="Q612">
        <f>IF( [1]Source!BI1222 = 2, (([1]Source!CR1222/IF([1]Source!BB1222&lt;&gt; 0, [1]Source!BB1222,1) * [1]Source!I1222) + ([1]Source!CQ1222/IF([1]Source!BC1222&lt;&gt; 0, [1]Source!BC1222,1) * [1]Source!I1222) + ([1]Source!CT1222/IF([1]Source!BA1222&lt;&gt; 0, [1]Source!BA1222,1) * [1]Source!I1222)), 0 )</f>
        <v>0</v>
      </c>
      <c r="R612">
        <f>IF( [1]Source!BI1222 = 3, (([1]Source!CR1222/IF([1]Source!BB1222&lt;&gt; 0, [1]Source!BB1222,1) * [1]Source!I1222) + ([1]Source!CQ1222/IF([1]Source!BC1222&lt;&gt; 0, [1]Source!BC1222,1) * [1]Source!I1222) + ([1]Source!CT1222/IF([1]Source!BA1222&lt;&gt; 0, [1]Source!BA1222,1) * [1]Source!I1222)), 0 )</f>
        <v>0</v>
      </c>
      <c r="S612">
        <f>IF( [1]Source!BI1222 = 4, (([1]Source!CR1222/IF([1]Source!BB1222&lt;&gt; 0, [1]Source!BB1222,1) * [1]Source!I1222) + ([1]Source!CQ1222/IF([1]Source!BC1222&lt;&gt; 0, [1]Source!BC1222,1) * [1]Source!I1222) + ([1]Source!CT1222/IF([1]Source!BA1222&lt;&gt; 0, [1]Source!BA1222,1) * [1]Source!I1222)), 0 )</f>
        <v>0</v>
      </c>
      <c r="T612">
        <f>IF( [1]Source!BI1222 = 1, [1]Source!O1222 + [1]Source!X1222 + [1]Source!Y1222, 0 )</f>
        <v>66504.56</v>
      </c>
      <c r="U612">
        <f>IF( [1]Source!BI1222 = 2, [1]Source!O1222 + [1]Source!X1222 + [1]Source!Y1222, 0 )</f>
        <v>0</v>
      </c>
      <c r="V612">
        <f>IF( [1]Source!BI1222 = 3, [1]Source!O1222 + [1]Source!X1222 + [1]Source!Y1222, 0 )</f>
        <v>0</v>
      </c>
      <c r="W612">
        <f>IF( [1]Source!BI1222 = 4, [1]Source!O1222 + [1]Source!X1222 + [1]Source!Y1222, 0 )</f>
        <v>0</v>
      </c>
      <c r="X612">
        <f>([1]Source!CS1222/IF([1]Source!BS1222&lt;&gt; 0, [1]Source!BS1222,1) * [1]Source!I1222)</f>
        <v>0</v>
      </c>
      <c r="Y612">
        <f>ROUND(([1]Source!BZ1222/100)*(([1]Source!CT1222/IF([1]Source!BA1222&lt;&gt; 0, [1]Source!BA1222,1) * [1]Source!I1222) + (([1]Source!CS1222/IF([1]Source!BS1222&lt;&gt; 0, [1]Source!BS1222,1) * [1]Source!I1222) )),2)</f>
        <v>0</v>
      </c>
      <c r="Z612">
        <f>ROUND(([1]Source!CA1222/100)*(([1]Source!CT1222/IF([1]Source!BA1222&lt;&gt; 0, [1]Source!BA1222,1) * [1]Source!I1222) + (([1]Source!CS1222/IF([1]Source!BS1222&lt;&gt; 0, [1]Source!BS1222,1) * [1]Source!I1222) )),2)</f>
        <v>0</v>
      </c>
    </row>
    <row r="613" spans="1:27" ht="90">
      <c r="A613" s="45"/>
      <c r="B613" s="45"/>
      <c r="C613" s="45" t="str">
        <f>[1]Source!F1223</f>
        <v>ТССЦ-2001 ТЕХ.ЧАСТЬ-IV Таб.1.2</v>
      </c>
      <c r="D613" s="46" t="s">
        <v>104</v>
      </c>
      <c r="E613" s="47" t="str">
        <f>[1]Source!H1223</f>
        <v>м3</v>
      </c>
      <c r="F613" s="17">
        <f>ROUND([1]Source!I1223,6)</f>
        <v>21.315000000000001</v>
      </c>
      <c r="G613" s="14">
        <f>[1]Source!AC1223</f>
        <v>16.27</v>
      </c>
      <c r="H613" s="17"/>
      <c r="I613" s="61">
        <f>([1]Source!CR1223/IF([1]Source!BB1223&lt;&gt; 0, [1]Source!BB1223,1) * [1]Source!I1223) + ([1]Source!CQ1223/IF([1]Source!BC1223&lt;&gt; 0, [1]Source!BC1223,1) * [1]Source!I1223) + ([1]Source!CT1223/IF([1]Source!BA1223&lt;&gt; 0, [1]Source!BA1223,1) * [1]Source!I1223)</f>
        <v>346.79505</v>
      </c>
      <c r="J613" s="48" t="str">
        <f>IF( [1]Source!BO1223 &lt;&gt;"", [1]Source!BO1223, "" )</f>
        <v/>
      </c>
      <c r="K613" s="17">
        <f>[1]Source!BC1223</f>
        <v>4.2619999999999996</v>
      </c>
      <c r="L613" s="14">
        <f>[1]Source!O1223</f>
        <v>1478.04</v>
      </c>
      <c r="M613" s="17"/>
      <c r="O613">
        <f>([1]Source!CT1223/IF([1]Source!BA1223&lt;&gt; 0, [1]Source!BA1223,1) * [1]Source!I1223)</f>
        <v>0</v>
      </c>
      <c r="P613">
        <f>IF( [1]Source!BI1223 = 1, (([1]Source!CR1223/IF([1]Source!BB1223&lt;&gt; 0, [1]Source!BB1223,1) * [1]Source!I1223) + ([1]Source!CQ1223/IF([1]Source!BC1223&lt;&gt; 0, [1]Source!BC1223,1) * [1]Source!I1223) + ([1]Source!CT1223/IF([1]Source!BA1223&lt;&gt; 0, [1]Source!BA1223,1) * [1]Source!I1223)), 0 )</f>
        <v>346.79505</v>
      </c>
      <c r="Q613">
        <f>IF( [1]Source!BI1223 = 2, (([1]Source!CR1223/IF([1]Source!BB1223&lt;&gt; 0, [1]Source!BB1223,1) * [1]Source!I1223) + ([1]Source!CQ1223/IF([1]Source!BC1223&lt;&gt; 0, [1]Source!BC1223,1) * [1]Source!I1223) + ([1]Source!CT1223/IF([1]Source!BA1223&lt;&gt; 0, [1]Source!BA1223,1) * [1]Source!I1223)), 0 )</f>
        <v>0</v>
      </c>
      <c r="R613">
        <f>IF( [1]Source!BI1223 = 3, (([1]Source!CR1223/IF([1]Source!BB1223&lt;&gt; 0, [1]Source!BB1223,1) * [1]Source!I1223) + ([1]Source!CQ1223/IF([1]Source!BC1223&lt;&gt; 0, [1]Source!BC1223,1) * [1]Source!I1223) + ([1]Source!CT1223/IF([1]Source!BA1223&lt;&gt; 0, [1]Source!BA1223,1) * [1]Source!I1223)), 0 )</f>
        <v>0</v>
      </c>
      <c r="S613">
        <f>IF( [1]Source!BI1223 = 4, (([1]Source!CR1223/IF([1]Source!BB1223&lt;&gt; 0, [1]Source!BB1223,1) * [1]Source!I1223) + ([1]Source!CQ1223/IF([1]Source!BC1223&lt;&gt; 0, [1]Source!BC1223,1) * [1]Source!I1223) + ([1]Source!CT1223/IF([1]Source!BA1223&lt;&gt; 0, [1]Source!BA1223,1) * [1]Source!I1223)), 0 )</f>
        <v>0</v>
      </c>
      <c r="T613">
        <f>IF( [1]Source!BI1223 = 1, [1]Source!O1223 + [1]Source!X1223 + [1]Source!Y1223, 0 )</f>
        <v>1478.04</v>
      </c>
      <c r="U613">
        <f>IF( [1]Source!BI1223 = 2, [1]Source!O1223 + [1]Source!X1223 + [1]Source!Y1223, 0 )</f>
        <v>0</v>
      </c>
      <c r="V613">
        <f>IF( [1]Source!BI1223 = 3, [1]Source!O1223 + [1]Source!X1223 + [1]Source!Y1223, 0 )</f>
        <v>0</v>
      </c>
      <c r="W613">
        <f>IF( [1]Source!BI1223 = 4, [1]Source!O1223 + [1]Source!X1223 + [1]Source!Y1223, 0 )</f>
        <v>0</v>
      </c>
      <c r="X613">
        <f>([1]Source!CS1223/IF([1]Source!BS1223&lt;&gt; 0, [1]Source!BS1223,1) * [1]Source!I1223)</f>
        <v>0</v>
      </c>
      <c r="Y613">
        <f>ROUND(([1]Source!BZ1223/100)*(([1]Source!CT1223/IF([1]Source!BA1223&lt;&gt; 0, [1]Source!BA1223,1) * [1]Source!I1223) + (([1]Source!CS1223/IF([1]Source!BS1223&lt;&gt; 0, [1]Source!BS1223,1) * [1]Source!I1223) )),2)</f>
        <v>0</v>
      </c>
      <c r="Z613">
        <f>ROUND(([1]Source!CA1223/100)*(([1]Source!CT1223/IF([1]Source!BA1223&lt;&gt; 0, [1]Source!BA1223,1) * [1]Source!I1223) + (([1]Source!CS1223/IF([1]Source!BS1223&lt;&gt; 0, [1]Source!BS1223,1) * [1]Source!I1223) )),2)</f>
        <v>0</v>
      </c>
    </row>
    <row r="614" spans="1:27" ht="60">
      <c r="A614" s="45"/>
      <c r="B614" s="45"/>
      <c r="C614" s="45" t="str">
        <f>[1]Source!F1224</f>
        <v>204-0066-1</v>
      </c>
      <c r="D614" s="46" t="s">
        <v>105</v>
      </c>
      <c r="E614" s="47" t="str">
        <f>[1]Source!H1224</f>
        <v>т</v>
      </c>
      <c r="F614" s="17">
        <f>ROUND([1]Source!I1224,6)</f>
        <v>5.0965999999999997E-2</v>
      </c>
      <c r="G614" s="14">
        <f>IF([1]Source!AL1224=0,[1]Source!AK1224,[1]Source!AL1224)</f>
        <v>7603.9</v>
      </c>
      <c r="H614" s="48" t="str">
        <f>[1]Source!DD1224</f>
        <v/>
      </c>
      <c r="I614" s="61">
        <f>([1]Source!CR1224/IF([1]Source!BB1224&lt;&gt; 0, [1]Source!BB1224,1) * [1]Source!I1224) + ([1]Source!CQ1224/IF([1]Source!BC1224&lt;&gt; 0, [1]Source!BC1224,1) * [1]Source!I1224) + ([1]Source!CT1224/IF([1]Source!BA1224&lt;&gt; 0, [1]Source!BA1224,1) * [1]Source!I1224)</f>
        <v>387.54036739999998</v>
      </c>
      <c r="J614" s="48" t="str">
        <f>IF( [1]Source!BO1224 &lt;&gt;"", [1]Source!BO1224, "" )</f>
        <v/>
      </c>
      <c r="K614" s="17">
        <f>[1]Source!BC1224</f>
        <v>4.2619999999999996</v>
      </c>
      <c r="L614" s="14">
        <f>[1]Source!O1224</f>
        <v>1651.7</v>
      </c>
      <c r="M614" s="17"/>
      <c r="O614">
        <f>([1]Source!CT1224/IF([1]Source!BA1224&lt;&gt; 0, [1]Source!BA1224,1) * [1]Source!I1224)</f>
        <v>0</v>
      </c>
      <c r="P614">
        <f>IF( [1]Source!BI1224 = 1, (([1]Source!CR1224/IF([1]Source!BB1224&lt;&gt; 0, [1]Source!BB1224,1) * [1]Source!I1224) + ([1]Source!CQ1224/IF([1]Source!BC1224&lt;&gt; 0, [1]Source!BC1224,1) * [1]Source!I1224) + ([1]Source!CT1224/IF([1]Source!BA1224&lt;&gt; 0, [1]Source!BA1224,1) * [1]Source!I1224)), 0 )</f>
        <v>387.54036739999998</v>
      </c>
      <c r="Q614">
        <f>IF( [1]Source!BI1224 = 2, (([1]Source!CR1224/IF([1]Source!BB1224&lt;&gt; 0, [1]Source!BB1224,1) * [1]Source!I1224) + ([1]Source!CQ1224/IF([1]Source!BC1224&lt;&gt; 0, [1]Source!BC1224,1) * [1]Source!I1224) + ([1]Source!CT1224/IF([1]Source!BA1224&lt;&gt; 0, [1]Source!BA1224,1) * [1]Source!I1224)), 0 )</f>
        <v>0</v>
      </c>
      <c r="R614">
        <f>IF( [1]Source!BI1224 = 3, (([1]Source!CR1224/IF([1]Source!BB1224&lt;&gt; 0, [1]Source!BB1224,1) * [1]Source!I1224) + ([1]Source!CQ1224/IF([1]Source!BC1224&lt;&gt; 0, [1]Source!BC1224,1) * [1]Source!I1224) + ([1]Source!CT1224/IF([1]Source!BA1224&lt;&gt; 0, [1]Source!BA1224,1) * [1]Source!I1224)), 0 )</f>
        <v>0</v>
      </c>
      <c r="S614">
        <f>IF( [1]Source!BI1224 = 4, (([1]Source!CR1224/IF([1]Source!BB1224&lt;&gt; 0, [1]Source!BB1224,1) * [1]Source!I1224) + ([1]Source!CQ1224/IF([1]Source!BC1224&lt;&gt; 0, [1]Source!BC1224,1) * [1]Source!I1224) + ([1]Source!CT1224/IF([1]Source!BA1224&lt;&gt; 0, [1]Source!BA1224,1) * [1]Source!I1224)), 0 )</f>
        <v>0</v>
      </c>
      <c r="T614">
        <f>IF( [1]Source!BI1224 = 1, [1]Source!O1224 + [1]Source!X1224 + [1]Source!Y1224, 0 )</f>
        <v>1651.7</v>
      </c>
      <c r="U614">
        <f>IF( [1]Source!BI1224 = 2, [1]Source!O1224 + [1]Source!X1224 + [1]Source!Y1224, 0 )</f>
        <v>0</v>
      </c>
      <c r="V614">
        <f>IF( [1]Source!BI1224 = 3, [1]Source!O1224 + [1]Source!X1224 + [1]Source!Y1224, 0 )</f>
        <v>0</v>
      </c>
      <c r="W614">
        <f>IF( [1]Source!BI1224 = 4, [1]Source!O1224 + [1]Source!X1224 + [1]Source!Y1224, 0 )</f>
        <v>0</v>
      </c>
      <c r="X614">
        <f>([1]Source!CS1224/IF([1]Source!BS1224&lt;&gt; 0, [1]Source!BS1224,1) * [1]Source!I1224)</f>
        <v>0</v>
      </c>
      <c r="Y614">
        <f>ROUND(([1]Source!BZ1224/100)*(([1]Source!CT1224/IF([1]Source!BA1224&lt;&gt; 0, [1]Source!BA1224,1) * [1]Source!I1224) + (([1]Source!CS1224/IF([1]Source!BS1224&lt;&gt; 0, [1]Source!BS1224,1) * [1]Source!I1224) )),2)</f>
        <v>0</v>
      </c>
      <c r="Z614">
        <f>ROUND(([1]Source!CA1224/100)*(([1]Source!CT1224/IF([1]Source!BA1224&lt;&gt; 0, [1]Source!BA1224,1) * [1]Source!I1224) + (([1]Source!CS1224/IF([1]Source!BS1224&lt;&gt; 0, [1]Source!BS1224,1) * [1]Source!I1224) )),2)</f>
        <v>0</v>
      </c>
    </row>
    <row r="615" spans="1:27" ht="60">
      <c r="A615" s="45"/>
      <c r="B615" s="45"/>
      <c r="C615" s="45" t="str">
        <f>[1]Source!F1225</f>
        <v>204-0002</v>
      </c>
      <c r="D615" s="46" t="s">
        <v>106</v>
      </c>
      <c r="E615" s="47" t="str">
        <f>[1]Source!H1225</f>
        <v>т</v>
      </c>
      <c r="F615" s="17">
        <f>ROUND([1]Source!I1225,6)</f>
        <v>0.35299999999999998</v>
      </c>
      <c r="G615" s="14">
        <f>IF([1]Source!AL1225=0,[1]Source!AK1225,[1]Source!AL1225)</f>
        <v>6577.6</v>
      </c>
      <c r="H615" s="48" t="str">
        <f>[1]Source!DD1225</f>
        <v/>
      </c>
      <c r="I615" s="61">
        <f>([1]Source!CR1225/IF([1]Source!BB1225&lt;&gt; 0, [1]Source!BB1225,1) * [1]Source!I1225) + ([1]Source!CQ1225/IF([1]Source!BC1225&lt;&gt; 0, [1]Source!BC1225,1) * [1]Source!I1225) + ([1]Source!CT1225/IF([1]Source!BA1225&lt;&gt; 0, [1]Source!BA1225,1) * [1]Source!I1225)</f>
        <v>2321.8928000000001</v>
      </c>
      <c r="J615" s="48" t="str">
        <f>IF( [1]Source!BO1225 &lt;&gt;"", [1]Source!BO1225, "" )</f>
        <v/>
      </c>
      <c r="K615" s="17">
        <f>[1]Source!BC1225</f>
        <v>4.2619999999999996</v>
      </c>
      <c r="L615" s="14">
        <f>[1]Source!O1225</f>
        <v>9895.91</v>
      </c>
      <c r="M615" s="17"/>
      <c r="O615">
        <f>([1]Source!CT1225/IF([1]Source!BA1225&lt;&gt; 0, [1]Source!BA1225,1) * [1]Source!I1225)</f>
        <v>0</v>
      </c>
      <c r="P615">
        <f>IF( [1]Source!BI1225 = 1, (([1]Source!CR1225/IF([1]Source!BB1225&lt;&gt; 0, [1]Source!BB1225,1) * [1]Source!I1225) + ([1]Source!CQ1225/IF([1]Source!BC1225&lt;&gt; 0, [1]Source!BC1225,1) * [1]Source!I1225) + ([1]Source!CT1225/IF([1]Source!BA1225&lt;&gt; 0, [1]Source!BA1225,1) * [1]Source!I1225)), 0 )</f>
        <v>2321.8928000000001</v>
      </c>
      <c r="Q615">
        <f>IF( [1]Source!BI1225 = 2, (([1]Source!CR1225/IF([1]Source!BB1225&lt;&gt; 0, [1]Source!BB1225,1) * [1]Source!I1225) + ([1]Source!CQ1225/IF([1]Source!BC1225&lt;&gt; 0, [1]Source!BC1225,1) * [1]Source!I1225) + ([1]Source!CT1225/IF([1]Source!BA1225&lt;&gt; 0, [1]Source!BA1225,1) * [1]Source!I1225)), 0 )</f>
        <v>0</v>
      </c>
      <c r="R615">
        <f>IF( [1]Source!BI1225 = 3, (([1]Source!CR1225/IF([1]Source!BB1225&lt;&gt; 0, [1]Source!BB1225,1) * [1]Source!I1225) + ([1]Source!CQ1225/IF([1]Source!BC1225&lt;&gt; 0, [1]Source!BC1225,1) * [1]Source!I1225) + ([1]Source!CT1225/IF([1]Source!BA1225&lt;&gt; 0, [1]Source!BA1225,1) * [1]Source!I1225)), 0 )</f>
        <v>0</v>
      </c>
      <c r="S615">
        <f>IF( [1]Source!BI1225 = 4, (([1]Source!CR1225/IF([1]Source!BB1225&lt;&gt; 0, [1]Source!BB1225,1) * [1]Source!I1225) + ([1]Source!CQ1225/IF([1]Source!BC1225&lt;&gt; 0, [1]Source!BC1225,1) * [1]Source!I1225) + ([1]Source!CT1225/IF([1]Source!BA1225&lt;&gt; 0, [1]Source!BA1225,1) * [1]Source!I1225)), 0 )</f>
        <v>0</v>
      </c>
      <c r="T615">
        <f>IF( [1]Source!BI1225 = 1, [1]Source!O1225 + [1]Source!X1225 + [1]Source!Y1225, 0 )</f>
        <v>9895.91</v>
      </c>
      <c r="U615">
        <f>IF( [1]Source!BI1225 = 2, [1]Source!O1225 + [1]Source!X1225 + [1]Source!Y1225, 0 )</f>
        <v>0</v>
      </c>
      <c r="V615">
        <f>IF( [1]Source!BI1225 = 3, [1]Source!O1225 + [1]Source!X1225 + [1]Source!Y1225, 0 )</f>
        <v>0</v>
      </c>
      <c r="W615">
        <f>IF( [1]Source!BI1225 = 4, [1]Source!O1225 + [1]Source!X1225 + [1]Source!Y1225, 0 )</f>
        <v>0</v>
      </c>
      <c r="X615">
        <f>([1]Source!CS1225/IF([1]Source!BS1225&lt;&gt; 0, [1]Source!BS1225,1) * [1]Source!I1225)</f>
        <v>0</v>
      </c>
      <c r="Y615">
        <f>ROUND(([1]Source!BZ1225/100)*(([1]Source!CT1225/IF([1]Source!BA1225&lt;&gt; 0, [1]Source!BA1225,1) * [1]Source!I1225) + (([1]Source!CS1225/IF([1]Source!BS1225&lt;&gt; 0, [1]Source!BS1225,1) * [1]Source!I1225) )),2)</f>
        <v>0</v>
      </c>
      <c r="Z615">
        <f>ROUND(([1]Source!CA1225/100)*(([1]Source!CT1225/IF([1]Source!BA1225&lt;&gt; 0, [1]Source!BA1225,1) * [1]Source!I1225) + (([1]Source!CS1225/IF([1]Source!BS1225&lt;&gt; 0, [1]Source!BS1225,1) * [1]Source!I1225) )),2)</f>
        <v>0</v>
      </c>
    </row>
    <row r="616" spans="1:27" ht="75">
      <c r="A616" s="45"/>
      <c r="B616" s="45"/>
      <c r="C616" s="45" t="str">
        <f>[1]Source!F1226</f>
        <v>204-0022</v>
      </c>
      <c r="D616" s="46" t="s">
        <v>88</v>
      </c>
      <c r="E616" s="47" t="str">
        <f>[1]Source!H1226</f>
        <v>т</v>
      </c>
      <c r="F616" s="17">
        <f>ROUND([1]Source!I1226,6)</f>
        <v>3.24</v>
      </c>
      <c r="G616" s="14">
        <f>IF([1]Source!AL1226=0,[1]Source!AK1226,[1]Source!AL1226)</f>
        <v>6420</v>
      </c>
      <c r="H616" s="48" t="str">
        <f>[1]Source!DD1226</f>
        <v/>
      </c>
      <c r="I616" s="61">
        <f>([1]Source!CR1226/IF([1]Source!BB1226&lt;&gt; 0, [1]Source!BB1226,1) * [1]Source!I1226) + ([1]Source!CQ1226/IF([1]Source!BC1226&lt;&gt; 0, [1]Source!BC1226,1) * [1]Source!I1226) + ([1]Source!CT1226/IF([1]Source!BA1226&lt;&gt; 0, [1]Source!BA1226,1) * [1]Source!I1226)</f>
        <v>20800.800000000003</v>
      </c>
      <c r="J616" s="48" t="str">
        <f>IF( [1]Source!BO1226 &lt;&gt;"", [1]Source!BO1226, "" )</f>
        <v/>
      </c>
      <c r="K616" s="17">
        <f>[1]Source!BC1226</f>
        <v>4.2619999999999996</v>
      </c>
      <c r="L616" s="14">
        <f>[1]Source!O1226</f>
        <v>88653.01</v>
      </c>
      <c r="M616" s="17"/>
      <c r="O616">
        <f>([1]Source!CT1226/IF([1]Source!BA1226&lt;&gt; 0, [1]Source!BA1226,1) * [1]Source!I1226)</f>
        <v>0</v>
      </c>
      <c r="P616">
        <f>IF( [1]Source!BI1226 = 1, (([1]Source!CR1226/IF([1]Source!BB1226&lt;&gt; 0, [1]Source!BB1226,1) * [1]Source!I1226) + ([1]Source!CQ1226/IF([1]Source!BC1226&lt;&gt; 0, [1]Source!BC1226,1) * [1]Source!I1226) + ([1]Source!CT1226/IF([1]Source!BA1226&lt;&gt; 0, [1]Source!BA1226,1) * [1]Source!I1226)), 0 )</f>
        <v>20800.800000000003</v>
      </c>
      <c r="Q616">
        <f>IF( [1]Source!BI1226 = 2, (([1]Source!CR1226/IF([1]Source!BB1226&lt;&gt; 0, [1]Source!BB1226,1) * [1]Source!I1226) + ([1]Source!CQ1226/IF([1]Source!BC1226&lt;&gt; 0, [1]Source!BC1226,1) * [1]Source!I1226) + ([1]Source!CT1226/IF([1]Source!BA1226&lt;&gt; 0, [1]Source!BA1226,1) * [1]Source!I1226)), 0 )</f>
        <v>0</v>
      </c>
      <c r="R616">
        <f>IF( [1]Source!BI1226 = 3, (([1]Source!CR1226/IF([1]Source!BB1226&lt;&gt; 0, [1]Source!BB1226,1) * [1]Source!I1226) + ([1]Source!CQ1226/IF([1]Source!BC1226&lt;&gt; 0, [1]Source!BC1226,1) * [1]Source!I1226) + ([1]Source!CT1226/IF([1]Source!BA1226&lt;&gt; 0, [1]Source!BA1226,1) * [1]Source!I1226)), 0 )</f>
        <v>0</v>
      </c>
      <c r="S616">
        <f>IF( [1]Source!BI1226 = 4, (([1]Source!CR1226/IF([1]Source!BB1226&lt;&gt; 0, [1]Source!BB1226,1) * [1]Source!I1226) + ([1]Source!CQ1226/IF([1]Source!BC1226&lt;&gt; 0, [1]Source!BC1226,1) * [1]Source!I1226) + ([1]Source!CT1226/IF([1]Source!BA1226&lt;&gt; 0, [1]Source!BA1226,1) * [1]Source!I1226)), 0 )</f>
        <v>0</v>
      </c>
      <c r="T616">
        <f>IF( [1]Source!BI1226 = 1, [1]Source!O1226 + [1]Source!X1226 + [1]Source!Y1226, 0 )</f>
        <v>88653.01</v>
      </c>
      <c r="U616">
        <f>IF( [1]Source!BI1226 = 2, [1]Source!O1226 + [1]Source!X1226 + [1]Source!Y1226, 0 )</f>
        <v>0</v>
      </c>
      <c r="V616">
        <f>IF( [1]Source!BI1226 = 3, [1]Source!O1226 + [1]Source!X1226 + [1]Source!Y1226, 0 )</f>
        <v>0</v>
      </c>
      <c r="W616">
        <f>IF( [1]Source!BI1226 = 4, [1]Source!O1226 + [1]Source!X1226 + [1]Source!Y1226, 0 )</f>
        <v>0</v>
      </c>
      <c r="X616">
        <f>([1]Source!CS1226/IF([1]Source!BS1226&lt;&gt; 0, [1]Source!BS1226,1) * [1]Source!I1226)</f>
        <v>0</v>
      </c>
      <c r="Y616">
        <f>ROUND(([1]Source!BZ1226/100)*(([1]Source!CT1226/IF([1]Source!BA1226&lt;&gt; 0, [1]Source!BA1226,1) * [1]Source!I1226) + (([1]Source!CS1226/IF([1]Source!BS1226&lt;&gt; 0, [1]Source!BS1226,1) * [1]Source!I1226) )),2)</f>
        <v>0</v>
      </c>
      <c r="Z616">
        <f>ROUND(([1]Source!CA1226/100)*(([1]Source!CT1226/IF([1]Source!BA1226&lt;&gt; 0, [1]Source!BA1226,1) * [1]Source!I1226) + (([1]Source!CS1226/IF([1]Source!BS1226&lt;&gt; 0, [1]Source!BS1226,1) * [1]Source!I1226) )),2)</f>
        <v>0</v>
      </c>
    </row>
    <row r="617" spans="1:27" ht="75">
      <c r="A617" s="50"/>
      <c r="B617" s="50"/>
      <c r="C617" s="50" t="str">
        <f>[1]Source!F1227</f>
        <v>204-0025</v>
      </c>
      <c r="D617" s="51" t="s">
        <v>107</v>
      </c>
      <c r="E617" s="52" t="str">
        <f>[1]Source!H1227</f>
        <v>т</v>
      </c>
      <c r="F617" s="53">
        <f>ROUND([1]Source!I1227,6)</f>
        <v>0.503</v>
      </c>
      <c r="G617" s="54">
        <f>IF([1]Source!AL1227=0,[1]Source!AK1227,[1]Source!AL1227)</f>
        <v>6250</v>
      </c>
      <c r="H617" s="55" t="str">
        <f>[1]Source!DD1227</f>
        <v/>
      </c>
      <c r="I617" s="56">
        <f>([1]Source!CR1227/IF([1]Source!BB1227&lt;&gt; 0, [1]Source!BB1227,1) * [1]Source!I1227) + ([1]Source!CQ1227/IF([1]Source!BC1227&lt;&gt; 0, [1]Source!BC1227,1) * [1]Source!I1227) + ([1]Source!CT1227/IF([1]Source!BA1227&lt;&gt; 0, [1]Source!BA1227,1) * [1]Source!I1227)</f>
        <v>3143.75</v>
      </c>
      <c r="J617" s="55" t="str">
        <f>IF( [1]Source!BO1227 &lt;&gt;"", [1]Source!BO1227, "" )</f>
        <v/>
      </c>
      <c r="K617" s="53">
        <f>[1]Source!BC1227</f>
        <v>4.2619999999999996</v>
      </c>
      <c r="L617" s="54">
        <f>[1]Source!O1227</f>
        <v>13398.66</v>
      </c>
      <c r="M617" s="53"/>
      <c r="O617">
        <f>([1]Source!CT1227/IF([1]Source!BA1227&lt;&gt; 0, [1]Source!BA1227,1) * [1]Source!I1227)</f>
        <v>0</v>
      </c>
      <c r="P617">
        <f>IF( [1]Source!BI1227 = 1, (([1]Source!CR1227/IF([1]Source!BB1227&lt;&gt; 0, [1]Source!BB1227,1) * [1]Source!I1227) + ([1]Source!CQ1227/IF([1]Source!BC1227&lt;&gt; 0, [1]Source!BC1227,1) * [1]Source!I1227) + ([1]Source!CT1227/IF([1]Source!BA1227&lt;&gt; 0, [1]Source!BA1227,1) * [1]Source!I1227)), 0 )</f>
        <v>3143.75</v>
      </c>
      <c r="Q617">
        <f>IF( [1]Source!BI1227 = 2, (([1]Source!CR1227/IF([1]Source!BB1227&lt;&gt; 0, [1]Source!BB1227,1) * [1]Source!I1227) + ([1]Source!CQ1227/IF([1]Source!BC1227&lt;&gt; 0, [1]Source!BC1227,1) * [1]Source!I1227) + ([1]Source!CT1227/IF([1]Source!BA1227&lt;&gt; 0, [1]Source!BA1227,1) * [1]Source!I1227)), 0 )</f>
        <v>0</v>
      </c>
      <c r="R617">
        <f>IF( [1]Source!BI1227 = 3, (([1]Source!CR1227/IF([1]Source!BB1227&lt;&gt; 0, [1]Source!BB1227,1) * [1]Source!I1227) + ([1]Source!CQ1227/IF([1]Source!BC1227&lt;&gt; 0, [1]Source!BC1227,1) * [1]Source!I1227) + ([1]Source!CT1227/IF([1]Source!BA1227&lt;&gt; 0, [1]Source!BA1227,1) * [1]Source!I1227)), 0 )</f>
        <v>0</v>
      </c>
      <c r="S617">
        <f>IF( [1]Source!BI1227 = 4, (([1]Source!CR1227/IF([1]Source!BB1227&lt;&gt; 0, [1]Source!BB1227,1) * [1]Source!I1227) + ([1]Source!CQ1227/IF([1]Source!BC1227&lt;&gt; 0, [1]Source!BC1227,1) * [1]Source!I1227) + ([1]Source!CT1227/IF([1]Source!BA1227&lt;&gt; 0, [1]Source!BA1227,1) * [1]Source!I1227)), 0 )</f>
        <v>0</v>
      </c>
      <c r="T617">
        <f>IF( [1]Source!BI1227 = 1, [1]Source!O1227 + [1]Source!X1227 + [1]Source!Y1227, 0 )</f>
        <v>13398.66</v>
      </c>
      <c r="U617">
        <f>IF( [1]Source!BI1227 = 2, [1]Source!O1227 + [1]Source!X1227 + [1]Source!Y1227, 0 )</f>
        <v>0</v>
      </c>
      <c r="V617">
        <f>IF( [1]Source!BI1227 = 3, [1]Source!O1227 + [1]Source!X1227 + [1]Source!Y1227, 0 )</f>
        <v>0</v>
      </c>
      <c r="W617">
        <f>IF( [1]Source!BI1227 = 4, [1]Source!O1227 + [1]Source!X1227 + [1]Source!Y1227, 0 )</f>
        <v>0</v>
      </c>
      <c r="X617">
        <f>([1]Source!CS1227/IF([1]Source!BS1227&lt;&gt; 0, [1]Source!BS1227,1) * [1]Source!I1227)</f>
        <v>0</v>
      </c>
      <c r="Y617">
        <f>ROUND(([1]Source!BZ1227/100)*(([1]Source!CT1227/IF([1]Source!BA1227&lt;&gt; 0, [1]Source!BA1227,1) * [1]Source!I1227) + (([1]Source!CS1227/IF([1]Source!BS1227&lt;&gt; 0, [1]Source!BS1227,1) * [1]Source!I1227) )),2)</f>
        <v>0</v>
      </c>
      <c r="Z617">
        <f>ROUND(([1]Source!CA1227/100)*(([1]Source!CT1227/IF([1]Source!BA1227&lt;&gt; 0, [1]Source!BA1227,1) * [1]Source!I1227) + (([1]Source!CS1227/IF([1]Source!BS1227&lt;&gt; 0, [1]Source!BS1227,1) * [1]Source!I1227) )),2)</f>
        <v>0</v>
      </c>
    </row>
    <row r="618" spans="1:27" ht="15.75">
      <c r="A618" s="17"/>
      <c r="B618" s="17"/>
      <c r="C618" s="17"/>
      <c r="D618" s="17"/>
      <c r="E618" s="17"/>
      <c r="F618" s="17"/>
      <c r="G618" s="17"/>
      <c r="H618" s="17"/>
      <c r="I618" s="57">
        <f>([1]Source!CT1221/IF([1]Source!BA1221 &lt;&gt;0, [1]Source!BA1221, 1) * [1]Source!I1221) + ([1]Source!CR1221 / IF([1]Source!BB1221 &lt;&gt;0, [1]Source!BB1221, 1) * [1]Source!I1221 ) + I608 + I609 + I610 + I612 + I613 + I614 + I615 + I616 + I617</f>
        <v>47286.670767400006</v>
      </c>
      <c r="J618" s="58"/>
      <c r="K618" s="58"/>
      <c r="L618" s="57">
        <f>[1]Source!S1221+[1]Source!Q1221+L608 + L609 + L610 + L612 + L613 + L614 + L615 + L616 + L617</f>
        <v>222161.19999999998</v>
      </c>
      <c r="M618" s="57">
        <f>[1]Source!U1221</f>
        <v>115.45379999999999</v>
      </c>
      <c r="N618" s="59">
        <f>I618</f>
        <v>47286.670767400006</v>
      </c>
      <c r="O618">
        <f>([1]Source!CT1221/IF([1]Source!BA1221&lt;&gt; 0, [1]Source!BA1221,1) * [1]Source!I1221)</f>
        <v>898.23089999999991</v>
      </c>
      <c r="P618">
        <f>IF( [1]Source!BI1221 = 1, (( ( ([1]Source!CT1221/IF([1]Source!BA1221 &lt;&gt;0,[1]Source!BA1221, 1) * [1]Source!I1221) + ([1]Source!CR1221/IF([1]Source!BB1221 &lt;&gt;0,[1]Source!BB1221, 1)* [1]Source!I1221) + ([1]Source!CQ1221/IF([1]Source!BC1221 &lt;&gt;0,[1]Source!BC1221, 1) * [1]Source!I1221) ) + (([1]Source!BZ1221/100)*( ([1]Source!CT1221/IF([1]Source!BA1221 &lt;&gt;0,[1]Source!BA1221, 1)* [1]Source!I1221) + ([1]Source!CS1221/IF([1]Source!BS1221 &lt;&gt;0,[1]Source!BS1221, 1) * [1]Source!I1221 ))) + (([1]Source!CA1221/100)*( ([1]Source!CT1221/IF([1]Source!BA1221 &lt;&gt;0,[1]Source!BA1221, 1)* [1]Source!I1221) + ([1]Source!CS1221/IF([1]Source!BS1221 &lt;&gt;0,[1]Source!BS1221, 1) * [1]Source!I1221 ))))), 0 )</f>
        <v>4681.8198000000002</v>
      </c>
      <c r="Q618">
        <f>IF( [1]Source!BI1221 = 2, (( ( ([1]Source!CT1221/IF([1]Source!BA1221 &lt;&gt;0,[1]Source!BA1221, 1) * [1]Source!I1221) + ([1]Source!CR1221/IF([1]Source!BB1221 &lt;&gt;0,[1]Source!BB1221, 1)* [1]Source!I1221) + ([1]Source!CQ1221/IF([1]Source!BC1221 &lt;&gt;0,[1]Source!BC1221, 1) * [1]Source!I1221) ) + (([1]Source!BZ1221/100)*( ([1]Source!CT1221/IF([1]Source!BA1221 &lt;&gt;0,[1]Source!BA1221, 1)* [1]Source!I1221) + ([1]Source!CS1221/IF([1]Source!BS1221 &lt;&gt;0,[1]Source!BS1221, 1) * [1]Source!I1221 ))) + (([1]Source!CA1221/100)*( ([1]Source!CT1221/IF([1]Source!BA1221 &lt;&gt;0,[1]Source!BA1221, 1)* [1]Source!I1221) + ([1]Source!CS1221/IF([1]Source!BS1221 &lt;&gt;0,[1]Source!BS1221, 1) * [1]Source!I1221 ))))), 0 )</f>
        <v>0</v>
      </c>
      <c r="R618">
        <f>IF( [1]Source!BI1221 = 3, (( ( ([1]Source!CT1221/IF([1]Source!BA1221 &lt;&gt;0,[1]Source!BA1221, 1) * [1]Source!I1221) + ([1]Source!CR1221/IF([1]Source!BB1221 &lt;&gt;0,[1]Source!BB1221, 1)* [1]Source!I1221) + ([1]Source!CQ1221/IF([1]Source!BC1221 &lt;&gt;0,[1]Source!BC1221, 1) * [1]Source!I1221) ) + (([1]Source!BZ1221/100)*( ([1]Source!CT1221/IF([1]Source!BA1221 &lt;&gt;0,[1]Source!BA1221, 1)* [1]Source!I1221) + ([1]Source!CS1221/IF([1]Source!BS1221 &lt;&gt;0,[1]Source!BS1221, 1) * [1]Source!I1221 ))) + (([1]Source!CA1221/100)*( ([1]Source!CT1221/IF([1]Source!BA1221 &lt;&gt;0,[1]Source!BA1221, 1)* [1]Source!I1221) + ([1]Source!CS1221/IF([1]Source!BS1221 &lt;&gt;0,[1]Source!BS1221, 1) * [1]Source!I1221 ))))), 0 )</f>
        <v>0</v>
      </c>
      <c r="S618">
        <f>IF( [1]Source!BI1221 = 4, (( ( ([1]Source!CT1221/IF([1]Source!BA1221 &lt;&gt;0,[1]Source!BA1221, 1) * [1]Source!I1221) + ([1]Source!CR1221/IF([1]Source!BB1221 &lt;&gt;0,[1]Source!BB1221, 1)* [1]Source!I1221) + ([1]Source!CQ1221/IF([1]Source!BC1221 &lt;&gt;0,[1]Source!BC1221, 1) * [1]Source!I1221) ) + (([1]Source!BZ1221/100)*( ([1]Source!CT1221/IF([1]Source!BA1221 &lt;&gt;0,[1]Source!BA1221, 1)* [1]Source!I1221) + ([1]Source!CS1221/IF([1]Source!BS1221 &lt;&gt;0,[1]Source!BS1221, 1) * [1]Source!I1221 ))) + (([1]Source!CA1221/100)*( ([1]Source!CT1221/IF([1]Source!BA1221 &lt;&gt;0,[1]Source!BA1221, 1)* [1]Source!I1221) + ([1]Source!CS1221/IF([1]Source!BS1221 &lt;&gt;0,[1]Source!BS1221, 1) * [1]Source!I1221 ))))), 0 )</f>
        <v>0</v>
      </c>
      <c r="T618">
        <f>IF( [1]Source!BI1221 = 1, [1]Source!O1221 + [1]Source!X1221 + [1]Source!Y1221, 0 )</f>
        <v>40579.32</v>
      </c>
      <c r="U618">
        <f>IF( [1]Source!BI1221 = 2, [1]Source!O1221 + [1]Source!X1221 + [1]Source!Y1221, 0 )</f>
        <v>0</v>
      </c>
      <c r="V618">
        <f>IF( [1]Source!BI1221 = 3, [1]Source!O1221 + [1]Source!X1221 + [1]Source!Y1221, 0 )</f>
        <v>0</v>
      </c>
      <c r="W618">
        <f>IF( [1]Source!BI1221 = 4, [1]Source!O1221 + [1]Source!X1221 + [1]Source!Y1221, 0 )</f>
        <v>0</v>
      </c>
      <c r="X618">
        <f>([1]Source!CS1221/IF([1]Source!BS1221&lt;&gt; 0, [1]Source!BS1221,1) * [1]Source!I1221)</f>
        <v>131.79810000000001</v>
      </c>
    </row>
    <row r="619" spans="1:27" ht="60">
      <c r="A619" s="44">
        <v>48</v>
      </c>
      <c r="B619" s="44" t="str">
        <f>[1]Source!E1230</f>
        <v>199</v>
      </c>
      <c r="C619" s="45" t="str">
        <f>[1]Source!F1230</f>
        <v>08-01-003-4</v>
      </c>
      <c r="D619" s="46" t="s">
        <v>108</v>
      </c>
      <c r="E619" s="47" t="str">
        <f>[1]Source!H1230</f>
        <v>100 м2</v>
      </c>
      <c r="F619" s="17">
        <f>ROUND([1]Source!I1230,6)</f>
        <v>0.26</v>
      </c>
      <c r="G619" s="14">
        <f>IF( [1]Source!AK1230 &lt;&gt;0, [1]Source!AK1230, [1]Source!AL1230 + [1]Source!AM1230 + [1]Source!AO1230)</f>
        <v>2378.67</v>
      </c>
      <c r="H619" s="17"/>
      <c r="I619" s="17"/>
      <c r="J619" s="48" t="str">
        <f>IF( [1]Source!BO1230 &lt;&gt;"", [1]Source!BO1230, "" )</f>
        <v/>
      </c>
      <c r="K619" s="17"/>
      <c r="L619" s="17"/>
      <c r="M619" s="17"/>
      <c r="AA619">
        <v>48</v>
      </c>
    </row>
    <row r="620" spans="1:27" ht="15">
      <c r="A620" s="17"/>
      <c r="B620" s="17"/>
      <c r="C620" s="17"/>
      <c r="D620" s="17" t="s">
        <v>27</v>
      </c>
      <c r="E620" s="17"/>
      <c r="F620" s="17"/>
      <c r="G620" s="14">
        <f>[1]Source!AO1230</f>
        <v>734.38</v>
      </c>
      <c r="H620" s="48" t="str">
        <f>[1]Source!DG1230</f>
        <v/>
      </c>
      <c r="I620" s="14">
        <f>([1]Source!CT1230/IF([1]Source!BA1230&lt;&gt; 0, [1]Source!BA1230,1) * [1]Source!I1230)</f>
        <v>190.93880000000001</v>
      </c>
      <c r="J620" s="17"/>
      <c r="K620" s="17">
        <f>[1]Source!BA1230</f>
        <v>11.465999999999999</v>
      </c>
      <c r="L620" s="14">
        <f>[1]Source!S1230</f>
        <v>2189.3000000000002</v>
      </c>
      <c r="M620" s="17"/>
    </row>
    <row r="621" spans="1:27" ht="15">
      <c r="A621" s="17"/>
      <c r="B621" s="17"/>
      <c r="C621" s="17"/>
      <c r="D621" s="17" t="s">
        <v>28</v>
      </c>
      <c r="E621" s="17"/>
      <c r="F621" s="17"/>
      <c r="G621" s="14">
        <f>[1]Source!AM1230</f>
        <v>33.6</v>
      </c>
      <c r="H621" s="48" t="str">
        <f>[1]Source!DE1230</f>
        <v/>
      </c>
      <c r="I621" s="14">
        <f>([1]Source!CR1230/IF([1]Source!BB1230&lt;&gt; 0, [1]Source!BB1230,1) * [1]Source!I1230)</f>
        <v>8.7360000000000007</v>
      </c>
      <c r="J621" s="17"/>
      <c r="K621" s="17">
        <f>[1]Source!BB1230</f>
        <v>5.8449999999999998</v>
      </c>
      <c r="L621" s="14">
        <f>[1]Source!Q1230</f>
        <v>51.06</v>
      </c>
      <c r="M621" s="17"/>
    </row>
    <row r="622" spans="1:27" ht="15">
      <c r="A622" s="17"/>
      <c r="B622" s="17"/>
      <c r="C622" s="17"/>
      <c r="D622" s="17" t="s">
        <v>30</v>
      </c>
      <c r="E622" s="17"/>
      <c r="F622" s="17"/>
      <c r="G622" s="14">
        <f>[1]Source!AL1230</f>
        <v>1610.69</v>
      </c>
      <c r="H622" s="48" t="str">
        <f>[1]Source!DD1230</f>
        <v/>
      </c>
      <c r="I622" s="14">
        <f>([1]Source!CQ1230/IF([1]Source!BC1230&lt;&gt; 0, [1]Source!BC1230,1) * [1]Source!I1230)</f>
        <v>418.77940000000001</v>
      </c>
      <c r="J622" s="17"/>
      <c r="K622" s="17">
        <f>[1]Source!BC1230</f>
        <v>4.2619999999999996</v>
      </c>
      <c r="L622" s="14">
        <f>[1]Source!P1230</f>
        <v>1784.84</v>
      </c>
      <c r="M622" s="17"/>
    </row>
    <row r="623" spans="1:27" ht="15">
      <c r="A623" s="17"/>
      <c r="B623" s="17"/>
      <c r="C623" s="17"/>
      <c r="D623" s="17" t="s">
        <v>31</v>
      </c>
      <c r="E623" s="20" t="s">
        <v>34</v>
      </c>
      <c r="F623" s="17"/>
      <c r="G623" s="14">
        <f>[1]Source!BZ1230</f>
        <v>122</v>
      </c>
      <c r="H623" s="17"/>
      <c r="I623" s="14">
        <f>Y623 + Y626 + Y627 + Y628</f>
        <v>232.95</v>
      </c>
      <c r="J623" s="17"/>
      <c r="K623" s="14">
        <f>[1]Source!AT1230</f>
        <v>122</v>
      </c>
      <c r="L623" s="14">
        <f>[1]Source!X1230 + [1]Source!X1231 + [1]Source!X1232 + [1]Source!X1233 + [1]Source!X1234 + [1]Source!X1235</f>
        <v>2670.95</v>
      </c>
      <c r="M623" s="17"/>
      <c r="Y623">
        <f>ROUND((G623/100)*((([1]Source!CT1230/IF([1]Source!BA1230 &lt;&gt; 0, [1]Source!BA1230,1) * [1]Source!I1230)) + (([1]Source!CS1230/IF([1]Source!BS1230 &lt;&gt; 0, [1]Source!BS1230, 1) * [1]Source!I1230))),2)</f>
        <v>232.95</v>
      </c>
    </row>
    <row r="624" spans="1:27" ht="15">
      <c r="A624" s="17"/>
      <c r="B624" s="17"/>
      <c r="C624" s="17"/>
      <c r="D624" s="17" t="s">
        <v>32</v>
      </c>
      <c r="E624" s="20" t="s">
        <v>34</v>
      </c>
      <c r="F624" s="17"/>
      <c r="G624" s="14">
        <f>[1]Source!CA1230</f>
        <v>80</v>
      </c>
      <c r="H624" s="17"/>
      <c r="I624" s="14">
        <f>Z624 + Z626 + Z627 + Z628</f>
        <v>152.75</v>
      </c>
      <c r="J624" s="17"/>
      <c r="K624" s="14">
        <f>[1]Source!AU1230</f>
        <v>80</v>
      </c>
      <c r="L624" s="14">
        <f>[1]Source!Y1230 + [1]Source!Y1231 + [1]Source!Y1232 + [1]Source!Y1233 + [1]Source!Y1234 + [1]Source!Y1235</f>
        <v>1751.44</v>
      </c>
      <c r="M624" s="17"/>
      <c r="Z624">
        <f>ROUND((G624/100)*((([1]Source!CT1230/IF([1]Source!BA1230 &lt;&gt; 0, [1]Source!BA1230,1) * [1]Source!I1230)) + (([1]Source!CS1230/IF([1]Source!BS1230 &lt;&gt; 0, [1]Source!BS1230, 1) * [1]Source!I1230))),2)</f>
        <v>152.75</v>
      </c>
    </row>
    <row r="625" spans="1:27" ht="15">
      <c r="A625" s="17"/>
      <c r="B625" s="17"/>
      <c r="C625" s="17"/>
      <c r="D625" s="17" t="s">
        <v>33</v>
      </c>
      <c r="E625" s="20" t="s">
        <v>35</v>
      </c>
      <c r="F625" s="17">
        <f>[1]Source!AQ1230</f>
        <v>88.8</v>
      </c>
      <c r="G625" s="17"/>
      <c r="H625" s="48" t="str">
        <f>[1]Source!DI1230</f>
        <v/>
      </c>
      <c r="I625" s="17"/>
      <c r="J625" s="17"/>
      <c r="K625" s="17"/>
      <c r="L625" s="17"/>
      <c r="M625" s="14">
        <f>[1]Source!U1230</f>
        <v>23.088000000000001</v>
      </c>
    </row>
    <row r="626" spans="1:27" ht="45">
      <c r="A626" s="45"/>
      <c r="B626" s="45"/>
      <c r="C626" s="45" t="str">
        <f>[1]Source!F1231</f>
        <v>113-0368</v>
      </c>
      <c r="D626" s="46" t="s">
        <v>95</v>
      </c>
      <c r="E626" s="47" t="str">
        <f>[1]Source!H1231</f>
        <v>т</v>
      </c>
      <c r="F626" s="17">
        <f>ROUND([1]Source!I1231,6)</f>
        <v>-1.2999999999999999E-2</v>
      </c>
      <c r="G626" s="14">
        <f>IF([1]Source!AL1231=0,[1]Source!AK1231,[1]Source!AL1231)</f>
        <v>7373.5</v>
      </c>
      <c r="H626" s="48" t="str">
        <f>[1]Source!DD1231</f>
        <v/>
      </c>
      <c r="I626" s="61">
        <f>([1]Source!CR1231/IF([1]Source!BB1231&lt;&gt; 0, [1]Source!BB1231,1) * [1]Source!I1231) + ([1]Source!CQ1231/IF([1]Source!BC1231&lt;&gt; 0, [1]Source!BC1231,1) * [1]Source!I1231) + ([1]Source!CT1231/IF([1]Source!BA1231&lt;&gt; 0, [1]Source!BA1231,1) * [1]Source!I1231)</f>
        <v>-95.855499999999992</v>
      </c>
      <c r="J626" s="48" t="str">
        <f>IF( [1]Source!BO1231 &lt;&gt;"", [1]Source!BO1231, "" )</f>
        <v/>
      </c>
      <c r="K626" s="17">
        <f>[1]Source!BC1231</f>
        <v>4.2619999999999996</v>
      </c>
      <c r="L626" s="14">
        <f>[1]Source!O1231</f>
        <v>-408.54</v>
      </c>
      <c r="M626" s="17"/>
      <c r="O626">
        <f>([1]Source!CT1231/IF([1]Source!BA1231&lt;&gt; 0, [1]Source!BA1231,1) * [1]Source!I1231)</f>
        <v>0</v>
      </c>
      <c r="P626">
        <f>IF( [1]Source!BI1231 = 1, (([1]Source!CR1231/IF([1]Source!BB1231&lt;&gt; 0, [1]Source!BB1231,1) * [1]Source!I1231) + ([1]Source!CQ1231/IF([1]Source!BC1231&lt;&gt; 0, [1]Source!BC1231,1) * [1]Source!I1231) + ([1]Source!CT1231/IF([1]Source!BA1231&lt;&gt; 0, [1]Source!BA1231,1) * [1]Source!I1231)), 0 )</f>
        <v>-95.855499999999992</v>
      </c>
      <c r="Q626">
        <f>IF( [1]Source!BI1231 = 2, (([1]Source!CR1231/IF([1]Source!BB1231&lt;&gt; 0, [1]Source!BB1231,1) * [1]Source!I1231) + ([1]Source!CQ1231/IF([1]Source!BC1231&lt;&gt; 0, [1]Source!BC1231,1) * [1]Source!I1231) + ([1]Source!CT1231/IF([1]Source!BA1231&lt;&gt; 0, [1]Source!BA1231,1) * [1]Source!I1231)), 0 )</f>
        <v>0</v>
      </c>
      <c r="R626">
        <f>IF( [1]Source!BI1231 = 3, (([1]Source!CR1231/IF([1]Source!BB1231&lt;&gt; 0, [1]Source!BB1231,1) * [1]Source!I1231) + ([1]Source!CQ1231/IF([1]Source!BC1231&lt;&gt; 0, [1]Source!BC1231,1) * [1]Source!I1231) + ([1]Source!CT1231/IF([1]Source!BA1231&lt;&gt; 0, [1]Source!BA1231,1) * [1]Source!I1231)), 0 )</f>
        <v>0</v>
      </c>
      <c r="S626">
        <f>IF( [1]Source!BI1231 = 4, (([1]Source!CR1231/IF([1]Source!BB1231&lt;&gt; 0, [1]Source!BB1231,1) * [1]Source!I1231) + ([1]Source!CQ1231/IF([1]Source!BC1231&lt;&gt; 0, [1]Source!BC1231,1) * [1]Source!I1231) + ([1]Source!CT1231/IF([1]Source!BA1231&lt;&gt; 0, [1]Source!BA1231,1) * [1]Source!I1231)), 0 )</f>
        <v>0</v>
      </c>
      <c r="T626">
        <f>IF( [1]Source!BI1231 = 1, [1]Source!O1231 + [1]Source!X1231 + [1]Source!Y1231, 0 )</f>
        <v>-408.54</v>
      </c>
      <c r="U626">
        <f>IF( [1]Source!BI1231 = 2, [1]Source!O1231 + [1]Source!X1231 + [1]Source!Y1231, 0 )</f>
        <v>0</v>
      </c>
      <c r="V626">
        <f>IF( [1]Source!BI1231 = 3, [1]Source!O1231 + [1]Source!X1231 + [1]Source!Y1231, 0 )</f>
        <v>0</v>
      </c>
      <c r="W626">
        <f>IF( [1]Source!BI1231 = 4, [1]Source!O1231 + [1]Source!X1231 + [1]Source!Y1231, 0 )</f>
        <v>0</v>
      </c>
      <c r="X626">
        <f>([1]Source!CS1231/IF([1]Source!BS1231&lt;&gt; 0, [1]Source!BS1231,1) * [1]Source!I1231)</f>
        <v>0</v>
      </c>
      <c r="Y626">
        <f>ROUND(([1]Source!BZ1231/100)*(([1]Source!CT1231/IF([1]Source!BA1231&lt;&gt; 0, [1]Source!BA1231,1) * [1]Source!I1231) + (([1]Source!CS1231/IF([1]Source!BS1231&lt;&gt; 0, [1]Source!BS1231,1) * [1]Source!I1231) )),2)</f>
        <v>0</v>
      </c>
      <c r="Z626">
        <f>ROUND(([1]Source!CA1231/100)*(([1]Source!CT1231/IF([1]Source!BA1231&lt;&gt; 0, [1]Source!BA1231,1) * [1]Source!I1231) + (([1]Source!CS1231/IF([1]Source!BS1231&lt;&gt; 0, [1]Source!BS1231,1) * [1]Source!I1231) )),2)</f>
        <v>0</v>
      </c>
    </row>
    <row r="627" spans="1:27" ht="60">
      <c r="A627" s="45"/>
      <c r="B627" s="45"/>
      <c r="C627" s="45" t="str">
        <f>[1]Source!F1232</f>
        <v>402-0078</v>
      </c>
      <c r="D627" s="46" t="s">
        <v>99</v>
      </c>
      <c r="E627" s="47" t="str">
        <f>[1]Source!H1232</f>
        <v>м3</v>
      </c>
      <c r="F627" s="17">
        <f>ROUND([1]Source!I1232,6)</f>
        <v>-0.72799999999999998</v>
      </c>
      <c r="G627" s="14">
        <f>IF([1]Source!AL1232=0,[1]Source!AK1232,[1]Source!AL1232)</f>
        <v>442.85</v>
      </c>
      <c r="H627" s="48" t="str">
        <f>[1]Source!DD1232</f>
        <v/>
      </c>
      <c r="I627" s="61">
        <f>([1]Source!CR1232/IF([1]Source!BB1232&lt;&gt; 0, [1]Source!BB1232,1) * [1]Source!I1232) + ([1]Source!CQ1232/IF([1]Source!BC1232&lt;&gt; 0, [1]Source!BC1232,1) * [1]Source!I1232) + ([1]Source!CT1232/IF([1]Source!BA1232&lt;&gt; 0, [1]Source!BA1232,1) * [1]Source!I1232)</f>
        <v>-322.39480000000003</v>
      </c>
      <c r="J627" s="48" t="str">
        <f>IF( [1]Source!BO1232 &lt;&gt;"", [1]Source!BO1232, "" )</f>
        <v/>
      </c>
      <c r="K627" s="17">
        <f>[1]Source!BC1232</f>
        <v>4.2619999999999996</v>
      </c>
      <c r="L627" s="14">
        <f>[1]Source!O1232</f>
        <v>-1374.05</v>
      </c>
      <c r="M627" s="17"/>
      <c r="O627">
        <f>([1]Source!CT1232/IF([1]Source!BA1232&lt;&gt; 0, [1]Source!BA1232,1) * [1]Source!I1232)</f>
        <v>0</v>
      </c>
      <c r="P627">
        <f>IF( [1]Source!BI1232 = 1, (([1]Source!CR1232/IF([1]Source!BB1232&lt;&gt; 0, [1]Source!BB1232,1) * [1]Source!I1232) + ([1]Source!CQ1232/IF([1]Source!BC1232&lt;&gt; 0, [1]Source!BC1232,1) * [1]Source!I1232) + ([1]Source!CT1232/IF([1]Source!BA1232&lt;&gt; 0, [1]Source!BA1232,1) * [1]Source!I1232)), 0 )</f>
        <v>-322.39480000000003</v>
      </c>
      <c r="Q627">
        <f>IF( [1]Source!BI1232 = 2, (([1]Source!CR1232/IF([1]Source!BB1232&lt;&gt; 0, [1]Source!BB1232,1) * [1]Source!I1232) + ([1]Source!CQ1232/IF([1]Source!BC1232&lt;&gt; 0, [1]Source!BC1232,1) * [1]Source!I1232) + ([1]Source!CT1232/IF([1]Source!BA1232&lt;&gt; 0, [1]Source!BA1232,1) * [1]Source!I1232)), 0 )</f>
        <v>0</v>
      </c>
      <c r="R627">
        <f>IF( [1]Source!BI1232 = 3, (([1]Source!CR1232/IF([1]Source!BB1232&lt;&gt; 0, [1]Source!BB1232,1) * [1]Source!I1232) + ([1]Source!CQ1232/IF([1]Source!BC1232&lt;&gt; 0, [1]Source!BC1232,1) * [1]Source!I1232) + ([1]Source!CT1232/IF([1]Source!BA1232&lt;&gt; 0, [1]Source!BA1232,1) * [1]Source!I1232)), 0 )</f>
        <v>0</v>
      </c>
      <c r="S627">
        <f>IF( [1]Source!BI1232 = 4, (([1]Source!CR1232/IF([1]Source!BB1232&lt;&gt; 0, [1]Source!BB1232,1) * [1]Source!I1232) + ([1]Source!CQ1232/IF([1]Source!BC1232&lt;&gt; 0, [1]Source!BC1232,1) * [1]Source!I1232) + ([1]Source!CT1232/IF([1]Source!BA1232&lt;&gt; 0, [1]Source!BA1232,1) * [1]Source!I1232)), 0 )</f>
        <v>0</v>
      </c>
      <c r="T627">
        <f>IF( [1]Source!BI1232 = 1, [1]Source!O1232 + [1]Source!X1232 + [1]Source!Y1232, 0 )</f>
        <v>-1374.05</v>
      </c>
      <c r="U627">
        <f>IF( [1]Source!BI1232 = 2, [1]Source!O1232 + [1]Source!X1232 + [1]Source!Y1232, 0 )</f>
        <v>0</v>
      </c>
      <c r="V627">
        <f>IF( [1]Source!BI1232 = 3, [1]Source!O1232 + [1]Source!X1232 + [1]Source!Y1232, 0 )</f>
        <v>0</v>
      </c>
      <c r="W627">
        <f>IF( [1]Source!BI1232 = 4, [1]Source!O1232 + [1]Source!X1232 + [1]Source!Y1232, 0 )</f>
        <v>0</v>
      </c>
      <c r="X627">
        <f>([1]Source!CS1232/IF([1]Source!BS1232&lt;&gt; 0, [1]Source!BS1232,1) * [1]Source!I1232)</f>
        <v>0</v>
      </c>
      <c r="Y627">
        <f>ROUND(([1]Source!BZ1232/100)*(([1]Source!CT1232/IF([1]Source!BA1232&lt;&gt; 0, [1]Source!BA1232,1) * [1]Source!I1232) + (([1]Source!CS1232/IF([1]Source!BS1232&lt;&gt; 0, [1]Source!BS1232,1) * [1]Source!I1232) )),2)</f>
        <v>0</v>
      </c>
      <c r="Z627">
        <f>ROUND(([1]Source!CA1232/100)*(([1]Source!CT1232/IF([1]Source!BA1232&lt;&gt; 0, [1]Source!BA1232,1) * [1]Source!I1232) + (([1]Source!CS1232/IF([1]Source!BS1232&lt;&gt; 0, [1]Source!BS1232,1) * [1]Source!I1232) )),2)</f>
        <v>0</v>
      </c>
    </row>
    <row r="628" spans="1:27" ht="60">
      <c r="A628" s="50"/>
      <c r="B628" s="50"/>
      <c r="C628" s="50" t="str">
        <f>[1]Source!F1234</f>
        <v>Т/Н № 2708 от 30.07.2010</v>
      </c>
      <c r="D628" s="51" t="s">
        <v>97</v>
      </c>
      <c r="E628" s="52" t="str">
        <f>[1]Source!H1234</f>
        <v>кг</v>
      </c>
      <c r="F628" s="53">
        <f>ROUND([1]Source!I1234,6)</f>
        <v>31.2</v>
      </c>
      <c r="G628" s="54">
        <f>[1]Source!AC1234</f>
        <v>17.239999999999998</v>
      </c>
      <c r="H628" s="53"/>
      <c r="I628" s="56">
        <f>([1]Source!CR1234/IF([1]Source!BB1234&lt;&gt; 0, [1]Source!BB1234,1) * [1]Source!I1234) + ([1]Source!CQ1234/IF([1]Source!BC1234&lt;&gt; 0, [1]Source!BC1234,1) * [1]Source!I1234) + ([1]Source!CT1234/IF([1]Source!BA1234&lt;&gt; 0, [1]Source!BA1234,1) * [1]Source!I1234)</f>
        <v>537.88800000000003</v>
      </c>
      <c r="J628" s="55" t="str">
        <f>IF( [1]Source!BO1234 &lt;&gt;"", [1]Source!BO1234, "" )</f>
        <v/>
      </c>
      <c r="K628" s="53">
        <f>[1]Source!BC1234</f>
        <v>4.2619999999999996</v>
      </c>
      <c r="L628" s="54">
        <f>[1]Source!O1234</f>
        <v>2292.48</v>
      </c>
      <c r="M628" s="53"/>
      <c r="O628">
        <f>([1]Source!CT1234/IF([1]Source!BA1234&lt;&gt; 0, [1]Source!BA1234,1) * [1]Source!I1234)</f>
        <v>0</v>
      </c>
      <c r="P628">
        <f>IF( [1]Source!BI1234 = 1, (([1]Source!CR1234/IF([1]Source!BB1234&lt;&gt; 0, [1]Source!BB1234,1) * [1]Source!I1234) + ([1]Source!CQ1234/IF([1]Source!BC1234&lt;&gt; 0, [1]Source!BC1234,1) * [1]Source!I1234) + ([1]Source!CT1234/IF([1]Source!BA1234&lt;&gt; 0, [1]Source!BA1234,1) * [1]Source!I1234)), 0 )</f>
        <v>537.88800000000003</v>
      </c>
      <c r="Q628">
        <f>IF( [1]Source!BI1234 = 2, (([1]Source!CR1234/IF([1]Source!BB1234&lt;&gt; 0, [1]Source!BB1234,1) * [1]Source!I1234) + ([1]Source!CQ1234/IF([1]Source!BC1234&lt;&gt; 0, [1]Source!BC1234,1) * [1]Source!I1234) + ([1]Source!CT1234/IF([1]Source!BA1234&lt;&gt; 0, [1]Source!BA1234,1) * [1]Source!I1234)), 0 )</f>
        <v>0</v>
      </c>
      <c r="R628">
        <f>IF( [1]Source!BI1234 = 3, (([1]Source!CR1234/IF([1]Source!BB1234&lt;&gt; 0, [1]Source!BB1234,1) * [1]Source!I1234) + ([1]Source!CQ1234/IF([1]Source!BC1234&lt;&gt; 0, [1]Source!BC1234,1) * [1]Source!I1234) + ([1]Source!CT1234/IF([1]Source!BA1234&lt;&gt; 0, [1]Source!BA1234,1) * [1]Source!I1234)), 0 )</f>
        <v>0</v>
      </c>
      <c r="S628">
        <f>IF( [1]Source!BI1234 = 4, (([1]Source!CR1234/IF([1]Source!BB1234&lt;&gt; 0, [1]Source!BB1234,1) * [1]Source!I1234) + ([1]Source!CQ1234/IF([1]Source!BC1234&lt;&gt; 0, [1]Source!BC1234,1) * [1]Source!I1234) + ([1]Source!CT1234/IF([1]Source!BA1234&lt;&gt; 0, [1]Source!BA1234,1) * [1]Source!I1234)), 0 )</f>
        <v>0</v>
      </c>
      <c r="T628">
        <f>IF( [1]Source!BI1234 = 1, [1]Source!O1234 + [1]Source!X1234 + [1]Source!Y1234, 0 )</f>
        <v>2292.48</v>
      </c>
      <c r="U628">
        <f>IF( [1]Source!BI1234 = 2, [1]Source!O1234 + [1]Source!X1234 + [1]Source!Y1234, 0 )</f>
        <v>0</v>
      </c>
      <c r="V628">
        <f>IF( [1]Source!BI1234 = 3, [1]Source!O1234 + [1]Source!X1234 + [1]Source!Y1234, 0 )</f>
        <v>0</v>
      </c>
      <c r="W628">
        <f>IF( [1]Source!BI1234 = 4, [1]Source!O1234 + [1]Source!X1234 + [1]Source!Y1234, 0 )</f>
        <v>0</v>
      </c>
      <c r="X628">
        <f>([1]Source!CS1234/IF([1]Source!BS1234&lt;&gt; 0, [1]Source!BS1234,1) * [1]Source!I1234)</f>
        <v>0</v>
      </c>
      <c r="Y628">
        <f>ROUND(([1]Source!BZ1234/100)*(([1]Source!CT1234/IF([1]Source!BA1234&lt;&gt; 0, [1]Source!BA1234,1) * [1]Source!I1234) + (([1]Source!CS1234/IF([1]Source!BS1234&lt;&gt; 0, [1]Source!BS1234,1) * [1]Source!I1234) )),2)</f>
        <v>0</v>
      </c>
      <c r="Z628">
        <f>ROUND(([1]Source!CA1234/100)*(([1]Source!CT1234/IF([1]Source!BA1234&lt;&gt; 0, [1]Source!BA1234,1) * [1]Source!I1234) + (([1]Source!CS1234/IF([1]Source!BS1234&lt;&gt; 0, [1]Source!BS1234,1) * [1]Source!I1234) )),2)</f>
        <v>0</v>
      </c>
    </row>
    <row r="629" spans="1:27" ht="15.75">
      <c r="A629" s="17"/>
      <c r="B629" s="17"/>
      <c r="C629" s="17"/>
      <c r="D629" s="17"/>
      <c r="E629" s="17"/>
      <c r="F629" s="17"/>
      <c r="G629" s="17"/>
      <c r="H629" s="17"/>
      <c r="I629" s="57">
        <f>([1]Source!CT1230/IF([1]Source!BA1230 &lt;&gt;0, [1]Source!BA1230, 1) * [1]Source!I1230) + ([1]Source!CR1230 / IF([1]Source!BB1230 &lt;&gt;0, [1]Source!BB1230, 1) * [1]Source!I1230 ) + I622 + I623 + I624 + I626 + I627 + I628</f>
        <v>1123.7918999999999</v>
      </c>
      <c r="J629" s="58"/>
      <c r="K629" s="58"/>
      <c r="L629" s="57">
        <f>[1]Source!S1230+[1]Source!Q1230+L622 + L623 + L624 + L626 + L627 + L628</f>
        <v>8957.48</v>
      </c>
      <c r="M629" s="57">
        <f>[1]Source!U1230</f>
        <v>23.088000000000001</v>
      </c>
      <c r="N629" s="59">
        <f>I629</f>
        <v>1123.7918999999999</v>
      </c>
      <c r="O629">
        <f>([1]Source!CT1230/IF([1]Source!BA1230&lt;&gt; 0, [1]Source!BA1230,1) * [1]Source!I1230)</f>
        <v>190.93880000000001</v>
      </c>
      <c r="P629">
        <f>IF( [1]Source!BI1230 = 1, (( ( ([1]Source!CT1230/IF([1]Source!BA1230 &lt;&gt;0,[1]Source!BA1230, 1) * [1]Source!I1230) + ([1]Source!CR1230/IF([1]Source!BB1230 &lt;&gt;0,[1]Source!BB1230, 1)* [1]Source!I1230) + ([1]Source!CQ1230/IF([1]Source!BC1230 &lt;&gt;0,[1]Source!BC1230, 1) * [1]Source!I1230) ) + (([1]Source!BZ1230/100)*( ([1]Source!CT1230/IF([1]Source!BA1230 &lt;&gt;0,[1]Source!BA1230, 1)* [1]Source!I1230) + ([1]Source!CS1230/IF([1]Source!BS1230 &lt;&gt;0,[1]Source!BS1230, 1) * [1]Source!I1230 ))) + (([1]Source!CA1230/100)*( ([1]Source!CT1230/IF([1]Source!BA1230 &lt;&gt;0,[1]Source!BA1230, 1)* [1]Source!I1230) + ([1]Source!CS1230/IF([1]Source!BS1230 &lt;&gt;0,[1]Source!BS1230, 1) * [1]Source!I1230 ))))), 0 )</f>
        <v>1004.150576</v>
      </c>
      <c r="Q629">
        <f>IF( [1]Source!BI1230 = 2, (( ( ([1]Source!CT1230/IF([1]Source!BA1230 &lt;&gt;0,[1]Source!BA1230, 1) * [1]Source!I1230) + ([1]Source!CR1230/IF([1]Source!BB1230 &lt;&gt;0,[1]Source!BB1230, 1)* [1]Source!I1230) + ([1]Source!CQ1230/IF([1]Source!BC1230 &lt;&gt;0,[1]Source!BC1230, 1) * [1]Source!I1230) ) + (([1]Source!BZ1230/100)*( ([1]Source!CT1230/IF([1]Source!BA1230 &lt;&gt;0,[1]Source!BA1230, 1)* [1]Source!I1230) + ([1]Source!CS1230/IF([1]Source!BS1230 &lt;&gt;0,[1]Source!BS1230, 1) * [1]Source!I1230 ))) + (([1]Source!CA1230/100)*( ([1]Source!CT1230/IF([1]Source!BA1230 &lt;&gt;0,[1]Source!BA1230, 1)* [1]Source!I1230) + ([1]Source!CS1230/IF([1]Source!BS1230 &lt;&gt;0,[1]Source!BS1230, 1) * [1]Source!I1230 ))))), 0 )</f>
        <v>0</v>
      </c>
      <c r="R629">
        <f>IF( [1]Source!BI1230 = 3, (( ( ([1]Source!CT1230/IF([1]Source!BA1230 &lt;&gt;0,[1]Source!BA1230, 1) * [1]Source!I1230) + ([1]Source!CR1230/IF([1]Source!BB1230 &lt;&gt;0,[1]Source!BB1230, 1)* [1]Source!I1230) + ([1]Source!CQ1230/IF([1]Source!BC1230 &lt;&gt;0,[1]Source!BC1230, 1) * [1]Source!I1230) ) + (([1]Source!BZ1230/100)*( ([1]Source!CT1230/IF([1]Source!BA1230 &lt;&gt;0,[1]Source!BA1230, 1)* [1]Source!I1230) + ([1]Source!CS1230/IF([1]Source!BS1230 &lt;&gt;0,[1]Source!BS1230, 1) * [1]Source!I1230 ))) + (([1]Source!CA1230/100)*( ([1]Source!CT1230/IF([1]Source!BA1230 &lt;&gt;0,[1]Source!BA1230, 1)* [1]Source!I1230) + ([1]Source!CS1230/IF([1]Source!BS1230 &lt;&gt;0,[1]Source!BS1230, 1) * [1]Source!I1230 ))))), 0 )</f>
        <v>0</v>
      </c>
      <c r="S629">
        <f>IF( [1]Source!BI1230 = 4, (( ( ([1]Source!CT1230/IF([1]Source!BA1230 &lt;&gt;0,[1]Source!BA1230, 1) * [1]Source!I1230) + ([1]Source!CR1230/IF([1]Source!BB1230 &lt;&gt;0,[1]Source!BB1230, 1)* [1]Source!I1230) + ([1]Source!CQ1230/IF([1]Source!BC1230 &lt;&gt;0,[1]Source!BC1230, 1) * [1]Source!I1230) ) + (([1]Source!BZ1230/100)*( ([1]Source!CT1230/IF([1]Source!BA1230 &lt;&gt;0,[1]Source!BA1230, 1)* [1]Source!I1230) + ([1]Source!CS1230/IF([1]Source!BS1230 &lt;&gt;0,[1]Source!BS1230, 1) * [1]Source!I1230 ))) + (([1]Source!CA1230/100)*( ([1]Source!CT1230/IF([1]Source!BA1230 &lt;&gt;0,[1]Source!BA1230, 1)* [1]Source!I1230) + ([1]Source!CS1230/IF([1]Source!BS1230 &lt;&gt;0,[1]Source!BS1230, 1) * [1]Source!I1230 ))))), 0 )</f>
        <v>0</v>
      </c>
      <c r="T629">
        <f>IF( [1]Source!BI1230 = 1, [1]Source!O1230 + [1]Source!X1230 + [1]Source!Y1230, 0 )</f>
        <v>8447.59</v>
      </c>
      <c r="U629">
        <f>IF( [1]Source!BI1230 = 2, [1]Source!O1230 + [1]Source!X1230 + [1]Source!Y1230, 0 )</f>
        <v>0</v>
      </c>
      <c r="V629">
        <f>IF( [1]Source!BI1230 = 3, [1]Source!O1230 + [1]Source!X1230 + [1]Source!Y1230, 0 )</f>
        <v>0</v>
      </c>
      <c r="W629">
        <f>IF( [1]Source!BI1230 = 4, [1]Source!O1230 + [1]Source!X1230 + [1]Source!Y1230, 0 )</f>
        <v>0</v>
      </c>
      <c r="X629">
        <f>([1]Source!CS1230/IF([1]Source!BS1230&lt;&gt; 0, [1]Source!BS1230,1) * [1]Source!I1230)</f>
        <v>0</v>
      </c>
    </row>
    <row r="630" spans="1:27" ht="60">
      <c r="A630" s="44">
        <v>49</v>
      </c>
      <c r="B630" s="44" t="str">
        <f>[1]Source!E1236</f>
        <v>200</v>
      </c>
      <c r="C630" s="45" t="str">
        <f>[1]Source!F1236</f>
        <v>08-01-003-1</v>
      </c>
      <c r="D630" s="46" t="s">
        <v>109</v>
      </c>
      <c r="E630" s="47" t="str">
        <f>[1]Source!H1236</f>
        <v>100 м2</v>
      </c>
      <c r="F630" s="17">
        <f>ROUND([1]Source!I1236,6)</f>
        <v>0.42</v>
      </c>
      <c r="G630" s="14">
        <f>IF( [1]Source!AK1236 &lt;&gt;0, [1]Source!AK1236, [1]Source!AL1236 + [1]Source!AM1236 + [1]Source!AO1236)</f>
        <v>1950.25</v>
      </c>
      <c r="H630" s="17"/>
      <c r="I630" s="17"/>
      <c r="J630" s="48" t="str">
        <f>IF( [1]Source!BO1236 &lt;&gt;"", [1]Source!BO1236, "" )</f>
        <v/>
      </c>
      <c r="K630" s="17"/>
      <c r="L630" s="17"/>
      <c r="M630" s="17"/>
      <c r="AA630">
        <v>49</v>
      </c>
    </row>
    <row r="631" spans="1:27" ht="15">
      <c r="A631" s="17"/>
      <c r="B631" s="17"/>
      <c r="C631" s="17"/>
      <c r="D631" s="17" t="s">
        <v>27</v>
      </c>
      <c r="E631" s="17"/>
      <c r="F631" s="17"/>
      <c r="G631" s="14">
        <f>[1]Source!AO1236</f>
        <v>287.64999999999998</v>
      </c>
      <c r="H631" s="48" t="str">
        <f>[1]Source!DG1236</f>
        <v/>
      </c>
      <c r="I631" s="14">
        <f>([1]Source!CT1236/IF([1]Source!BA1236&lt;&gt; 0, [1]Source!BA1236,1) * [1]Source!I1236)</f>
        <v>120.81299999999999</v>
      </c>
      <c r="J631" s="17"/>
      <c r="K631" s="17">
        <f>[1]Source!BA1236</f>
        <v>11.465999999999999</v>
      </c>
      <c r="L631" s="14">
        <f>[1]Source!S1236</f>
        <v>1385.24</v>
      </c>
      <c r="M631" s="17"/>
    </row>
    <row r="632" spans="1:27" ht="15">
      <c r="A632" s="17"/>
      <c r="B632" s="17"/>
      <c r="C632" s="17"/>
      <c r="D632" s="17" t="s">
        <v>28</v>
      </c>
      <c r="E632" s="17"/>
      <c r="F632" s="17"/>
      <c r="G632" s="14">
        <f>[1]Source!AM1236</f>
        <v>33.6</v>
      </c>
      <c r="H632" s="48" t="str">
        <f>[1]Source!DE1236</f>
        <v/>
      </c>
      <c r="I632" s="14">
        <f>([1]Source!CR1236/IF([1]Source!BB1236&lt;&gt; 0, [1]Source!BB1236,1) * [1]Source!I1236)</f>
        <v>14.112</v>
      </c>
      <c r="J632" s="17"/>
      <c r="K632" s="17">
        <f>[1]Source!BB1236</f>
        <v>5.8449999999999998</v>
      </c>
      <c r="L632" s="14">
        <f>[1]Source!Q1236</f>
        <v>82.48</v>
      </c>
      <c r="M632" s="17"/>
    </row>
    <row r="633" spans="1:27" ht="15">
      <c r="A633" s="17"/>
      <c r="B633" s="17"/>
      <c r="C633" s="17"/>
      <c r="D633" s="17" t="s">
        <v>30</v>
      </c>
      <c r="E633" s="17"/>
      <c r="F633" s="17"/>
      <c r="G633" s="14">
        <f>[1]Source!AL1236</f>
        <v>1629</v>
      </c>
      <c r="H633" s="48" t="str">
        <f>[1]Source!DD1236</f>
        <v/>
      </c>
      <c r="I633" s="14">
        <f>([1]Source!CQ1236/IF([1]Source!BC1236&lt;&gt; 0, [1]Source!BC1236,1) * [1]Source!I1236)</f>
        <v>684.18</v>
      </c>
      <c r="J633" s="17"/>
      <c r="K633" s="17">
        <f>[1]Source!BC1236</f>
        <v>4.2619999999999996</v>
      </c>
      <c r="L633" s="14">
        <f>[1]Source!P1236</f>
        <v>2915.98</v>
      </c>
      <c r="M633" s="17"/>
    </row>
    <row r="634" spans="1:27" ht="15">
      <c r="A634" s="17"/>
      <c r="B634" s="17"/>
      <c r="C634" s="17"/>
      <c r="D634" s="17" t="s">
        <v>31</v>
      </c>
      <c r="E634" s="20" t="s">
        <v>34</v>
      </c>
      <c r="F634" s="17"/>
      <c r="G634" s="14">
        <f>[1]Source!BZ1236</f>
        <v>122</v>
      </c>
      <c r="H634" s="17"/>
      <c r="I634" s="14">
        <f>Y634 + Y637 + Y638 + Y639</f>
        <v>147.38999999999999</v>
      </c>
      <c r="J634" s="17"/>
      <c r="K634" s="14">
        <f>[1]Source!AT1236</f>
        <v>122</v>
      </c>
      <c r="L634" s="14">
        <f>[1]Source!X1236 + [1]Source!X1237 + [1]Source!X1238 + [1]Source!X1239 + [1]Source!X1240 + [1]Source!X1241</f>
        <v>1689.99</v>
      </c>
      <c r="M634" s="17"/>
      <c r="Y634">
        <f>ROUND((G634/100)*((([1]Source!CT1236/IF([1]Source!BA1236 &lt;&gt; 0, [1]Source!BA1236,1) * [1]Source!I1236)) + (([1]Source!CS1236/IF([1]Source!BS1236 &lt;&gt; 0, [1]Source!BS1236, 1) * [1]Source!I1236))),2)</f>
        <v>147.38999999999999</v>
      </c>
    </row>
    <row r="635" spans="1:27" ht="15">
      <c r="A635" s="17"/>
      <c r="B635" s="17"/>
      <c r="C635" s="17"/>
      <c r="D635" s="17" t="s">
        <v>32</v>
      </c>
      <c r="E635" s="20" t="s">
        <v>34</v>
      </c>
      <c r="F635" s="17"/>
      <c r="G635" s="14">
        <f>[1]Source!CA1236</f>
        <v>80</v>
      </c>
      <c r="H635" s="17"/>
      <c r="I635" s="14">
        <f>Z635 + Z637 + Z638 + Z639</f>
        <v>96.65</v>
      </c>
      <c r="J635" s="17"/>
      <c r="K635" s="14">
        <f>[1]Source!AU1236</f>
        <v>80</v>
      </c>
      <c r="L635" s="14">
        <f>[1]Source!Y1236 + [1]Source!Y1237 + [1]Source!Y1238 + [1]Source!Y1239 + [1]Source!Y1240 + [1]Source!Y1241</f>
        <v>1108.19</v>
      </c>
      <c r="M635" s="17"/>
      <c r="Z635">
        <f>ROUND((G635/100)*((([1]Source!CT1236/IF([1]Source!BA1236 &lt;&gt; 0, [1]Source!BA1236,1) * [1]Source!I1236)) + (([1]Source!CS1236/IF([1]Source!BS1236 &lt;&gt; 0, [1]Source!BS1236, 1) * [1]Source!I1236))),2)</f>
        <v>96.65</v>
      </c>
    </row>
    <row r="636" spans="1:27" ht="15">
      <c r="A636" s="17"/>
      <c r="B636" s="17"/>
      <c r="C636" s="17"/>
      <c r="D636" s="17" t="s">
        <v>33</v>
      </c>
      <c r="E636" s="20" t="s">
        <v>35</v>
      </c>
      <c r="F636" s="17">
        <f>[1]Source!AQ1236</f>
        <v>38.200000000000003</v>
      </c>
      <c r="G636" s="17"/>
      <c r="H636" s="48" t="str">
        <f>[1]Source!DI1236</f>
        <v/>
      </c>
      <c r="I636" s="17"/>
      <c r="J636" s="17"/>
      <c r="K636" s="17"/>
      <c r="L636" s="17"/>
      <c r="M636" s="14">
        <f>[1]Source!U1236</f>
        <v>16.044</v>
      </c>
    </row>
    <row r="637" spans="1:27" ht="45">
      <c r="A637" s="45"/>
      <c r="B637" s="45"/>
      <c r="C637" s="45" t="str">
        <f>[1]Source!F1237</f>
        <v>113-0368</v>
      </c>
      <c r="D637" s="46" t="s">
        <v>95</v>
      </c>
      <c r="E637" s="47" t="str">
        <f>[1]Source!H1237</f>
        <v>т</v>
      </c>
      <c r="F637" s="17">
        <f>ROUND([1]Source!I1237,6)</f>
        <v>-2.1000000000000001E-2</v>
      </c>
      <c r="G637" s="14">
        <f>IF([1]Source!AL1237=0,[1]Source!AK1237,[1]Source!AL1237)</f>
        <v>7373.5</v>
      </c>
      <c r="H637" s="48" t="str">
        <f>[1]Source!DD1237</f>
        <v/>
      </c>
      <c r="I637" s="61">
        <f>([1]Source!CR1237/IF([1]Source!BB1237&lt;&gt; 0, [1]Source!BB1237,1) * [1]Source!I1237) + ([1]Source!CQ1237/IF([1]Source!BC1237&lt;&gt; 0, [1]Source!BC1237,1) * [1]Source!I1237) + ([1]Source!CT1237/IF([1]Source!BA1237&lt;&gt; 0, [1]Source!BA1237,1) * [1]Source!I1237)</f>
        <v>-154.84350000000001</v>
      </c>
      <c r="J637" s="48" t="str">
        <f>IF( [1]Source!BO1237 &lt;&gt;"", [1]Source!BO1237, "" )</f>
        <v/>
      </c>
      <c r="K637" s="17">
        <f>[1]Source!BC1237</f>
        <v>4.2619999999999996</v>
      </c>
      <c r="L637" s="14">
        <f>[1]Source!O1237</f>
        <v>-659.94</v>
      </c>
      <c r="M637" s="17"/>
      <c r="O637">
        <f>([1]Source!CT1237/IF([1]Source!BA1237&lt;&gt; 0, [1]Source!BA1237,1) * [1]Source!I1237)</f>
        <v>0</v>
      </c>
      <c r="P637">
        <f>IF( [1]Source!BI1237 = 1, (([1]Source!CR1237/IF([1]Source!BB1237&lt;&gt; 0, [1]Source!BB1237,1) * [1]Source!I1237) + ([1]Source!CQ1237/IF([1]Source!BC1237&lt;&gt; 0, [1]Source!BC1237,1) * [1]Source!I1237) + ([1]Source!CT1237/IF([1]Source!BA1237&lt;&gt; 0, [1]Source!BA1237,1) * [1]Source!I1237)), 0 )</f>
        <v>-154.84350000000001</v>
      </c>
      <c r="Q637">
        <f>IF( [1]Source!BI1237 = 2, (([1]Source!CR1237/IF([1]Source!BB1237&lt;&gt; 0, [1]Source!BB1237,1) * [1]Source!I1237) + ([1]Source!CQ1237/IF([1]Source!BC1237&lt;&gt; 0, [1]Source!BC1237,1) * [1]Source!I1237) + ([1]Source!CT1237/IF([1]Source!BA1237&lt;&gt; 0, [1]Source!BA1237,1) * [1]Source!I1237)), 0 )</f>
        <v>0</v>
      </c>
      <c r="R637">
        <f>IF( [1]Source!BI1237 = 3, (([1]Source!CR1237/IF([1]Source!BB1237&lt;&gt; 0, [1]Source!BB1237,1) * [1]Source!I1237) + ([1]Source!CQ1237/IF([1]Source!BC1237&lt;&gt; 0, [1]Source!BC1237,1) * [1]Source!I1237) + ([1]Source!CT1237/IF([1]Source!BA1237&lt;&gt; 0, [1]Source!BA1237,1) * [1]Source!I1237)), 0 )</f>
        <v>0</v>
      </c>
      <c r="S637">
        <f>IF( [1]Source!BI1237 = 4, (([1]Source!CR1237/IF([1]Source!BB1237&lt;&gt; 0, [1]Source!BB1237,1) * [1]Source!I1237) + ([1]Source!CQ1237/IF([1]Source!BC1237&lt;&gt; 0, [1]Source!BC1237,1) * [1]Source!I1237) + ([1]Source!CT1237/IF([1]Source!BA1237&lt;&gt; 0, [1]Source!BA1237,1) * [1]Source!I1237)), 0 )</f>
        <v>0</v>
      </c>
      <c r="T637">
        <f>IF( [1]Source!BI1237 = 1, [1]Source!O1237 + [1]Source!X1237 + [1]Source!Y1237, 0 )</f>
        <v>-659.94</v>
      </c>
      <c r="U637">
        <f>IF( [1]Source!BI1237 = 2, [1]Source!O1237 + [1]Source!X1237 + [1]Source!Y1237, 0 )</f>
        <v>0</v>
      </c>
      <c r="V637">
        <f>IF( [1]Source!BI1237 = 3, [1]Source!O1237 + [1]Source!X1237 + [1]Source!Y1237, 0 )</f>
        <v>0</v>
      </c>
      <c r="W637">
        <f>IF( [1]Source!BI1237 = 4, [1]Source!O1237 + [1]Source!X1237 + [1]Source!Y1237, 0 )</f>
        <v>0</v>
      </c>
      <c r="X637">
        <f>([1]Source!CS1237/IF([1]Source!BS1237&lt;&gt; 0, [1]Source!BS1237,1) * [1]Source!I1237)</f>
        <v>0</v>
      </c>
      <c r="Y637">
        <f>ROUND(([1]Source!BZ1237/100)*(([1]Source!CT1237/IF([1]Source!BA1237&lt;&gt; 0, [1]Source!BA1237,1) * [1]Source!I1237) + (([1]Source!CS1237/IF([1]Source!BS1237&lt;&gt; 0, [1]Source!BS1237,1) * [1]Source!I1237) )),2)</f>
        <v>0</v>
      </c>
      <c r="Z637">
        <f>ROUND(([1]Source!CA1237/100)*(([1]Source!CT1237/IF([1]Source!BA1237&lt;&gt; 0, [1]Source!BA1237,1) * [1]Source!I1237) + (([1]Source!CS1237/IF([1]Source!BS1237&lt;&gt; 0, [1]Source!BS1237,1) * [1]Source!I1237) )),2)</f>
        <v>0</v>
      </c>
    </row>
    <row r="638" spans="1:27" ht="60">
      <c r="A638" s="45"/>
      <c r="B638" s="45"/>
      <c r="C638" s="45" t="str">
        <f>[1]Source!F1238</f>
        <v>402-0001</v>
      </c>
      <c r="D638" s="46" t="s">
        <v>96</v>
      </c>
      <c r="E638" s="47" t="str">
        <f>[1]Source!H1238</f>
        <v>м3</v>
      </c>
      <c r="F638" s="17">
        <f>ROUND([1]Source!I1238,6)</f>
        <v>-1.302</v>
      </c>
      <c r="G638" s="14">
        <f>IF([1]Source!AL1238=0,[1]Source!AK1238,[1]Source!AL1238)</f>
        <v>405.9</v>
      </c>
      <c r="H638" s="48" t="str">
        <f>[1]Source!DD1238</f>
        <v/>
      </c>
      <c r="I638" s="61">
        <f>([1]Source!CR1238/IF([1]Source!BB1238&lt;&gt; 0, [1]Source!BB1238,1) * [1]Source!I1238) + ([1]Source!CQ1238/IF([1]Source!BC1238&lt;&gt; 0, [1]Source!BC1238,1) * [1]Source!I1238) + ([1]Source!CT1238/IF([1]Source!BA1238&lt;&gt; 0, [1]Source!BA1238,1) * [1]Source!I1238)</f>
        <v>-528.48180000000002</v>
      </c>
      <c r="J638" s="48" t="str">
        <f>IF( [1]Source!BO1238 &lt;&gt;"", [1]Source!BO1238, "" )</f>
        <v/>
      </c>
      <c r="K638" s="17">
        <f>[1]Source!BC1238</f>
        <v>4.2619999999999996</v>
      </c>
      <c r="L638" s="14">
        <f>[1]Source!O1238</f>
        <v>-2252.39</v>
      </c>
      <c r="M638" s="17"/>
      <c r="O638">
        <f>([1]Source!CT1238/IF([1]Source!BA1238&lt;&gt; 0, [1]Source!BA1238,1) * [1]Source!I1238)</f>
        <v>0</v>
      </c>
      <c r="P638">
        <f>IF( [1]Source!BI1238 = 1, (([1]Source!CR1238/IF([1]Source!BB1238&lt;&gt; 0, [1]Source!BB1238,1) * [1]Source!I1238) + ([1]Source!CQ1238/IF([1]Source!BC1238&lt;&gt; 0, [1]Source!BC1238,1) * [1]Source!I1238) + ([1]Source!CT1238/IF([1]Source!BA1238&lt;&gt; 0, [1]Source!BA1238,1) * [1]Source!I1238)), 0 )</f>
        <v>-528.48180000000002</v>
      </c>
      <c r="Q638">
        <f>IF( [1]Source!BI1238 = 2, (([1]Source!CR1238/IF([1]Source!BB1238&lt;&gt; 0, [1]Source!BB1238,1) * [1]Source!I1238) + ([1]Source!CQ1238/IF([1]Source!BC1238&lt;&gt; 0, [1]Source!BC1238,1) * [1]Source!I1238) + ([1]Source!CT1238/IF([1]Source!BA1238&lt;&gt; 0, [1]Source!BA1238,1) * [1]Source!I1238)), 0 )</f>
        <v>0</v>
      </c>
      <c r="R638">
        <f>IF( [1]Source!BI1238 = 3, (([1]Source!CR1238/IF([1]Source!BB1238&lt;&gt; 0, [1]Source!BB1238,1) * [1]Source!I1238) + ([1]Source!CQ1238/IF([1]Source!BC1238&lt;&gt; 0, [1]Source!BC1238,1) * [1]Source!I1238) + ([1]Source!CT1238/IF([1]Source!BA1238&lt;&gt; 0, [1]Source!BA1238,1) * [1]Source!I1238)), 0 )</f>
        <v>0</v>
      </c>
      <c r="S638">
        <f>IF( [1]Source!BI1238 = 4, (([1]Source!CR1238/IF([1]Source!BB1238&lt;&gt; 0, [1]Source!BB1238,1) * [1]Source!I1238) + ([1]Source!CQ1238/IF([1]Source!BC1238&lt;&gt; 0, [1]Source!BC1238,1) * [1]Source!I1238) + ([1]Source!CT1238/IF([1]Source!BA1238&lt;&gt; 0, [1]Source!BA1238,1) * [1]Source!I1238)), 0 )</f>
        <v>0</v>
      </c>
      <c r="T638">
        <f>IF( [1]Source!BI1238 = 1, [1]Source!O1238 + [1]Source!X1238 + [1]Source!Y1238, 0 )</f>
        <v>-2252.39</v>
      </c>
      <c r="U638">
        <f>IF( [1]Source!BI1238 = 2, [1]Source!O1238 + [1]Source!X1238 + [1]Source!Y1238, 0 )</f>
        <v>0</v>
      </c>
      <c r="V638">
        <f>IF( [1]Source!BI1238 = 3, [1]Source!O1238 + [1]Source!X1238 + [1]Source!Y1238, 0 )</f>
        <v>0</v>
      </c>
      <c r="W638">
        <f>IF( [1]Source!BI1238 = 4, [1]Source!O1238 + [1]Source!X1238 + [1]Source!Y1238, 0 )</f>
        <v>0</v>
      </c>
      <c r="X638">
        <f>([1]Source!CS1238/IF([1]Source!BS1238&lt;&gt; 0, [1]Source!BS1238,1) * [1]Source!I1238)</f>
        <v>0</v>
      </c>
      <c r="Y638">
        <f>ROUND(([1]Source!BZ1238/100)*(([1]Source!CT1238/IF([1]Source!BA1238&lt;&gt; 0, [1]Source!BA1238,1) * [1]Source!I1238) + (([1]Source!CS1238/IF([1]Source!BS1238&lt;&gt; 0, [1]Source!BS1238,1) * [1]Source!I1238) )),2)</f>
        <v>0</v>
      </c>
      <c r="Z638">
        <f>ROUND(([1]Source!CA1238/100)*(([1]Source!CT1238/IF([1]Source!BA1238&lt;&gt; 0, [1]Source!BA1238,1) * [1]Source!I1238) + (([1]Source!CS1238/IF([1]Source!BS1238&lt;&gt; 0, [1]Source!BS1238,1) * [1]Source!I1238) )),2)</f>
        <v>0</v>
      </c>
    </row>
    <row r="639" spans="1:27" ht="60">
      <c r="A639" s="50"/>
      <c r="B639" s="50"/>
      <c r="C639" s="50" t="str">
        <f>[1]Source!F1240</f>
        <v>Т/Н № 2708 от 30.07.2010</v>
      </c>
      <c r="D639" s="51" t="s">
        <v>97</v>
      </c>
      <c r="E639" s="52" t="str">
        <f>[1]Source!H1240</f>
        <v>кг</v>
      </c>
      <c r="F639" s="53">
        <f>ROUND([1]Source!I1240,6)</f>
        <v>50.4</v>
      </c>
      <c r="G639" s="54">
        <f>[1]Source!AC1240</f>
        <v>17.239999999999998</v>
      </c>
      <c r="H639" s="53"/>
      <c r="I639" s="56">
        <f>([1]Source!CR1240/IF([1]Source!BB1240&lt;&gt; 0, [1]Source!BB1240,1) * [1]Source!I1240) + ([1]Source!CQ1240/IF([1]Source!BC1240&lt;&gt; 0, [1]Source!BC1240,1) * [1]Source!I1240) + ([1]Source!CT1240/IF([1]Source!BA1240&lt;&gt; 0, [1]Source!BA1240,1) * [1]Source!I1240)</f>
        <v>868.89599999999984</v>
      </c>
      <c r="J639" s="55" t="str">
        <f>IF( [1]Source!BO1240 &lt;&gt;"", [1]Source!BO1240, "" )</f>
        <v/>
      </c>
      <c r="K639" s="53">
        <f>[1]Source!BC1240</f>
        <v>4.2619999999999996</v>
      </c>
      <c r="L639" s="54">
        <f>[1]Source!O1240</f>
        <v>3703.23</v>
      </c>
      <c r="M639" s="53"/>
      <c r="O639">
        <f>([1]Source!CT1240/IF([1]Source!BA1240&lt;&gt; 0, [1]Source!BA1240,1) * [1]Source!I1240)</f>
        <v>0</v>
      </c>
      <c r="P639">
        <f>IF( [1]Source!BI1240 = 1, (([1]Source!CR1240/IF([1]Source!BB1240&lt;&gt; 0, [1]Source!BB1240,1) * [1]Source!I1240) + ([1]Source!CQ1240/IF([1]Source!BC1240&lt;&gt; 0, [1]Source!BC1240,1) * [1]Source!I1240) + ([1]Source!CT1240/IF([1]Source!BA1240&lt;&gt; 0, [1]Source!BA1240,1) * [1]Source!I1240)), 0 )</f>
        <v>868.89599999999984</v>
      </c>
      <c r="Q639">
        <f>IF( [1]Source!BI1240 = 2, (([1]Source!CR1240/IF([1]Source!BB1240&lt;&gt; 0, [1]Source!BB1240,1) * [1]Source!I1240) + ([1]Source!CQ1240/IF([1]Source!BC1240&lt;&gt; 0, [1]Source!BC1240,1) * [1]Source!I1240) + ([1]Source!CT1240/IF([1]Source!BA1240&lt;&gt; 0, [1]Source!BA1240,1) * [1]Source!I1240)), 0 )</f>
        <v>0</v>
      </c>
      <c r="R639">
        <f>IF( [1]Source!BI1240 = 3, (([1]Source!CR1240/IF([1]Source!BB1240&lt;&gt; 0, [1]Source!BB1240,1) * [1]Source!I1240) + ([1]Source!CQ1240/IF([1]Source!BC1240&lt;&gt; 0, [1]Source!BC1240,1) * [1]Source!I1240) + ([1]Source!CT1240/IF([1]Source!BA1240&lt;&gt; 0, [1]Source!BA1240,1) * [1]Source!I1240)), 0 )</f>
        <v>0</v>
      </c>
      <c r="S639">
        <f>IF( [1]Source!BI1240 = 4, (([1]Source!CR1240/IF([1]Source!BB1240&lt;&gt; 0, [1]Source!BB1240,1) * [1]Source!I1240) + ([1]Source!CQ1240/IF([1]Source!BC1240&lt;&gt; 0, [1]Source!BC1240,1) * [1]Source!I1240) + ([1]Source!CT1240/IF([1]Source!BA1240&lt;&gt; 0, [1]Source!BA1240,1) * [1]Source!I1240)), 0 )</f>
        <v>0</v>
      </c>
      <c r="T639">
        <f>IF( [1]Source!BI1240 = 1, [1]Source!O1240 + [1]Source!X1240 + [1]Source!Y1240, 0 )</f>
        <v>3703.23</v>
      </c>
      <c r="U639">
        <f>IF( [1]Source!BI1240 = 2, [1]Source!O1240 + [1]Source!X1240 + [1]Source!Y1240, 0 )</f>
        <v>0</v>
      </c>
      <c r="V639">
        <f>IF( [1]Source!BI1240 = 3, [1]Source!O1240 + [1]Source!X1240 + [1]Source!Y1240, 0 )</f>
        <v>0</v>
      </c>
      <c r="W639">
        <f>IF( [1]Source!BI1240 = 4, [1]Source!O1240 + [1]Source!X1240 + [1]Source!Y1240, 0 )</f>
        <v>0</v>
      </c>
      <c r="X639">
        <f>([1]Source!CS1240/IF([1]Source!BS1240&lt;&gt; 0, [1]Source!BS1240,1) * [1]Source!I1240)</f>
        <v>0</v>
      </c>
      <c r="Y639">
        <f>ROUND(([1]Source!BZ1240/100)*(([1]Source!CT1240/IF([1]Source!BA1240&lt;&gt; 0, [1]Source!BA1240,1) * [1]Source!I1240) + (([1]Source!CS1240/IF([1]Source!BS1240&lt;&gt; 0, [1]Source!BS1240,1) * [1]Source!I1240) )),2)</f>
        <v>0</v>
      </c>
      <c r="Z639">
        <f>ROUND(([1]Source!CA1240/100)*(([1]Source!CT1240/IF([1]Source!BA1240&lt;&gt; 0, [1]Source!BA1240,1) * [1]Source!I1240) + (([1]Source!CS1240/IF([1]Source!BS1240&lt;&gt; 0, [1]Source!BS1240,1) * [1]Source!I1240) )),2)</f>
        <v>0</v>
      </c>
    </row>
    <row r="640" spans="1:27" ht="15.75">
      <c r="A640" s="17"/>
      <c r="B640" s="17"/>
      <c r="C640" s="17"/>
      <c r="D640" s="17"/>
      <c r="E640" s="17"/>
      <c r="F640" s="17"/>
      <c r="G640" s="17"/>
      <c r="H640" s="17"/>
      <c r="I640" s="57">
        <f>([1]Source!CT1236/IF([1]Source!BA1236 &lt;&gt;0, [1]Source!BA1236, 1) * [1]Source!I1236) + ([1]Source!CR1236 / IF([1]Source!BB1236 &lt;&gt;0, [1]Source!BB1236, 1) * [1]Source!I1236 ) + I633 + I634 + I635 + I637 + I638 + I639</f>
        <v>1248.7156999999997</v>
      </c>
      <c r="J640" s="58"/>
      <c r="K640" s="58"/>
      <c r="L640" s="57">
        <f>[1]Source!S1236+[1]Source!Q1236+L633 + L634 + L635 + L637 + L638 + L639</f>
        <v>7972.7799999999988</v>
      </c>
      <c r="M640" s="57">
        <f>[1]Source!U1236</f>
        <v>16.044</v>
      </c>
      <c r="N640" s="59">
        <f>I640</f>
        <v>1248.7156999999997</v>
      </c>
      <c r="O640">
        <f>([1]Source!CT1236/IF([1]Source!BA1236&lt;&gt; 0, [1]Source!BA1236,1) * [1]Source!I1236)</f>
        <v>120.81299999999999</v>
      </c>
      <c r="P640">
        <f>IF( [1]Source!BI1236 = 1, (( ( ([1]Source!CT1236/IF([1]Source!BA1236 &lt;&gt;0,[1]Source!BA1236, 1) * [1]Source!I1236) + ([1]Source!CR1236/IF([1]Source!BB1236 &lt;&gt;0,[1]Source!BB1236, 1)* [1]Source!I1236) + ([1]Source!CQ1236/IF([1]Source!BC1236 &lt;&gt;0,[1]Source!BC1236, 1) * [1]Source!I1236) ) + (([1]Source!BZ1236/100)*( ([1]Source!CT1236/IF([1]Source!BA1236 &lt;&gt;0,[1]Source!BA1236, 1)* [1]Source!I1236) + ([1]Source!CS1236/IF([1]Source!BS1236 &lt;&gt;0,[1]Source!BS1236, 1) * [1]Source!I1236 ))) + (([1]Source!CA1236/100)*( ([1]Source!CT1236/IF([1]Source!BA1236 &lt;&gt;0,[1]Source!BA1236, 1)* [1]Source!I1236) + ([1]Source!CS1236/IF([1]Source!BS1236 &lt;&gt;0,[1]Source!BS1236, 1) * [1]Source!I1236 ))))), 0 )</f>
        <v>1063.1472599999997</v>
      </c>
      <c r="Q640">
        <f>IF( [1]Source!BI1236 = 2, (( ( ([1]Source!CT1236/IF([1]Source!BA1236 &lt;&gt;0,[1]Source!BA1236, 1) * [1]Source!I1236) + ([1]Source!CR1236/IF([1]Source!BB1236 &lt;&gt;0,[1]Source!BB1236, 1)* [1]Source!I1236) + ([1]Source!CQ1236/IF([1]Source!BC1236 &lt;&gt;0,[1]Source!BC1236, 1) * [1]Source!I1236) ) + (([1]Source!BZ1236/100)*( ([1]Source!CT1236/IF([1]Source!BA1236 &lt;&gt;0,[1]Source!BA1236, 1)* [1]Source!I1236) + ([1]Source!CS1236/IF([1]Source!BS1236 &lt;&gt;0,[1]Source!BS1236, 1) * [1]Source!I1236 ))) + (([1]Source!CA1236/100)*( ([1]Source!CT1236/IF([1]Source!BA1236 &lt;&gt;0,[1]Source!BA1236, 1)* [1]Source!I1236) + ([1]Source!CS1236/IF([1]Source!BS1236 &lt;&gt;0,[1]Source!BS1236, 1) * [1]Source!I1236 ))))), 0 )</f>
        <v>0</v>
      </c>
      <c r="R640">
        <f>IF( [1]Source!BI1236 = 3, (( ( ([1]Source!CT1236/IF([1]Source!BA1236 &lt;&gt;0,[1]Source!BA1236, 1) * [1]Source!I1236) + ([1]Source!CR1236/IF([1]Source!BB1236 &lt;&gt;0,[1]Source!BB1236, 1)* [1]Source!I1236) + ([1]Source!CQ1236/IF([1]Source!BC1236 &lt;&gt;0,[1]Source!BC1236, 1) * [1]Source!I1236) ) + (([1]Source!BZ1236/100)*( ([1]Source!CT1236/IF([1]Source!BA1236 &lt;&gt;0,[1]Source!BA1236, 1)* [1]Source!I1236) + ([1]Source!CS1236/IF([1]Source!BS1236 &lt;&gt;0,[1]Source!BS1236, 1) * [1]Source!I1236 ))) + (([1]Source!CA1236/100)*( ([1]Source!CT1236/IF([1]Source!BA1236 &lt;&gt;0,[1]Source!BA1236, 1)* [1]Source!I1236) + ([1]Source!CS1236/IF([1]Source!BS1236 &lt;&gt;0,[1]Source!BS1236, 1) * [1]Source!I1236 ))))), 0 )</f>
        <v>0</v>
      </c>
      <c r="S640">
        <f>IF( [1]Source!BI1236 = 4, (( ( ([1]Source!CT1236/IF([1]Source!BA1236 &lt;&gt;0,[1]Source!BA1236, 1) * [1]Source!I1236) + ([1]Source!CR1236/IF([1]Source!BB1236 &lt;&gt;0,[1]Source!BB1236, 1)* [1]Source!I1236) + ([1]Source!CQ1236/IF([1]Source!BC1236 &lt;&gt;0,[1]Source!BC1236, 1) * [1]Source!I1236) ) + (([1]Source!BZ1236/100)*( ([1]Source!CT1236/IF([1]Source!BA1236 &lt;&gt;0,[1]Source!BA1236, 1)* [1]Source!I1236) + ([1]Source!CS1236/IF([1]Source!BS1236 &lt;&gt;0,[1]Source!BS1236, 1) * [1]Source!I1236 ))) + (([1]Source!CA1236/100)*( ([1]Source!CT1236/IF([1]Source!BA1236 &lt;&gt;0,[1]Source!BA1236, 1)* [1]Source!I1236) + ([1]Source!CS1236/IF([1]Source!BS1236 &lt;&gt;0,[1]Source!BS1236, 1) * [1]Source!I1236 ))))), 0 )</f>
        <v>0</v>
      </c>
      <c r="T640">
        <f>IF( [1]Source!BI1236 = 1, [1]Source!O1236 + [1]Source!X1236 + [1]Source!Y1236, 0 )</f>
        <v>7181.8799999999992</v>
      </c>
      <c r="U640">
        <f>IF( [1]Source!BI1236 = 2, [1]Source!O1236 + [1]Source!X1236 + [1]Source!Y1236, 0 )</f>
        <v>0</v>
      </c>
      <c r="V640">
        <f>IF( [1]Source!BI1236 = 3, [1]Source!O1236 + [1]Source!X1236 + [1]Source!Y1236, 0 )</f>
        <v>0</v>
      </c>
      <c r="W640">
        <f>IF( [1]Source!BI1236 = 4, [1]Source!O1236 + [1]Source!X1236 + [1]Source!Y1236, 0 )</f>
        <v>0</v>
      </c>
      <c r="X640">
        <f>([1]Source!CS1236/IF([1]Source!BS1236&lt;&gt; 0, [1]Source!BS1236,1) * [1]Source!I1236)</f>
        <v>0</v>
      </c>
    </row>
    <row r="642" spans="1:27" s="58" customFormat="1" ht="15.75">
      <c r="D642" s="58" t="s">
        <v>83</v>
      </c>
      <c r="H642" s="96">
        <f>SUM(N594:N641)</f>
        <v>52913.627277400003</v>
      </c>
      <c r="I642" s="96"/>
      <c r="K642" s="96">
        <f>ROUND([1]Source!AB1217+[1]Source!AK1217+[1]Source!AL1217+[1]Source!AE1217*0/100,2)</f>
        <v>254383.49</v>
      </c>
      <c r="L642" s="96"/>
      <c r="M642" s="57">
        <f>[1]Source!AH1217</f>
        <v>164.13</v>
      </c>
      <c r="O642" s="57">
        <f t="shared" ref="O642:X642" si="14">SUM(O594:O641)</f>
        <v>1269.7031000000002</v>
      </c>
      <c r="P642" s="57">
        <f t="shared" si="14"/>
        <v>52913.625085400003</v>
      </c>
      <c r="Q642" s="57">
        <f t="shared" si="14"/>
        <v>0</v>
      </c>
      <c r="R642" s="57">
        <f t="shared" si="14"/>
        <v>0</v>
      </c>
      <c r="S642" s="57">
        <f t="shared" si="14"/>
        <v>0</v>
      </c>
      <c r="T642" s="57">
        <f t="shared" si="14"/>
        <v>254383.49000000002</v>
      </c>
      <c r="U642" s="57">
        <f t="shared" si="14"/>
        <v>0</v>
      </c>
      <c r="V642" s="57">
        <f t="shared" si="14"/>
        <v>0</v>
      </c>
      <c r="W642" s="57">
        <f t="shared" si="14"/>
        <v>0</v>
      </c>
      <c r="X642" s="58">
        <f t="shared" si="14"/>
        <v>143.66586000000001</v>
      </c>
    </row>
    <row r="644" spans="1:27" ht="18">
      <c r="D644" s="43" t="s">
        <v>80</v>
      </c>
      <c r="E644" s="88" t="str">
        <f>IF([1]Source!C12="1", [1]Source!F1259, [1]Source!G1259)</f>
        <v>Противопожарная перегородка ППм-8 - 1 шт. (л.21,29)</v>
      </c>
      <c r="F644" s="95"/>
      <c r="G644" s="95"/>
      <c r="H644" s="95"/>
      <c r="I644" s="95"/>
      <c r="J644" s="95"/>
      <c r="K644" s="95"/>
      <c r="L644" s="95"/>
    </row>
    <row r="646" spans="1:27" ht="45">
      <c r="A646" s="44">
        <v>50</v>
      </c>
      <c r="B646" s="44" t="str">
        <f>[1]Source!E1263</f>
        <v>201</v>
      </c>
      <c r="C646" s="45" t="str">
        <f>[1]Source!F1263</f>
        <v>06-01-001-1</v>
      </c>
      <c r="D646" s="46" t="s">
        <v>102</v>
      </c>
      <c r="E646" s="47" t="str">
        <f>[1]Source!H1263</f>
        <v>100 м3</v>
      </c>
      <c r="F646" s="17">
        <f>ROUND([1]Source!I1263,6)</f>
        <v>4.4999999999999998E-2</v>
      </c>
      <c r="G646" s="14">
        <f>IF( [1]Source!AK1263 &lt;&gt;0, [1]Source!AK1263, [1]Source!AL1263 + [1]Source!AM1263 + [1]Source!AO1263)</f>
        <v>5397.31</v>
      </c>
      <c r="H646" s="17"/>
      <c r="I646" s="17"/>
      <c r="J646" s="48" t="str">
        <f>IF( [1]Source!BO1263 &lt;&gt;"", [1]Source!BO1263, "" )</f>
        <v/>
      </c>
      <c r="K646" s="17"/>
      <c r="L646" s="17"/>
      <c r="M646" s="17"/>
      <c r="AA646">
        <v>50</v>
      </c>
    </row>
    <row r="647" spans="1:27" ht="15">
      <c r="A647" s="17"/>
      <c r="B647" s="17"/>
      <c r="C647" s="17"/>
      <c r="D647" s="17" t="s">
        <v>27</v>
      </c>
      <c r="E647" s="17"/>
      <c r="F647" s="17"/>
      <c r="G647" s="14">
        <f>[1]Source!AO1263</f>
        <v>1126.8</v>
      </c>
      <c r="H647" s="48" t="str">
        <f>[1]Source!DG1263</f>
        <v/>
      </c>
      <c r="I647" s="14">
        <f>([1]Source!CT1263/IF([1]Source!BA1263&lt;&gt; 0, [1]Source!BA1263,1) * [1]Source!I1263)</f>
        <v>50.705999999999996</v>
      </c>
      <c r="J647" s="17"/>
      <c r="K647" s="17">
        <f>[1]Source!BA1263</f>
        <v>11.465999999999999</v>
      </c>
      <c r="L647" s="14">
        <f>[1]Source!S1263</f>
        <v>581.39</v>
      </c>
      <c r="M647" s="17"/>
    </row>
    <row r="648" spans="1:27" ht="15">
      <c r="A648" s="17"/>
      <c r="B648" s="17"/>
      <c r="C648" s="17"/>
      <c r="D648" s="17" t="s">
        <v>28</v>
      </c>
      <c r="E648" s="17"/>
      <c r="F648" s="17"/>
      <c r="G648" s="14">
        <f>[1]Source!AM1263</f>
        <v>1366.2</v>
      </c>
      <c r="H648" s="48" t="str">
        <f>[1]Source!DE1263</f>
        <v/>
      </c>
      <c r="I648" s="14">
        <f>([1]Source!CR1263/IF([1]Source!BB1263&lt;&gt; 0, [1]Source!BB1263,1) * [1]Source!I1263)</f>
        <v>61.478999999999999</v>
      </c>
      <c r="J648" s="17"/>
      <c r="K648" s="17">
        <f>[1]Source!BB1263</f>
        <v>5.8449999999999998</v>
      </c>
      <c r="L648" s="14">
        <f>[1]Source!Q1263</f>
        <v>359.34</v>
      </c>
      <c r="M648" s="17"/>
    </row>
    <row r="649" spans="1:27" ht="15">
      <c r="A649" s="17"/>
      <c r="B649" s="17"/>
      <c r="C649" s="17"/>
      <c r="D649" s="17" t="s">
        <v>29</v>
      </c>
      <c r="E649" s="17"/>
      <c r="F649" s="17"/>
      <c r="G649" s="14">
        <f>[1]Source!AN1263</f>
        <v>223.92</v>
      </c>
      <c r="H649" s="48" t="str">
        <f>[1]Source!DF1263</f>
        <v/>
      </c>
      <c r="I649" s="49">
        <f>([1]Source!CS1263/IF([1]Source!BS1263&lt;&gt; 0, [1]Source!BS1263,1) * [1]Source!I1263)</f>
        <v>10.0764</v>
      </c>
      <c r="J649" s="17"/>
      <c r="K649" s="17">
        <f>[1]Source!BS1263</f>
        <v>11.465999999999999</v>
      </c>
      <c r="L649" s="49">
        <f>[1]Source!R1263</f>
        <v>115.54</v>
      </c>
      <c r="M649" s="17"/>
    </row>
    <row r="650" spans="1:27" ht="15">
      <c r="A650" s="17"/>
      <c r="B650" s="17"/>
      <c r="C650" s="17"/>
      <c r="D650" s="17" t="s">
        <v>30</v>
      </c>
      <c r="E650" s="17"/>
      <c r="F650" s="17"/>
      <c r="G650" s="14">
        <f>[1]Source!AL1263</f>
        <v>2904.31</v>
      </c>
      <c r="H650" s="48" t="str">
        <f>[1]Source!DD1263</f>
        <v/>
      </c>
      <c r="I650" s="14">
        <f>([1]Source!CQ1263/IF([1]Source!BC1263&lt;&gt; 0, [1]Source!BC1263,1) * [1]Source!I1263)</f>
        <v>130.69395</v>
      </c>
      <c r="J650" s="17"/>
      <c r="K650" s="17">
        <f>[1]Source!BC1263</f>
        <v>4.2619999999999996</v>
      </c>
      <c r="L650" s="14">
        <f>[1]Source!P1263</f>
        <v>557.02</v>
      </c>
      <c r="M650" s="17"/>
    </row>
    <row r="651" spans="1:27" ht="15">
      <c r="A651" s="17"/>
      <c r="B651" s="17"/>
      <c r="C651" s="17"/>
      <c r="D651" s="17" t="s">
        <v>31</v>
      </c>
      <c r="E651" s="20" t="s">
        <v>34</v>
      </c>
      <c r="F651" s="17"/>
      <c r="G651" s="14">
        <f>[1]Source!BZ1263</f>
        <v>105</v>
      </c>
      <c r="H651" s="17"/>
      <c r="I651" s="14">
        <f>Y651 + Y654</f>
        <v>63.82</v>
      </c>
      <c r="J651" s="17"/>
      <c r="K651" s="14">
        <f>[1]Source!AT1263</f>
        <v>105</v>
      </c>
      <c r="L651" s="14">
        <f>[1]Source!X1263 + [1]Source!X1264</f>
        <v>731.78</v>
      </c>
      <c r="M651" s="17"/>
      <c r="Y651">
        <f>ROUND((G651/100)*((([1]Source!CT1263/IF([1]Source!BA1263 &lt;&gt; 0, [1]Source!BA1263,1) * [1]Source!I1263)) + (([1]Source!CS1263/IF([1]Source!BS1263 &lt;&gt; 0, [1]Source!BS1263, 1) * [1]Source!I1263))),2)</f>
        <v>63.82</v>
      </c>
    </row>
    <row r="652" spans="1:27" ht="15">
      <c r="A652" s="17"/>
      <c r="B652" s="17"/>
      <c r="C652" s="17"/>
      <c r="D652" s="17" t="s">
        <v>32</v>
      </c>
      <c r="E652" s="20" t="s">
        <v>34</v>
      </c>
      <c r="F652" s="17"/>
      <c r="G652" s="14">
        <f>[1]Source!CA1263</f>
        <v>65</v>
      </c>
      <c r="H652" s="17"/>
      <c r="I652" s="14">
        <f>Z652 + Z654</f>
        <v>39.51</v>
      </c>
      <c r="J652" s="17"/>
      <c r="K652" s="14">
        <f>[1]Source!AU1263</f>
        <v>65</v>
      </c>
      <c r="L652" s="14">
        <f>[1]Source!Y1263 + [1]Source!Y1264</f>
        <v>453</v>
      </c>
      <c r="M652" s="17"/>
      <c r="Z652">
        <f>ROUND((G652/100)*((([1]Source!CT1263/IF([1]Source!BA1263 &lt;&gt; 0, [1]Source!BA1263,1) * [1]Source!I1263)) + (([1]Source!CS1263/IF([1]Source!BS1263 &lt;&gt; 0, [1]Source!BS1263, 1) * [1]Source!I1263))),2)</f>
        <v>39.51</v>
      </c>
    </row>
    <row r="653" spans="1:27" ht="15">
      <c r="A653" s="17"/>
      <c r="B653" s="17"/>
      <c r="C653" s="17"/>
      <c r="D653" s="17" t="s">
        <v>33</v>
      </c>
      <c r="E653" s="20" t="s">
        <v>35</v>
      </c>
      <c r="F653" s="17">
        <f>[1]Source!AQ1263</f>
        <v>180</v>
      </c>
      <c r="G653" s="17"/>
      <c r="H653" s="48" t="str">
        <f>[1]Source!DI1263</f>
        <v/>
      </c>
      <c r="I653" s="17"/>
      <c r="J653" s="17"/>
      <c r="K653" s="17"/>
      <c r="L653" s="17"/>
      <c r="M653" s="14">
        <f>[1]Source!U1263</f>
        <v>8.1</v>
      </c>
    </row>
    <row r="654" spans="1:27" ht="60">
      <c r="A654" s="50"/>
      <c r="B654" s="50"/>
      <c r="C654" s="50" t="str">
        <f>[1]Source!F1264</f>
        <v>401-0063</v>
      </c>
      <c r="D654" s="51" t="s">
        <v>82</v>
      </c>
      <c r="E654" s="52" t="str">
        <f>[1]Source!H1264</f>
        <v>м3</v>
      </c>
      <c r="F654" s="53">
        <f>ROUND([1]Source!I1264,6)</f>
        <v>4.59</v>
      </c>
      <c r="G654" s="54">
        <f>IF([1]Source!AL1264=0,[1]Source!AK1264,[1]Source!AL1264)</f>
        <v>526.58000000000004</v>
      </c>
      <c r="H654" s="55" t="str">
        <f>[1]Source!DD1264</f>
        <v/>
      </c>
      <c r="I654" s="56">
        <f>([1]Source!CR1264/IF([1]Source!BB1264&lt;&gt; 0, [1]Source!BB1264,1) * [1]Source!I1264) + ([1]Source!CQ1264/IF([1]Source!BC1264&lt;&gt; 0, [1]Source!BC1264,1) * [1]Source!I1264) + ([1]Source!CT1264/IF([1]Source!BA1264&lt;&gt; 0, [1]Source!BA1264,1) * [1]Source!I1264)</f>
        <v>2417.0021999999999</v>
      </c>
      <c r="J654" s="55" t="str">
        <f>IF( [1]Source!BO1264 &lt;&gt;"", [1]Source!BO1264, "" )</f>
        <v/>
      </c>
      <c r="K654" s="53">
        <f>[1]Source!BC1264</f>
        <v>4.2619999999999996</v>
      </c>
      <c r="L654" s="54">
        <f>[1]Source!O1264</f>
        <v>10301.26</v>
      </c>
      <c r="M654" s="53"/>
      <c r="O654">
        <f>([1]Source!CT1264/IF([1]Source!BA1264&lt;&gt; 0, [1]Source!BA1264,1) * [1]Source!I1264)</f>
        <v>0</v>
      </c>
      <c r="P654">
        <f>IF( [1]Source!BI1264 = 1, (([1]Source!CR1264/IF([1]Source!BB1264&lt;&gt; 0, [1]Source!BB1264,1) * [1]Source!I1264) + ([1]Source!CQ1264/IF([1]Source!BC1264&lt;&gt; 0, [1]Source!BC1264,1) * [1]Source!I1264) + ([1]Source!CT1264/IF([1]Source!BA1264&lt;&gt; 0, [1]Source!BA1264,1) * [1]Source!I1264)), 0 )</f>
        <v>2417.0021999999999</v>
      </c>
      <c r="Q654">
        <f>IF( [1]Source!BI1264 = 2, (([1]Source!CR1264/IF([1]Source!BB1264&lt;&gt; 0, [1]Source!BB1264,1) * [1]Source!I1264) + ([1]Source!CQ1264/IF([1]Source!BC1264&lt;&gt; 0, [1]Source!BC1264,1) * [1]Source!I1264) + ([1]Source!CT1264/IF([1]Source!BA1264&lt;&gt; 0, [1]Source!BA1264,1) * [1]Source!I1264)), 0 )</f>
        <v>0</v>
      </c>
      <c r="R654">
        <f>IF( [1]Source!BI1264 = 3, (([1]Source!CR1264/IF([1]Source!BB1264&lt;&gt; 0, [1]Source!BB1264,1) * [1]Source!I1264) + ([1]Source!CQ1264/IF([1]Source!BC1264&lt;&gt; 0, [1]Source!BC1264,1) * [1]Source!I1264) + ([1]Source!CT1264/IF([1]Source!BA1264&lt;&gt; 0, [1]Source!BA1264,1) * [1]Source!I1264)), 0 )</f>
        <v>0</v>
      </c>
      <c r="S654">
        <f>IF( [1]Source!BI1264 = 4, (([1]Source!CR1264/IF([1]Source!BB1264&lt;&gt; 0, [1]Source!BB1264,1) * [1]Source!I1264) + ([1]Source!CQ1264/IF([1]Source!BC1264&lt;&gt; 0, [1]Source!BC1264,1) * [1]Source!I1264) + ([1]Source!CT1264/IF([1]Source!BA1264&lt;&gt; 0, [1]Source!BA1264,1) * [1]Source!I1264)), 0 )</f>
        <v>0</v>
      </c>
      <c r="T654">
        <f>IF( [1]Source!BI1264 = 1, [1]Source!O1264 + [1]Source!X1264 + [1]Source!Y1264, 0 )</f>
        <v>10301.26</v>
      </c>
      <c r="U654">
        <f>IF( [1]Source!BI1264 = 2, [1]Source!O1264 + [1]Source!X1264 + [1]Source!Y1264, 0 )</f>
        <v>0</v>
      </c>
      <c r="V654">
        <f>IF( [1]Source!BI1264 = 3, [1]Source!O1264 + [1]Source!X1264 + [1]Source!Y1264, 0 )</f>
        <v>0</v>
      </c>
      <c r="W654">
        <f>IF( [1]Source!BI1264 = 4, [1]Source!O1264 + [1]Source!X1264 + [1]Source!Y1264, 0 )</f>
        <v>0</v>
      </c>
      <c r="X654">
        <f>([1]Source!CS1264/IF([1]Source!BS1264&lt;&gt; 0, [1]Source!BS1264,1) * [1]Source!I1264)</f>
        <v>0</v>
      </c>
      <c r="Y654">
        <f>ROUND(([1]Source!BZ1264/100)*(([1]Source!CT1264/IF([1]Source!BA1264&lt;&gt; 0, [1]Source!BA1264,1) * [1]Source!I1264) + (([1]Source!CS1264/IF([1]Source!BS1264&lt;&gt; 0, [1]Source!BS1264,1) * [1]Source!I1264) )),2)</f>
        <v>0</v>
      </c>
      <c r="Z654">
        <f>ROUND(([1]Source!CA1264/100)*(([1]Source!CT1264/IF([1]Source!BA1264&lt;&gt; 0, [1]Source!BA1264,1) * [1]Source!I1264) + (([1]Source!CS1264/IF([1]Source!BS1264&lt;&gt; 0, [1]Source!BS1264,1) * [1]Source!I1264) )),2)</f>
        <v>0</v>
      </c>
    </row>
    <row r="655" spans="1:27" ht="15.75">
      <c r="A655" s="17"/>
      <c r="B655" s="17"/>
      <c r="C655" s="17"/>
      <c r="D655" s="17"/>
      <c r="E655" s="17"/>
      <c r="F655" s="17"/>
      <c r="G655" s="17"/>
      <c r="H655" s="17"/>
      <c r="I655" s="57">
        <f>([1]Source!CT1263/IF([1]Source!BA1263 &lt;&gt;0, [1]Source!BA1263, 1) * [1]Source!I1263) + ([1]Source!CR1263 / IF([1]Source!BB1263 &lt;&gt;0, [1]Source!BB1263, 1) * [1]Source!I1263 ) + I650 + I651 + I652 + I654</f>
        <v>2763.2111500000001</v>
      </c>
      <c r="J655" s="58"/>
      <c r="K655" s="58"/>
      <c r="L655" s="57">
        <f>[1]Source!S1263+[1]Source!Q1263+L650 + L651 + L652 + L654</f>
        <v>12983.79</v>
      </c>
      <c r="M655" s="57">
        <f>[1]Source!U1263</f>
        <v>8.1</v>
      </c>
      <c r="N655" s="59">
        <f>I655</f>
        <v>2763.2111500000001</v>
      </c>
      <c r="O655">
        <f>([1]Source!CT1263/IF([1]Source!BA1263&lt;&gt; 0, [1]Source!BA1263,1) * [1]Source!I1263)</f>
        <v>50.705999999999996</v>
      </c>
      <c r="P655">
        <f>IF( [1]Source!BI1263 = 1, (( ( ([1]Source!CT1263/IF([1]Source!BA1263 &lt;&gt;0,[1]Source!BA1263, 1) * [1]Source!I1263) + ([1]Source!CR1263/IF([1]Source!BB1263 &lt;&gt;0,[1]Source!BB1263, 1)* [1]Source!I1263) + ([1]Source!CQ1263/IF([1]Source!BC1263 &lt;&gt;0,[1]Source!BC1263, 1) * [1]Source!I1263) ) + (([1]Source!BZ1263/100)*( ([1]Source!CT1263/IF([1]Source!BA1263 &lt;&gt;0,[1]Source!BA1263, 1)* [1]Source!I1263) + ([1]Source!CS1263/IF([1]Source!BS1263 &lt;&gt;0,[1]Source!BS1263, 1) * [1]Source!I1263 ))) + (([1]Source!CA1263/100)*( ([1]Source!CT1263/IF([1]Source!BA1263 &lt;&gt;0,[1]Source!BA1263, 1)* [1]Source!I1263) + ([1]Source!CS1263/IF([1]Source!BS1263 &lt;&gt;0,[1]Source!BS1263, 1) * [1]Source!I1263 ))))), 0 )</f>
        <v>346.20902999999998</v>
      </c>
      <c r="Q655">
        <f>IF( [1]Source!BI1263 = 2, (( ( ([1]Source!CT1263/IF([1]Source!BA1263 &lt;&gt;0,[1]Source!BA1263, 1) * [1]Source!I1263) + ([1]Source!CR1263/IF([1]Source!BB1263 &lt;&gt;0,[1]Source!BB1263, 1)* [1]Source!I1263) + ([1]Source!CQ1263/IF([1]Source!BC1263 &lt;&gt;0,[1]Source!BC1263, 1) * [1]Source!I1263) ) + (([1]Source!BZ1263/100)*( ([1]Source!CT1263/IF([1]Source!BA1263 &lt;&gt;0,[1]Source!BA1263, 1)* [1]Source!I1263) + ([1]Source!CS1263/IF([1]Source!BS1263 &lt;&gt;0,[1]Source!BS1263, 1) * [1]Source!I1263 ))) + (([1]Source!CA1263/100)*( ([1]Source!CT1263/IF([1]Source!BA1263 &lt;&gt;0,[1]Source!BA1263, 1)* [1]Source!I1263) + ([1]Source!CS1263/IF([1]Source!BS1263 &lt;&gt;0,[1]Source!BS1263, 1) * [1]Source!I1263 ))))), 0 )</f>
        <v>0</v>
      </c>
      <c r="R655">
        <f>IF( [1]Source!BI1263 = 3, (( ( ([1]Source!CT1263/IF([1]Source!BA1263 &lt;&gt;0,[1]Source!BA1263, 1) * [1]Source!I1263) + ([1]Source!CR1263/IF([1]Source!BB1263 &lt;&gt;0,[1]Source!BB1263, 1)* [1]Source!I1263) + ([1]Source!CQ1263/IF([1]Source!BC1263 &lt;&gt;0,[1]Source!BC1263, 1) * [1]Source!I1263) ) + (([1]Source!BZ1263/100)*( ([1]Source!CT1263/IF([1]Source!BA1263 &lt;&gt;0,[1]Source!BA1263, 1)* [1]Source!I1263) + ([1]Source!CS1263/IF([1]Source!BS1263 &lt;&gt;0,[1]Source!BS1263, 1) * [1]Source!I1263 ))) + (([1]Source!CA1263/100)*( ([1]Source!CT1263/IF([1]Source!BA1263 &lt;&gt;0,[1]Source!BA1263, 1)* [1]Source!I1263) + ([1]Source!CS1263/IF([1]Source!BS1263 &lt;&gt;0,[1]Source!BS1263, 1) * [1]Source!I1263 ))))), 0 )</f>
        <v>0</v>
      </c>
      <c r="S655">
        <f>IF( [1]Source!BI1263 = 4, (( ( ([1]Source!CT1263/IF([1]Source!BA1263 &lt;&gt;0,[1]Source!BA1263, 1) * [1]Source!I1263) + ([1]Source!CR1263/IF([1]Source!BB1263 &lt;&gt;0,[1]Source!BB1263, 1)* [1]Source!I1263) + ([1]Source!CQ1263/IF([1]Source!BC1263 &lt;&gt;0,[1]Source!BC1263, 1) * [1]Source!I1263) ) + (([1]Source!BZ1263/100)*( ([1]Source!CT1263/IF([1]Source!BA1263 &lt;&gt;0,[1]Source!BA1263, 1)* [1]Source!I1263) + ([1]Source!CS1263/IF([1]Source!BS1263 &lt;&gt;0,[1]Source!BS1263, 1) * [1]Source!I1263 ))) + (([1]Source!CA1263/100)*( ([1]Source!CT1263/IF([1]Source!BA1263 &lt;&gt;0,[1]Source!BA1263, 1)* [1]Source!I1263) + ([1]Source!CS1263/IF([1]Source!BS1263 &lt;&gt;0,[1]Source!BS1263, 1) * [1]Source!I1263 ))))), 0 )</f>
        <v>0</v>
      </c>
      <c r="T655">
        <f>IF( [1]Source!BI1263 = 1, [1]Source!O1263 + [1]Source!X1263 + [1]Source!Y1263, 0 )</f>
        <v>2682.5299999999997</v>
      </c>
      <c r="U655">
        <f>IF( [1]Source!BI1263 = 2, [1]Source!O1263 + [1]Source!X1263 + [1]Source!Y1263, 0 )</f>
        <v>0</v>
      </c>
      <c r="V655">
        <f>IF( [1]Source!BI1263 = 3, [1]Source!O1263 + [1]Source!X1263 + [1]Source!Y1263, 0 )</f>
        <v>0</v>
      </c>
      <c r="W655">
        <f>IF( [1]Source!BI1263 = 4, [1]Source!O1263 + [1]Source!X1263 + [1]Source!Y1263, 0 )</f>
        <v>0</v>
      </c>
      <c r="X655">
        <f>([1]Source!CS1263/IF([1]Source!BS1263&lt;&gt; 0, [1]Source!BS1263,1) * [1]Source!I1263)</f>
        <v>10.0764</v>
      </c>
    </row>
    <row r="656" spans="1:27" ht="60">
      <c r="A656" s="44">
        <v>51</v>
      </c>
      <c r="B656" s="44" t="str">
        <f>[1]Source!E1265</f>
        <v>202</v>
      </c>
      <c r="C656" s="45" t="str">
        <f>[1]Source!F1265</f>
        <v>06-01-031-16</v>
      </c>
      <c r="D656" s="46" t="s">
        <v>103</v>
      </c>
      <c r="E656" s="47" t="str">
        <f>[1]Source!H1265</f>
        <v>100 м3</v>
      </c>
      <c r="F656" s="17">
        <f>ROUND([1]Source!I1265,6)</f>
        <v>0.32</v>
      </c>
      <c r="G656" s="14">
        <f>IF( [1]Source!AK1265 &lt;&gt;0, [1]Source!AK1265, [1]Source!AL1265 + [1]Source!AM1265 + [1]Source!AO1265)</f>
        <v>13956.05</v>
      </c>
      <c r="H656" s="17"/>
      <c r="I656" s="17"/>
      <c r="J656" s="48" t="str">
        <f>IF( [1]Source!BO1265 &lt;&gt;"", [1]Source!BO1265, "" )</f>
        <v/>
      </c>
      <c r="K656" s="17"/>
      <c r="L656" s="17"/>
      <c r="M656" s="17"/>
      <c r="AA656">
        <v>51</v>
      </c>
    </row>
    <row r="657" spans="1:29" ht="15">
      <c r="A657" s="17"/>
      <c r="B657" s="17"/>
      <c r="C657" s="17"/>
      <c r="D657" s="17" t="s">
        <v>27</v>
      </c>
      <c r="E657" s="17"/>
      <c r="F657" s="17"/>
      <c r="G657" s="14">
        <f>[1]Source!AO1265</f>
        <v>4277.29</v>
      </c>
      <c r="H657" s="48" t="str">
        <f>[1]Source!DG1265</f>
        <v/>
      </c>
      <c r="I657" s="14">
        <f>([1]Source!CT1265/IF([1]Source!BA1265&lt;&gt; 0, [1]Source!BA1265,1) * [1]Source!I1265)</f>
        <v>1368.7328</v>
      </c>
      <c r="J657" s="17"/>
      <c r="K657" s="17">
        <f>[1]Source!BA1265</f>
        <v>11.465999999999999</v>
      </c>
      <c r="L657" s="14">
        <f>[1]Source!S1265</f>
        <v>15693.89</v>
      </c>
      <c r="M657" s="17"/>
    </row>
    <row r="658" spans="1:29" ht="15">
      <c r="A658" s="17"/>
      <c r="B658" s="17"/>
      <c r="C658" s="17"/>
      <c r="D658" s="17" t="s">
        <v>28</v>
      </c>
      <c r="E658" s="17"/>
      <c r="F658" s="17"/>
      <c r="G658" s="14">
        <f>[1]Source!AM1265</f>
        <v>4632.4399999999996</v>
      </c>
      <c r="H658" s="48" t="str">
        <f>[1]Source!DE1265</f>
        <v/>
      </c>
      <c r="I658" s="14">
        <f>([1]Source!CR1265/IF([1]Source!BB1265&lt;&gt; 0, [1]Source!BB1265,1) * [1]Source!I1265)</f>
        <v>1482.3807999999999</v>
      </c>
      <c r="J658" s="17"/>
      <c r="K658" s="17">
        <f>[1]Source!BB1265</f>
        <v>5.8449999999999998</v>
      </c>
      <c r="L658" s="14">
        <f>[1]Source!Q1265</f>
        <v>8664.52</v>
      </c>
      <c r="M658" s="17"/>
    </row>
    <row r="659" spans="1:29" ht="15">
      <c r="A659" s="17"/>
      <c r="B659" s="17"/>
      <c r="C659" s="17"/>
      <c r="D659" s="17" t="s">
        <v>29</v>
      </c>
      <c r="E659" s="17"/>
      <c r="F659" s="17"/>
      <c r="G659" s="14">
        <f>[1]Source!AN1265</f>
        <v>627.61</v>
      </c>
      <c r="H659" s="48" t="str">
        <f>[1]Source!DF1265</f>
        <v/>
      </c>
      <c r="I659" s="49">
        <f>([1]Source!CS1265/IF([1]Source!BS1265&lt;&gt; 0, [1]Source!BS1265,1) * [1]Source!I1265)</f>
        <v>200.83520000000001</v>
      </c>
      <c r="J659" s="17"/>
      <c r="K659" s="17">
        <f>[1]Source!BS1265</f>
        <v>11.465999999999999</v>
      </c>
      <c r="L659" s="49">
        <f>[1]Source!R1265</f>
        <v>2302.7800000000002</v>
      </c>
      <c r="M659" s="17"/>
    </row>
    <row r="660" spans="1:29" ht="15">
      <c r="A660" s="17"/>
      <c r="B660" s="17"/>
      <c r="C660" s="17"/>
      <c r="D660" s="17" t="s">
        <v>30</v>
      </c>
      <c r="E660" s="17"/>
      <c r="F660" s="17"/>
      <c r="G660" s="14">
        <f>[1]Source!AL1265</f>
        <v>5046.32</v>
      </c>
      <c r="H660" s="48" t="str">
        <f>[1]Source!DD1265</f>
        <v/>
      </c>
      <c r="I660" s="14">
        <f>([1]Source!CQ1265/IF([1]Source!BC1265&lt;&gt; 0, [1]Source!BC1265,1) * [1]Source!I1265)</f>
        <v>1614.8224</v>
      </c>
      <c r="J660" s="17"/>
      <c r="K660" s="17">
        <f>[1]Source!BC1265</f>
        <v>4.2619999999999996</v>
      </c>
      <c r="L660" s="14">
        <f>[1]Source!P1265</f>
        <v>6882.37</v>
      </c>
      <c r="M660" s="17"/>
    </row>
    <row r="661" spans="1:29" ht="15">
      <c r="A661" s="17"/>
      <c r="B661" s="17"/>
      <c r="C661" s="17"/>
      <c r="D661" s="17" t="s">
        <v>31</v>
      </c>
      <c r="E661" s="20" t="s">
        <v>34</v>
      </c>
      <c r="F661" s="17"/>
      <c r="G661" s="14">
        <f>[1]Source!BZ1265</f>
        <v>105</v>
      </c>
      <c r="H661" s="17"/>
      <c r="I661" s="14">
        <f>Y661 + Y664 + Y665 + Y666 + Y667 + Y668 + Y669</f>
        <v>1648.05</v>
      </c>
      <c r="J661" s="17"/>
      <c r="K661" s="14">
        <f>[1]Source!AT1265</f>
        <v>105</v>
      </c>
      <c r="L661" s="14">
        <f>[1]Source!X1265 + [1]Source!X1266 + [1]Source!X1267 + [1]Source!X1268 + [1]Source!X1269 + [1]Source!X1270 + [1]Source!X1271</f>
        <v>18896.5</v>
      </c>
      <c r="M661" s="17"/>
      <c r="Y661">
        <f>ROUND((G661/100)*((([1]Source!CT1265/IF([1]Source!BA1265 &lt;&gt; 0, [1]Source!BA1265,1) * [1]Source!I1265)) + (([1]Source!CS1265/IF([1]Source!BS1265 &lt;&gt; 0, [1]Source!BS1265, 1) * [1]Source!I1265))),2)</f>
        <v>1648.05</v>
      </c>
    </row>
    <row r="662" spans="1:29" ht="15">
      <c r="A662" s="17"/>
      <c r="B662" s="17"/>
      <c r="C662" s="17"/>
      <c r="D662" s="17" t="s">
        <v>32</v>
      </c>
      <c r="E662" s="20" t="s">
        <v>34</v>
      </c>
      <c r="F662" s="17"/>
      <c r="G662" s="14">
        <f>[1]Source!CA1265</f>
        <v>65</v>
      </c>
      <c r="H662" s="17"/>
      <c r="I662" s="14">
        <f>Z662 + Z664 + Z665 + Z666 + Z667 + Z668 + Z669</f>
        <v>1020.22</v>
      </c>
      <c r="J662" s="17"/>
      <c r="K662" s="14">
        <f>[1]Source!AU1265</f>
        <v>65</v>
      </c>
      <c r="L662" s="14">
        <f>[1]Source!Y1265 + [1]Source!Y1266 + [1]Source!Y1267 + [1]Source!Y1268 + [1]Source!Y1269 + [1]Source!Y1270 + [1]Source!Y1271</f>
        <v>11697.84</v>
      </c>
      <c r="M662" s="17"/>
      <c r="Z662">
        <f>ROUND((G662/100)*((([1]Source!CT1265/IF([1]Source!BA1265 &lt;&gt; 0, [1]Source!BA1265,1) * [1]Source!I1265)) + (([1]Source!CS1265/IF([1]Source!BS1265 &lt;&gt; 0, [1]Source!BS1265, 1) * [1]Source!I1265))),2)</f>
        <v>1020.22</v>
      </c>
    </row>
    <row r="663" spans="1:29" ht="15">
      <c r="A663" s="17"/>
      <c r="B663" s="17"/>
      <c r="C663" s="17"/>
      <c r="D663" s="17" t="s">
        <v>33</v>
      </c>
      <c r="E663" s="20" t="s">
        <v>35</v>
      </c>
      <c r="F663" s="17">
        <f>[1]Source!AQ1265</f>
        <v>549.78</v>
      </c>
      <c r="G663" s="17"/>
      <c r="H663" s="48" t="str">
        <f>[1]Source!DI1265</f>
        <v/>
      </c>
      <c r="I663" s="17"/>
      <c r="J663" s="17"/>
      <c r="K663" s="17"/>
      <c r="L663" s="17"/>
      <c r="M663" s="14">
        <f>[1]Source!U1265</f>
        <v>175.92959999999999</v>
      </c>
    </row>
    <row r="664" spans="1:29" ht="60">
      <c r="A664" s="45"/>
      <c r="B664" s="45"/>
      <c r="C664" s="45" t="str">
        <f>[1]Source!F1266</f>
        <v>401-0069</v>
      </c>
      <c r="D664" s="46" t="s">
        <v>85</v>
      </c>
      <c r="E664" s="47" t="str">
        <f>[1]Source!H1266</f>
        <v>м3</v>
      </c>
      <c r="F664" s="17">
        <f>ROUND([1]Source!I1266,6)</f>
        <v>32.479999999999997</v>
      </c>
      <c r="G664" s="14">
        <f>IF([1]Source!AL1266=0,[1]Source!AK1266,[1]Source!AL1266)</f>
        <v>732.07</v>
      </c>
      <c r="H664" s="48" t="str">
        <f>[1]Source!DD1266</f>
        <v/>
      </c>
      <c r="I664" s="61">
        <f>([1]Source!CR1266/IF([1]Source!BB1266&lt;&gt; 0, [1]Source!BB1266,1) * [1]Source!I1266) + ([1]Source!CQ1266/IF([1]Source!BC1266&lt;&gt; 0, [1]Source!BC1266,1) * [1]Source!I1266) + ([1]Source!CT1266/IF([1]Source!BA1266&lt;&gt; 0, [1]Source!BA1266,1) * [1]Source!I1266)</f>
        <v>23777.633600000001</v>
      </c>
      <c r="J664" s="48" t="str">
        <f>IF( [1]Source!BO1266 &lt;&gt;"", [1]Source!BO1266, "" )</f>
        <v/>
      </c>
      <c r="K664" s="17">
        <f>[1]Source!BC1266</f>
        <v>4.2619999999999996</v>
      </c>
      <c r="L664" s="14">
        <f>[1]Source!O1266</f>
        <v>101340.27</v>
      </c>
      <c r="M664" s="17"/>
      <c r="O664">
        <f>([1]Source!CT1266/IF([1]Source!BA1266&lt;&gt; 0, [1]Source!BA1266,1) * [1]Source!I1266)</f>
        <v>0</v>
      </c>
      <c r="P664">
        <f>IF( [1]Source!BI1266 = 1, (([1]Source!CR1266/IF([1]Source!BB1266&lt;&gt; 0, [1]Source!BB1266,1) * [1]Source!I1266) + ([1]Source!CQ1266/IF([1]Source!BC1266&lt;&gt; 0, [1]Source!BC1266,1) * [1]Source!I1266) + ([1]Source!CT1266/IF([1]Source!BA1266&lt;&gt; 0, [1]Source!BA1266,1) * [1]Source!I1266)), 0 )</f>
        <v>23777.633600000001</v>
      </c>
      <c r="Q664">
        <f>IF( [1]Source!BI1266 = 2, (([1]Source!CR1266/IF([1]Source!BB1266&lt;&gt; 0, [1]Source!BB1266,1) * [1]Source!I1266) + ([1]Source!CQ1266/IF([1]Source!BC1266&lt;&gt; 0, [1]Source!BC1266,1) * [1]Source!I1266) + ([1]Source!CT1266/IF([1]Source!BA1266&lt;&gt; 0, [1]Source!BA1266,1) * [1]Source!I1266)), 0 )</f>
        <v>0</v>
      </c>
      <c r="R664">
        <f>IF( [1]Source!BI1266 = 3, (([1]Source!CR1266/IF([1]Source!BB1266&lt;&gt; 0, [1]Source!BB1266,1) * [1]Source!I1266) + ([1]Source!CQ1266/IF([1]Source!BC1266&lt;&gt; 0, [1]Source!BC1266,1) * [1]Source!I1266) + ([1]Source!CT1266/IF([1]Source!BA1266&lt;&gt; 0, [1]Source!BA1266,1) * [1]Source!I1266)), 0 )</f>
        <v>0</v>
      </c>
      <c r="S664">
        <f>IF( [1]Source!BI1266 = 4, (([1]Source!CR1266/IF([1]Source!BB1266&lt;&gt; 0, [1]Source!BB1266,1) * [1]Source!I1266) + ([1]Source!CQ1266/IF([1]Source!BC1266&lt;&gt; 0, [1]Source!BC1266,1) * [1]Source!I1266) + ([1]Source!CT1266/IF([1]Source!BA1266&lt;&gt; 0, [1]Source!BA1266,1) * [1]Source!I1266)), 0 )</f>
        <v>0</v>
      </c>
      <c r="T664">
        <f>IF( [1]Source!BI1266 = 1, [1]Source!O1266 + [1]Source!X1266 + [1]Source!Y1266, 0 )</f>
        <v>101340.27</v>
      </c>
      <c r="U664">
        <f>IF( [1]Source!BI1266 = 2, [1]Source!O1266 + [1]Source!X1266 + [1]Source!Y1266, 0 )</f>
        <v>0</v>
      </c>
      <c r="V664">
        <f>IF( [1]Source!BI1266 = 3, [1]Source!O1266 + [1]Source!X1266 + [1]Source!Y1266, 0 )</f>
        <v>0</v>
      </c>
      <c r="W664">
        <f>IF( [1]Source!BI1266 = 4, [1]Source!O1266 + [1]Source!X1266 + [1]Source!Y1266, 0 )</f>
        <v>0</v>
      </c>
      <c r="X664">
        <f>([1]Source!CS1266/IF([1]Source!BS1266&lt;&gt; 0, [1]Source!BS1266,1) * [1]Source!I1266)</f>
        <v>0</v>
      </c>
      <c r="Y664">
        <f>ROUND(([1]Source!BZ1266/100)*(([1]Source!CT1266/IF([1]Source!BA1266&lt;&gt; 0, [1]Source!BA1266,1) * [1]Source!I1266) + (([1]Source!CS1266/IF([1]Source!BS1266&lt;&gt; 0, [1]Source!BS1266,1) * [1]Source!I1266) )),2)</f>
        <v>0</v>
      </c>
      <c r="Z664">
        <f>ROUND(([1]Source!CA1266/100)*(([1]Source!CT1266/IF([1]Source!BA1266&lt;&gt; 0, [1]Source!BA1266,1) * [1]Source!I1266) + (([1]Source!CS1266/IF([1]Source!BS1266&lt;&gt; 0, [1]Source!BS1266,1) * [1]Source!I1266) )),2)</f>
        <v>0</v>
      </c>
    </row>
    <row r="665" spans="1:29" ht="90">
      <c r="A665" s="45"/>
      <c r="B665" s="45"/>
      <c r="C665" s="45" t="str">
        <f>[1]Source!F1267</f>
        <v>ТССЦ-2001 ТЕХ.ЧАСТЬ-IV Таб.1.2</v>
      </c>
      <c r="D665" s="46" t="s">
        <v>104</v>
      </c>
      <c r="E665" s="47" t="str">
        <f>[1]Source!H1267</f>
        <v>м3</v>
      </c>
      <c r="F665" s="17">
        <f>ROUND([1]Source!I1267,6)</f>
        <v>32.479999999999997</v>
      </c>
      <c r="G665" s="14">
        <f>[1]Source!AC1267</f>
        <v>16.27</v>
      </c>
      <c r="H665" s="17"/>
      <c r="I665" s="61">
        <f>([1]Source!CR1267/IF([1]Source!BB1267&lt;&gt; 0, [1]Source!BB1267,1) * [1]Source!I1267) + ([1]Source!CQ1267/IF([1]Source!BC1267&lt;&gt; 0, [1]Source!BC1267,1) * [1]Source!I1267) + ([1]Source!CT1267/IF([1]Source!BA1267&lt;&gt; 0, [1]Source!BA1267,1) * [1]Source!I1267)</f>
        <v>528.44959999999992</v>
      </c>
      <c r="J665" s="48" t="str">
        <f>IF( [1]Source!BO1267 &lt;&gt;"", [1]Source!BO1267, "" )</f>
        <v/>
      </c>
      <c r="K665" s="17">
        <f>[1]Source!BC1267</f>
        <v>4.2619999999999996</v>
      </c>
      <c r="L665" s="14">
        <f>[1]Source!O1267</f>
        <v>2252.25</v>
      </c>
      <c r="M665" s="17"/>
      <c r="O665">
        <f>([1]Source!CT1267/IF([1]Source!BA1267&lt;&gt; 0, [1]Source!BA1267,1) * [1]Source!I1267)</f>
        <v>0</v>
      </c>
      <c r="P665">
        <f>IF( [1]Source!BI1267 = 1, (([1]Source!CR1267/IF([1]Source!BB1267&lt;&gt; 0, [1]Source!BB1267,1) * [1]Source!I1267) + ([1]Source!CQ1267/IF([1]Source!BC1267&lt;&gt; 0, [1]Source!BC1267,1) * [1]Source!I1267) + ([1]Source!CT1267/IF([1]Source!BA1267&lt;&gt; 0, [1]Source!BA1267,1) * [1]Source!I1267)), 0 )</f>
        <v>528.44959999999992</v>
      </c>
      <c r="Q665">
        <f>IF( [1]Source!BI1267 = 2, (([1]Source!CR1267/IF([1]Source!BB1267&lt;&gt; 0, [1]Source!BB1267,1) * [1]Source!I1267) + ([1]Source!CQ1267/IF([1]Source!BC1267&lt;&gt; 0, [1]Source!BC1267,1) * [1]Source!I1267) + ([1]Source!CT1267/IF([1]Source!BA1267&lt;&gt; 0, [1]Source!BA1267,1) * [1]Source!I1267)), 0 )</f>
        <v>0</v>
      </c>
      <c r="R665">
        <f>IF( [1]Source!BI1267 = 3, (([1]Source!CR1267/IF([1]Source!BB1267&lt;&gt; 0, [1]Source!BB1267,1) * [1]Source!I1267) + ([1]Source!CQ1267/IF([1]Source!BC1267&lt;&gt; 0, [1]Source!BC1267,1) * [1]Source!I1267) + ([1]Source!CT1267/IF([1]Source!BA1267&lt;&gt; 0, [1]Source!BA1267,1) * [1]Source!I1267)), 0 )</f>
        <v>0</v>
      </c>
      <c r="S665">
        <f>IF( [1]Source!BI1267 = 4, (([1]Source!CR1267/IF([1]Source!BB1267&lt;&gt; 0, [1]Source!BB1267,1) * [1]Source!I1267) + ([1]Source!CQ1267/IF([1]Source!BC1267&lt;&gt; 0, [1]Source!BC1267,1) * [1]Source!I1267) + ([1]Source!CT1267/IF([1]Source!BA1267&lt;&gt; 0, [1]Source!BA1267,1) * [1]Source!I1267)), 0 )</f>
        <v>0</v>
      </c>
      <c r="T665">
        <f>IF( [1]Source!BI1267 = 1, [1]Source!O1267 + [1]Source!X1267 + [1]Source!Y1267, 0 )</f>
        <v>2252.25</v>
      </c>
      <c r="U665">
        <f>IF( [1]Source!BI1267 = 2, [1]Source!O1267 + [1]Source!X1267 + [1]Source!Y1267, 0 )</f>
        <v>0</v>
      </c>
      <c r="V665">
        <f>IF( [1]Source!BI1267 = 3, [1]Source!O1267 + [1]Source!X1267 + [1]Source!Y1267, 0 )</f>
        <v>0</v>
      </c>
      <c r="W665">
        <f>IF( [1]Source!BI1267 = 4, [1]Source!O1267 + [1]Source!X1267 + [1]Source!Y1267, 0 )</f>
        <v>0</v>
      </c>
      <c r="X665">
        <f>([1]Source!CS1267/IF([1]Source!BS1267&lt;&gt; 0, [1]Source!BS1267,1) * [1]Source!I1267)</f>
        <v>0</v>
      </c>
      <c r="Y665">
        <f>ROUND(([1]Source!BZ1267/100)*(([1]Source!CT1267/IF([1]Source!BA1267&lt;&gt; 0, [1]Source!BA1267,1) * [1]Source!I1267) + (([1]Source!CS1267/IF([1]Source!BS1267&lt;&gt; 0, [1]Source!BS1267,1) * [1]Source!I1267) )),2)</f>
        <v>0</v>
      </c>
      <c r="Z665">
        <f>ROUND(([1]Source!CA1267/100)*(([1]Source!CT1267/IF([1]Source!BA1267&lt;&gt; 0, [1]Source!BA1267,1) * [1]Source!I1267) + (([1]Source!CS1267/IF([1]Source!BS1267&lt;&gt; 0, [1]Source!BS1267,1) * [1]Source!I1267) )),2)</f>
        <v>0</v>
      </c>
    </row>
    <row r="666" spans="1:29" ht="60">
      <c r="A666" s="45"/>
      <c r="B666" s="45"/>
      <c r="C666" s="45" t="str">
        <f>[1]Source!F1268</f>
        <v>204-0066-1</v>
      </c>
      <c r="D666" s="46" t="s">
        <v>105</v>
      </c>
      <c r="E666" s="47" t="str">
        <f>[1]Source!H1268</f>
        <v>т</v>
      </c>
      <c r="F666" s="17">
        <f>ROUND([1]Source!I1268,6)</f>
        <v>0.25</v>
      </c>
      <c r="G666" s="14">
        <f>IF([1]Source!AL1268=0,[1]Source!AK1268,[1]Source!AL1268)</f>
        <v>7603.9</v>
      </c>
      <c r="H666" s="48" t="str">
        <f>[1]Source!DD1268</f>
        <v/>
      </c>
      <c r="I666" s="61">
        <f>([1]Source!CR1268/IF([1]Source!BB1268&lt;&gt; 0, [1]Source!BB1268,1) * [1]Source!I1268) + ([1]Source!CQ1268/IF([1]Source!BC1268&lt;&gt; 0, [1]Source!BC1268,1) * [1]Source!I1268) + ([1]Source!CT1268/IF([1]Source!BA1268&lt;&gt; 0, [1]Source!BA1268,1) * [1]Source!I1268)</f>
        <v>1900.9749999999999</v>
      </c>
      <c r="J666" s="48" t="str">
        <f>IF( [1]Source!BO1268 &lt;&gt;"", [1]Source!BO1268, "" )</f>
        <v/>
      </c>
      <c r="K666" s="17">
        <f>[1]Source!BC1268</f>
        <v>4.2619999999999996</v>
      </c>
      <c r="L666" s="14">
        <f>[1]Source!O1268</f>
        <v>8101.96</v>
      </c>
      <c r="M666" s="17"/>
      <c r="O666">
        <f>([1]Source!CT1268/IF([1]Source!BA1268&lt;&gt; 0, [1]Source!BA1268,1) * [1]Source!I1268)</f>
        <v>0</v>
      </c>
      <c r="P666">
        <f>IF( [1]Source!BI1268 = 1, (([1]Source!CR1268/IF([1]Source!BB1268&lt;&gt; 0, [1]Source!BB1268,1) * [1]Source!I1268) + ([1]Source!CQ1268/IF([1]Source!BC1268&lt;&gt; 0, [1]Source!BC1268,1) * [1]Source!I1268) + ([1]Source!CT1268/IF([1]Source!BA1268&lt;&gt; 0, [1]Source!BA1268,1) * [1]Source!I1268)), 0 )</f>
        <v>1900.9749999999999</v>
      </c>
      <c r="Q666">
        <f>IF( [1]Source!BI1268 = 2, (([1]Source!CR1268/IF([1]Source!BB1268&lt;&gt; 0, [1]Source!BB1268,1) * [1]Source!I1268) + ([1]Source!CQ1268/IF([1]Source!BC1268&lt;&gt; 0, [1]Source!BC1268,1) * [1]Source!I1268) + ([1]Source!CT1268/IF([1]Source!BA1268&lt;&gt; 0, [1]Source!BA1268,1) * [1]Source!I1268)), 0 )</f>
        <v>0</v>
      </c>
      <c r="R666">
        <f>IF( [1]Source!BI1268 = 3, (([1]Source!CR1268/IF([1]Source!BB1268&lt;&gt; 0, [1]Source!BB1268,1) * [1]Source!I1268) + ([1]Source!CQ1268/IF([1]Source!BC1268&lt;&gt; 0, [1]Source!BC1268,1) * [1]Source!I1268) + ([1]Source!CT1268/IF([1]Source!BA1268&lt;&gt; 0, [1]Source!BA1268,1) * [1]Source!I1268)), 0 )</f>
        <v>0</v>
      </c>
      <c r="S666">
        <f>IF( [1]Source!BI1268 = 4, (([1]Source!CR1268/IF([1]Source!BB1268&lt;&gt; 0, [1]Source!BB1268,1) * [1]Source!I1268) + ([1]Source!CQ1268/IF([1]Source!BC1268&lt;&gt; 0, [1]Source!BC1268,1) * [1]Source!I1268) + ([1]Source!CT1268/IF([1]Source!BA1268&lt;&gt; 0, [1]Source!BA1268,1) * [1]Source!I1268)), 0 )</f>
        <v>0</v>
      </c>
      <c r="T666">
        <f>IF( [1]Source!BI1268 = 1, [1]Source!O1268 + [1]Source!X1268 + [1]Source!Y1268, 0 )</f>
        <v>8101.96</v>
      </c>
      <c r="U666">
        <f>IF( [1]Source!BI1268 = 2, [1]Source!O1268 + [1]Source!X1268 + [1]Source!Y1268, 0 )</f>
        <v>0</v>
      </c>
      <c r="V666">
        <f>IF( [1]Source!BI1268 = 3, [1]Source!O1268 + [1]Source!X1268 + [1]Source!Y1268, 0 )</f>
        <v>0</v>
      </c>
      <c r="W666">
        <f>IF( [1]Source!BI1268 = 4, [1]Source!O1268 + [1]Source!X1268 + [1]Source!Y1268, 0 )</f>
        <v>0</v>
      </c>
      <c r="X666">
        <f>([1]Source!CS1268/IF([1]Source!BS1268&lt;&gt; 0, [1]Source!BS1268,1) * [1]Source!I1268)</f>
        <v>0</v>
      </c>
      <c r="Y666">
        <f>ROUND(([1]Source!BZ1268/100)*(([1]Source!CT1268/IF([1]Source!BA1268&lt;&gt; 0, [1]Source!BA1268,1) * [1]Source!I1268) + (([1]Source!CS1268/IF([1]Source!BS1268&lt;&gt; 0, [1]Source!BS1268,1) * [1]Source!I1268) )),2)</f>
        <v>0</v>
      </c>
      <c r="Z666">
        <f>ROUND(([1]Source!CA1268/100)*(([1]Source!CT1268/IF([1]Source!BA1268&lt;&gt; 0, [1]Source!BA1268,1) * [1]Source!I1268) + (([1]Source!CS1268/IF([1]Source!BS1268&lt;&gt; 0, [1]Source!BS1268,1) * [1]Source!I1268) )),2)</f>
        <v>0</v>
      </c>
    </row>
    <row r="667" spans="1:29" ht="60">
      <c r="A667" s="45"/>
      <c r="B667" s="45"/>
      <c r="C667" s="45" t="str">
        <f>[1]Source!F1269</f>
        <v>204-0002</v>
      </c>
      <c r="D667" s="46" t="s">
        <v>106</v>
      </c>
      <c r="E667" s="47" t="str">
        <f>[1]Source!H1269</f>
        <v>т</v>
      </c>
      <c r="F667" s="17">
        <f>ROUND([1]Source!I1269,6)</f>
        <v>0.32300000000000001</v>
      </c>
      <c r="G667" s="14">
        <f>IF([1]Source!AL1269=0,[1]Source!AK1269,[1]Source!AL1269)</f>
        <v>6577.6</v>
      </c>
      <c r="H667" s="48" t="str">
        <f>[1]Source!DD1269</f>
        <v/>
      </c>
      <c r="I667" s="61">
        <f>([1]Source!CR1269/IF([1]Source!BB1269&lt;&gt; 0, [1]Source!BB1269,1) * [1]Source!I1269) + ([1]Source!CQ1269/IF([1]Source!BC1269&lt;&gt; 0, [1]Source!BC1269,1) * [1]Source!I1269) + ([1]Source!CT1269/IF([1]Source!BA1269&lt;&gt; 0, [1]Source!BA1269,1) * [1]Source!I1269)</f>
        <v>2124.5647999999997</v>
      </c>
      <c r="J667" s="48" t="str">
        <f>IF( [1]Source!BO1269 &lt;&gt;"", [1]Source!BO1269, "" )</f>
        <v/>
      </c>
      <c r="K667" s="17">
        <f>[1]Source!BC1269</f>
        <v>4.2619999999999996</v>
      </c>
      <c r="L667" s="14">
        <f>[1]Source!O1269</f>
        <v>9054.9</v>
      </c>
      <c r="M667" s="17"/>
      <c r="O667">
        <f>([1]Source!CT1269/IF([1]Source!BA1269&lt;&gt; 0, [1]Source!BA1269,1) * [1]Source!I1269)</f>
        <v>0</v>
      </c>
      <c r="P667">
        <f>IF( [1]Source!BI1269 = 1, (([1]Source!CR1269/IF([1]Source!BB1269&lt;&gt; 0, [1]Source!BB1269,1) * [1]Source!I1269) + ([1]Source!CQ1269/IF([1]Source!BC1269&lt;&gt; 0, [1]Source!BC1269,1) * [1]Source!I1269) + ([1]Source!CT1269/IF([1]Source!BA1269&lt;&gt; 0, [1]Source!BA1269,1) * [1]Source!I1269)), 0 )</f>
        <v>2124.5647999999997</v>
      </c>
      <c r="Q667">
        <f>IF( [1]Source!BI1269 = 2, (([1]Source!CR1269/IF([1]Source!BB1269&lt;&gt; 0, [1]Source!BB1269,1) * [1]Source!I1269) + ([1]Source!CQ1269/IF([1]Source!BC1269&lt;&gt; 0, [1]Source!BC1269,1) * [1]Source!I1269) + ([1]Source!CT1269/IF([1]Source!BA1269&lt;&gt; 0, [1]Source!BA1269,1) * [1]Source!I1269)), 0 )</f>
        <v>0</v>
      </c>
      <c r="R667">
        <f>IF( [1]Source!BI1269 = 3, (([1]Source!CR1269/IF([1]Source!BB1269&lt;&gt; 0, [1]Source!BB1269,1) * [1]Source!I1269) + ([1]Source!CQ1269/IF([1]Source!BC1269&lt;&gt; 0, [1]Source!BC1269,1) * [1]Source!I1269) + ([1]Source!CT1269/IF([1]Source!BA1269&lt;&gt; 0, [1]Source!BA1269,1) * [1]Source!I1269)), 0 )</f>
        <v>0</v>
      </c>
      <c r="S667">
        <f>IF( [1]Source!BI1269 = 4, (([1]Source!CR1269/IF([1]Source!BB1269&lt;&gt; 0, [1]Source!BB1269,1) * [1]Source!I1269) + ([1]Source!CQ1269/IF([1]Source!BC1269&lt;&gt; 0, [1]Source!BC1269,1) * [1]Source!I1269) + ([1]Source!CT1269/IF([1]Source!BA1269&lt;&gt; 0, [1]Source!BA1269,1) * [1]Source!I1269)), 0 )</f>
        <v>0</v>
      </c>
      <c r="T667">
        <f>IF( [1]Source!BI1269 = 1, [1]Source!O1269 + [1]Source!X1269 + [1]Source!Y1269, 0 )</f>
        <v>9054.9</v>
      </c>
      <c r="U667">
        <f>IF( [1]Source!BI1269 = 2, [1]Source!O1269 + [1]Source!X1269 + [1]Source!Y1269, 0 )</f>
        <v>0</v>
      </c>
      <c r="V667">
        <f>IF( [1]Source!BI1269 = 3, [1]Source!O1269 + [1]Source!X1269 + [1]Source!Y1269, 0 )</f>
        <v>0</v>
      </c>
      <c r="W667">
        <f>IF( [1]Source!BI1269 = 4, [1]Source!O1269 + [1]Source!X1269 + [1]Source!Y1269, 0 )</f>
        <v>0</v>
      </c>
      <c r="X667">
        <f>([1]Source!CS1269/IF([1]Source!BS1269&lt;&gt; 0, [1]Source!BS1269,1) * [1]Source!I1269)</f>
        <v>0</v>
      </c>
      <c r="Y667">
        <f>ROUND(([1]Source!BZ1269/100)*(([1]Source!CT1269/IF([1]Source!BA1269&lt;&gt; 0, [1]Source!BA1269,1) * [1]Source!I1269) + (([1]Source!CS1269/IF([1]Source!BS1269&lt;&gt; 0, [1]Source!BS1269,1) * [1]Source!I1269) )),2)</f>
        <v>0</v>
      </c>
      <c r="Z667">
        <f>ROUND(([1]Source!CA1269/100)*(([1]Source!CT1269/IF([1]Source!BA1269&lt;&gt; 0, [1]Source!BA1269,1) * [1]Source!I1269) + (([1]Source!CS1269/IF([1]Source!BS1269&lt;&gt; 0, [1]Source!BS1269,1) * [1]Source!I1269) )),2)</f>
        <v>0</v>
      </c>
    </row>
    <row r="668" spans="1:29" ht="75">
      <c r="A668" s="45"/>
      <c r="B668" s="45"/>
      <c r="C668" s="45" t="str">
        <f>[1]Source!F1270</f>
        <v>204-0022</v>
      </c>
      <c r="D668" s="46" t="s">
        <v>88</v>
      </c>
      <c r="E668" s="47" t="str">
        <f>[1]Source!H1270</f>
        <v>т</v>
      </c>
      <c r="F668" s="17">
        <f>ROUND([1]Source!I1270,6)</f>
        <v>4.8899999999999997</v>
      </c>
      <c r="G668" s="14">
        <f>IF([1]Source!AL1270=0,[1]Source!AK1270,[1]Source!AL1270)</f>
        <v>6420</v>
      </c>
      <c r="H668" s="48" t="str">
        <f>[1]Source!DD1270</f>
        <v/>
      </c>
      <c r="I668" s="61">
        <f>([1]Source!CR1270/IF([1]Source!BB1270&lt;&gt; 0, [1]Source!BB1270,1) * [1]Source!I1270) + ([1]Source!CQ1270/IF([1]Source!BC1270&lt;&gt; 0, [1]Source!BC1270,1) * [1]Source!I1270) + ([1]Source!CT1270/IF([1]Source!BA1270&lt;&gt; 0, [1]Source!BA1270,1) * [1]Source!I1270)</f>
        <v>31393.8</v>
      </c>
      <c r="J668" s="48" t="str">
        <f>IF( [1]Source!BO1270 &lt;&gt;"", [1]Source!BO1270, "" )</f>
        <v/>
      </c>
      <c r="K668" s="17">
        <f>[1]Source!BC1270</f>
        <v>4.2619999999999996</v>
      </c>
      <c r="L668" s="14">
        <f>[1]Source!O1270</f>
        <v>133800.38</v>
      </c>
      <c r="M668" s="17"/>
      <c r="O668">
        <f>([1]Source!CT1270/IF([1]Source!BA1270&lt;&gt; 0, [1]Source!BA1270,1) * [1]Source!I1270)</f>
        <v>0</v>
      </c>
      <c r="P668">
        <f>IF( [1]Source!BI1270 = 1, (([1]Source!CR1270/IF([1]Source!BB1270&lt;&gt; 0, [1]Source!BB1270,1) * [1]Source!I1270) + ([1]Source!CQ1270/IF([1]Source!BC1270&lt;&gt; 0, [1]Source!BC1270,1) * [1]Source!I1270) + ([1]Source!CT1270/IF([1]Source!BA1270&lt;&gt; 0, [1]Source!BA1270,1) * [1]Source!I1270)), 0 )</f>
        <v>31393.8</v>
      </c>
      <c r="Q668">
        <f>IF( [1]Source!BI1270 = 2, (([1]Source!CR1270/IF([1]Source!BB1270&lt;&gt; 0, [1]Source!BB1270,1) * [1]Source!I1270) + ([1]Source!CQ1270/IF([1]Source!BC1270&lt;&gt; 0, [1]Source!BC1270,1) * [1]Source!I1270) + ([1]Source!CT1270/IF([1]Source!BA1270&lt;&gt; 0, [1]Source!BA1270,1) * [1]Source!I1270)), 0 )</f>
        <v>0</v>
      </c>
      <c r="R668">
        <f>IF( [1]Source!BI1270 = 3, (([1]Source!CR1270/IF([1]Source!BB1270&lt;&gt; 0, [1]Source!BB1270,1) * [1]Source!I1270) + ([1]Source!CQ1270/IF([1]Source!BC1270&lt;&gt; 0, [1]Source!BC1270,1) * [1]Source!I1270) + ([1]Source!CT1270/IF([1]Source!BA1270&lt;&gt; 0, [1]Source!BA1270,1) * [1]Source!I1270)), 0 )</f>
        <v>0</v>
      </c>
      <c r="S668">
        <f>IF( [1]Source!BI1270 = 4, (([1]Source!CR1270/IF([1]Source!BB1270&lt;&gt; 0, [1]Source!BB1270,1) * [1]Source!I1270) + ([1]Source!CQ1270/IF([1]Source!BC1270&lt;&gt; 0, [1]Source!BC1270,1) * [1]Source!I1270) + ([1]Source!CT1270/IF([1]Source!BA1270&lt;&gt; 0, [1]Source!BA1270,1) * [1]Source!I1270)), 0 )</f>
        <v>0</v>
      </c>
      <c r="T668">
        <f>IF( [1]Source!BI1270 = 1, [1]Source!O1270 + [1]Source!X1270 + [1]Source!Y1270, 0 )</f>
        <v>133800.38</v>
      </c>
      <c r="U668">
        <f>IF( [1]Source!BI1270 = 2, [1]Source!O1270 + [1]Source!X1270 + [1]Source!Y1270, 0 )</f>
        <v>0</v>
      </c>
      <c r="V668">
        <f>IF( [1]Source!BI1270 = 3, [1]Source!O1270 + [1]Source!X1270 + [1]Source!Y1270, 0 )</f>
        <v>0</v>
      </c>
      <c r="W668">
        <f>IF( [1]Source!BI1270 = 4, [1]Source!O1270 + [1]Source!X1270 + [1]Source!Y1270, 0 )</f>
        <v>0</v>
      </c>
      <c r="X668">
        <f>([1]Source!CS1270/IF([1]Source!BS1270&lt;&gt; 0, [1]Source!BS1270,1) * [1]Source!I1270)</f>
        <v>0</v>
      </c>
      <c r="Y668">
        <f>ROUND(([1]Source!BZ1270/100)*(([1]Source!CT1270/IF([1]Source!BA1270&lt;&gt; 0, [1]Source!BA1270,1) * [1]Source!I1270) + (([1]Source!CS1270/IF([1]Source!BS1270&lt;&gt; 0, [1]Source!BS1270,1) * [1]Source!I1270) )),2)</f>
        <v>0</v>
      </c>
      <c r="Z668">
        <f>ROUND(([1]Source!CA1270/100)*(([1]Source!CT1270/IF([1]Source!BA1270&lt;&gt; 0, [1]Source!BA1270,1) * [1]Source!I1270) + (([1]Source!CS1270/IF([1]Source!BS1270&lt;&gt; 0, [1]Source!BS1270,1) * [1]Source!I1270) )),2)</f>
        <v>0</v>
      </c>
    </row>
    <row r="669" spans="1:29" ht="75">
      <c r="A669" s="50"/>
      <c r="B669" s="50"/>
      <c r="C669" s="50" t="str">
        <f>[1]Source!F1271</f>
        <v>204-0025</v>
      </c>
      <c r="D669" s="51" t="s">
        <v>107</v>
      </c>
      <c r="E669" s="52" t="str">
        <f>[1]Source!H1271</f>
        <v>т</v>
      </c>
      <c r="F669" s="53">
        <f>ROUND([1]Source!I1271,6)</f>
        <v>0.80600000000000005</v>
      </c>
      <c r="G669" s="54">
        <f>IF([1]Source!AL1271=0,[1]Source!AK1271,[1]Source!AL1271)</f>
        <v>6250</v>
      </c>
      <c r="H669" s="55" t="str">
        <f>[1]Source!DD1271</f>
        <v/>
      </c>
      <c r="I669" s="56">
        <f>([1]Source!CR1271/IF([1]Source!BB1271&lt;&gt; 0, [1]Source!BB1271,1) * [1]Source!I1271) + ([1]Source!CQ1271/IF([1]Source!BC1271&lt;&gt; 0, [1]Source!BC1271,1) * [1]Source!I1271) + ([1]Source!CT1271/IF([1]Source!BA1271&lt;&gt; 0, [1]Source!BA1271,1) * [1]Source!I1271)</f>
        <v>5037.5</v>
      </c>
      <c r="J669" s="55" t="str">
        <f>IF( [1]Source!BO1271 &lt;&gt;"", [1]Source!BO1271, "" )</f>
        <v/>
      </c>
      <c r="K669" s="53">
        <f>[1]Source!BC1271</f>
        <v>4.2619999999999996</v>
      </c>
      <c r="L669" s="54">
        <f>[1]Source!O1271</f>
        <v>21469.83</v>
      </c>
      <c r="M669" s="53"/>
      <c r="O669">
        <f>([1]Source!CT1271/IF([1]Source!BA1271&lt;&gt; 0, [1]Source!BA1271,1) * [1]Source!I1271)</f>
        <v>0</v>
      </c>
      <c r="P669">
        <f>IF( [1]Source!BI1271 = 1, (([1]Source!CR1271/IF([1]Source!BB1271&lt;&gt; 0, [1]Source!BB1271,1) * [1]Source!I1271) + ([1]Source!CQ1271/IF([1]Source!BC1271&lt;&gt; 0, [1]Source!BC1271,1) * [1]Source!I1271) + ([1]Source!CT1271/IF([1]Source!BA1271&lt;&gt; 0, [1]Source!BA1271,1) * [1]Source!I1271)), 0 )</f>
        <v>5037.5</v>
      </c>
      <c r="Q669">
        <f>IF( [1]Source!BI1271 = 2, (([1]Source!CR1271/IF([1]Source!BB1271&lt;&gt; 0, [1]Source!BB1271,1) * [1]Source!I1271) + ([1]Source!CQ1271/IF([1]Source!BC1271&lt;&gt; 0, [1]Source!BC1271,1) * [1]Source!I1271) + ([1]Source!CT1271/IF([1]Source!BA1271&lt;&gt; 0, [1]Source!BA1271,1) * [1]Source!I1271)), 0 )</f>
        <v>0</v>
      </c>
      <c r="R669">
        <f>IF( [1]Source!BI1271 = 3, (([1]Source!CR1271/IF([1]Source!BB1271&lt;&gt; 0, [1]Source!BB1271,1) * [1]Source!I1271) + ([1]Source!CQ1271/IF([1]Source!BC1271&lt;&gt; 0, [1]Source!BC1271,1) * [1]Source!I1271) + ([1]Source!CT1271/IF([1]Source!BA1271&lt;&gt; 0, [1]Source!BA1271,1) * [1]Source!I1271)), 0 )</f>
        <v>0</v>
      </c>
      <c r="S669">
        <f>IF( [1]Source!BI1271 = 4, (([1]Source!CR1271/IF([1]Source!BB1271&lt;&gt; 0, [1]Source!BB1271,1) * [1]Source!I1271) + ([1]Source!CQ1271/IF([1]Source!BC1271&lt;&gt; 0, [1]Source!BC1271,1) * [1]Source!I1271) + ([1]Source!CT1271/IF([1]Source!BA1271&lt;&gt; 0, [1]Source!BA1271,1) * [1]Source!I1271)), 0 )</f>
        <v>0</v>
      </c>
      <c r="T669">
        <f>IF( [1]Source!BI1271 = 1, [1]Source!O1271 + [1]Source!X1271 + [1]Source!Y1271, 0 )</f>
        <v>21469.83</v>
      </c>
      <c r="U669">
        <f>IF( [1]Source!BI1271 = 2, [1]Source!O1271 + [1]Source!X1271 + [1]Source!Y1271, 0 )</f>
        <v>0</v>
      </c>
      <c r="V669">
        <f>IF( [1]Source!BI1271 = 3, [1]Source!O1271 + [1]Source!X1271 + [1]Source!Y1271, 0 )</f>
        <v>0</v>
      </c>
      <c r="W669">
        <f>IF( [1]Source!BI1271 = 4, [1]Source!O1271 + [1]Source!X1271 + [1]Source!Y1271, 0 )</f>
        <v>0</v>
      </c>
      <c r="X669">
        <f>([1]Source!CS1271/IF([1]Source!BS1271&lt;&gt; 0, [1]Source!BS1271,1) * [1]Source!I1271)</f>
        <v>0</v>
      </c>
      <c r="Y669">
        <f>ROUND(([1]Source!BZ1271/100)*(([1]Source!CT1271/IF([1]Source!BA1271&lt;&gt; 0, [1]Source!BA1271,1) * [1]Source!I1271) + (([1]Source!CS1271/IF([1]Source!BS1271&lt;&gt; 0, [1]Source!BS1271,1) * [1]Source!I1271) )),2)</f>
        <v>0</v>
      </c>
      <c r="Z669">
        <f>ROUND(([1]Source!CA1271/100)*(([1]Source!CT1271/IF([1]Source!BA1271&lt;&gt; 0, [1]Source!BA1271,1) * [1]Source!I1271) + (([1]Source!CS1271/IF([1]Source!BS1271&lt;&gt; 0, [1]Source!BS1271,1) * [1]Source!I1271) )),2)</f>
        <v>0</v>
      </c>
    </row>
    <row r="670" spans="1:29" ht="15.75">
      <c r="A670" s="17"/>
      <c r="B670" s="17"/>
      <c r="C670" s="17"/>
      <c r="D670" s="17"/>
      <c r="E670" s="17"/>
      <c r="F670" s="17"/>
      <c r="G670" s="17"/>
      <c r="H670" s="17"/>
      <c r="I670" s="57">
        <f>([1]Source!CT1265/IF([1]Source!BA1265 &lt;&gt;0, [1]Source!BA1265, 1) * [1]Source!I1265) + ([1]Source!CR1265 / IF([1]Source!BB1265 &lt;&gt;0, [1]Source!BB1265, 1) * [1]Source!I1265 ) + I660 + I661 + I662 + I664 + I665 + I666 + I667 + I668 + I669</f>
        <v>71897.129000000001</v>
      </c>
      <c r="J670" s="58"/>
      <c r="K670" s="58"/>
      <c r="L670" s="57">
        <f>[1]Source!S1265+[1]Source!Q1265+L660 + L661 + L662 + L664 + L665 + L666 + L667 + L668 + L669</f>
        <v>337854.71</v>
      </c>
      <c r="M670" s="57">
        <f>[1]Source!U1265</f>
        <v>175.92959999999999</v>
      </c>
      <c r="N670" s="59">
        <f>I670</f>
        <v>71897.129000000001</v>
      </c>
      <c r="O670">
        <f>([1]Source!CT1265/IF([1]Source!BA1265&lt;&gt; 0, [1]Source!BA1265,1) * [1]Source!I1265)</f>
        <v>1368.7328</v>
      </c>
      <c r="P670">
        <f>IF( [1]Source!BI1265 = 1, (( ( ([1]Source!CT1265/IF([1]Source!BA1265 &lt;&gt;0,[1]Source!BA1265, 1) * [1]Source!I1265) + ([1]Source!CR1265/IF([1]Source!BB1265 &lt;&gt;0,[1]Source!BB1265, 1)* [1]Source!I1265) + ([1]Source!CQ1265/IF([1]Source!BC1265 &lt;&gt;0,[1]Source!BC1265, 1) * [1]Source!I1265) ) + (([1]Source!BZ1265/100)*( ([1]Source!CT1265/IF([1]Source!BA1265 &lt;&gt;0,[1]Source!BA1265, 1)* [1]Source!I1265) + ([1]Source!CS1265/IF([1]Source!BS1265 &lt;&gt;0,[1]Source!BS1265, 1) * [1]Source!I1265 ))) + (([1]Source!CA1265/100)*( ([1]Source!CT1265/IF([1]Source!BA1265 &lt;&gt;0,[1]Source!BA1265, 1)* [1]Source!I1265) + ([1]Source!CS1265/IF([1]Source!BS1265 &lt;&gt;0,[1]Source!BS1265, 1) * [1]Source!I1265 ))))), 0 )</f>
        <v>7134.2016000000003</v>
      </c>
      <c r="Q670">
        <f>IF( [1]Source!BI1265 = 2, (( ( ([1]Source!CT1265/IF([1]Source!BA1265 &lt;&gt;0,[1]Source!BA1265, 1) * [1]Source!I1265) + ([1]Source!CR1265/IF([1]Source!BB1265 &lt;&gt;0,[1]Source!BB1265, 1)* [1]Source!I1265) + ([1]Source!CQ1265/IF([1]Source!BC1265 &lt;&gt;0,[1]Source!BC1265, 1) * [1]Source!I1265) ) + (([1]Source!BZ1265/100)*( ([1]Source!CT1265/IF([1]Source!BA1265 &lt;&gt;0,[1]Source!BA1265, 1)* [1]Source!I1265) + ([1]Source!CS1265/IF([1]Source!BS1265 &lt;&gt;0,[1]Source!BS1265, 1) * [1]Source!I1265 ))) + (([1]Source!CA1265/100)*( ([1]Source!CT1265/IF([1]Source!BA1265 &lt;&gt;0,[1]Source!BA1265, 1)* [1]Source!I1265) + ([1]Source!CS1265/IF([1]Source!BS1265 &lt;&gt;0,[1]Source!BS1265, 1) * [1]Source!I1265 ))))), 0 )</f>
        <v>0</v>
      </c>
      <c r="R670">
        <f>IF( [1]Source!BI1265 = 3, (( ( ([1]Source!CT1265/IF([1]Source!BA1265 &lt;&gt;0,[1]Source!BA1265, 1) * [1]Source!I1265) + ([1]Source!CR1265/IF([1]Source!BB1265 &lt;&gt;0,[1]Source!BB1265, 1)* [1]Source!I1265) + ([1]Source!CQ1265/IF([1]Source!BC1265 &lt;&gt;0,[1]Source!BC1265, 1) * [1]Source!I1265) ) + (([1]Source!BZ1265/100)*( ([1]Source!CT1265/IF([1]Source!BA1265 &lt;&gt;0,[1]Source!BA1265, 1)* [1]Source!I1265) + ([1]Source!CS1265/IF([1]Source!BS1265 &lt;&gt;0,[1]Source!BS1265, 1) * [1]Source!I1265 ))) + (([1]Source!CA1265/100)*( ([1]Source!CT1265/IF([1]Source!BA1265 &lt;&gt;0,[1]Source!BA1265, 1)* [1]Source!I1265) + ([1]Source!CS1265/IF([1]Source!BS1265 &lt;&gt;0,[1]Source!BS1265, 1) * [1]Source!I1265 ))))), 0 )</f>
        <v>0</v>
      </c>
      <c r="S670">
        <f>IF( [1]Source!BI1265 = 4, (( ( ([1]Source!CT1265/IF([1]Source!BA1265 &lt;&gt;0,[1]Source!BA1265, 1) * [1]Source!I1265) + ([1]Source!CR1265/IF([1]Source!BB1265 &lt;&gt;0,[1]Source!BB1265, 1)* [1]Source!I1265) + ([1]Source!CQ1265/IF([1]Source!BC1265 &lt;&gt;0,[1]Source!BC1265, 1) * [1]Source!I1265) ) + (([1]Source!BZ1265/100)*( ([1]Source!CT1265/IF([1]Source!BA1265 &lt;&gt;0,[1]Source!BA1265, 1)* [1]Source!I1265) + ([1]Source!CS1265/IF([1]Source!BS1265 &lt;&gt;0,[1]Source!BS1265, 1) * [1]Source!I1265 ))) + (([1]Source!CA1265/100)*( ([1]Source!CT1265/IF([1]Source!BA1265 &lt;&gt;0,[1]Source!BA1265, 1)* [1]Source!I1265) + ([1]Source!CS1265/IF([1]Source!BS1265 &lt;&gt;0,[1]Source!BS1265, 1) * [1]Source!I1265 ))))), 0 )</f>
        <v>0</v>
      </c>
      <c r="T670">
        <f>IF( [1]Source!BI1265 = 1, [1]Source!O1265 + [1]Source!X1265 + [1]Source!Y1265, 0 )</f>
        <v>61835.119999999995</v>
      </c>
      <c r="U670">
        <f>IF( [1]Source!BI1265 = 2, [1]Source!O1265 + [1]Source!X1265 + [1]Source!Y1265, 0 )</f>
        <v>0</v>
      </c>
      <c r="V670">
        <f>IF( [1]Source!BI1265 = 3, [1]Source!O1265 + [1]Source!X1265 + [1]Source!Y1265, 0 )</f>
        <v>0</v>
      </c>
      <c r="W670">
        <f>IF( [1]Source!BI1265 = 4, [1]Source!O1265 + [1]Source!X1265 + [1]Source!Y1265, 0 )</f>
        <v>0</v>
      </c>
      <c r="X670">
        <f>([1]Source!CS1265/IF([1]Source!BS1265&lt;&gt; 0, [1]Source!BS1265,1) * [1]Source!I1265)</f>
        <v>200.83520000000001</v>
      </c>
    </row>
    <row r="672" spans="1:29" s="58" customFormat="1" ht="15.75">
      <c r="D672" s="58" t="s">
        <v>110</v>
      </c>
      <c r="H672" s="96">
        <f>SUM(N646:N671)</f>
        <v>74660.340150000004</v>
      </c>
      <c r="I672" s="96"/>
      <c r="K672" s="96">
        <f>ROUND([1]Source!AB1261+[1]Source!AK1261+[1]Source!AL1261+[1]Source!AE1261*0/100,2)</f>
        <v>350838.5</v>
      </c>
      <c r="L672" s="96"/>
      <c r="M672" s="57">
        <f>[1]Source!AH1261</f>
        <v>184.03</v>
      </c>
      <c r="O672" s="57">
        <f t="shared" ref="O672:X672" si="15">SUM(O646:O671)</f>
        <v>1419.4387999999999</v>
      </c>
      <c r="P672" s="57">
        <f t="shared" si="15"/>
        <v>74660.335829999996</v>
      </c>
      <c r="Q672" s="57">
        <f t="shared" si="15"/>
        <v>0</v>
      </c>
      <c r="R672" s="57">
        <f t="shared" si="15"/>
        <v>0</v>
      </c>
      <c r="S672" s="57">
        <f t="shared" si="15"/>
        <v>0</v>
      </c>
      <c r="T672" s="57">
        <f t="shared" si="15"/>
        <v>350838.50000000006</v>
      </c>
      <c r="U672" s="57">
        <f t="shared" si="15"/>
        <v>0</v>
      </c>
      <c r="V672" s="57">
        <f t="shared" si="15"/>
        <v>0</v>
      </c>
      <c r="W672" s="57">
        <f t="shared" si="15"/>
        <v>0</v>
      </c>
      <c r="X672" s="58">
        <f t="shared" si="15"/>
        <v>210.91160000000002</v>
      </c>
      <c r="AC672" s="62"/>
    </row>
    <row r="673" spans="4:23" s="58" customFormat="1" ht="15.75">
      <c r="H673" s="60"/>
      <c r="I673" s="60"/>
      <c r="K673" s="60"/>
      <c r="L673" s="60"/>
      <c r="M673" s="57"/>
      <c r="O673" s="57"/>
      <c r="P673" s="57"/>
      <c r="Q673" s="57"/>
      <c r="R673" s="57"/>
      <c r="S673" s="57"/>
      <c r="T673" s="57"/>
      <c r="U673" s="57"/>
      <c r="V673" s="57"/>
      <c r="W673" s="57"/>
    </row>
    <row r="674" spans="4:23" ht="15.75">
      <c r="D674" s="58" t="s">
        <v>111</v>
      </c>
      <c r="I674" s="62">
        <f>H48+H107+H147+H198+H234+H293+H308+H323+H338+H390+H442+H484+H538+H590+H642+H672</f>
        <v>638916.31965048006</v>
      </c>
      <c r="K674" s="93">
        <f>K48+K107+K147+K198+K234+K293+K308+K323+K338+K390+K442+K484+K538+K590+K642+K672</f>
        <v>3077834.01</v>
      </c>
      <c r="L674" s="86"/>
    </row>
    <row r="675" spans="4:23">
      <c r="I675" s="63"/>
    </row>
    <row r="676" spans="4:23" s="28" customFormat="1" ht="18" hidden="1">
      <c r="D676" s="28" t="s">
        <v>112</v>
      </c>
      <c r="H676" s="94">
        <f>H48+H107+H147+H198+H234+H293+H308+H323+H338+H390+H442+H484+H538+H590+H642+H672</f>
        <v>638916.31965048006</v>
      </c>
      <c r="I676" s="94"/>
      <c r="K676" s="94">
        <f>ROUND([1]Source!O1301+[1]Source!X1301+[1]Source!Y1301+[1]Source!R1301*0/100,2)</f>
        <v>3077834.01</v>
      </c>
      <c r="L676" s="94"/>
      <c r="M676" s="64">
        <f>[1]Source!U1301</f>
        <v>2055.52</v>
      </c>
    </row>
    <row r="678" spans="4:23" ht="18">
      <c r="D678" s="28" t="s">
        <v>113</v>
      </c>
      <c r="E678" s="88" t="str">
        <f>[1]Source!G1317</f>
        <v>4-1-А Пристанционный узел. Общестроительные работы</v>
      </c>
      <c r="F678" s="88"/>
      <c r="G678" s="88"/>
      <c r="H678" s="88"/>
      <c r="I678" s="88"/>
      <c r="J678" s="88"/>
      <c r="K678" s="88"/>
      <c r="L678" s="88"/>
    </row>
    <row r="679" spans="4:23" ht="18">
      <c r="D679" s="87" t="str">
        <f>[1]Source!H1319</f>
        <v>Прямые затраты</v>
      </c>
      <c r="E679" s="87"/>
      <c r="F679" s="87"/>
      <c r="G679" s="87"/>
      <c r="H679" s="87"/>
      <c r="I679" s="87"/>
      <c r="J679" s="87"/>
      <c r="K679" s="89">
        <f>[1]Source!F1319</f>
        <v>2726562.56</v>
      </c>
      <c r="L679" s="90"/>
      <c r="M679" s="65"/>
    </row>
    <row r="680" spans="4:23" ht="18">
      <c r="D680" s="87" t="str">
        <f>[1]Source!H1320</f>
        <v>Стоимость материальных ресурсов</v>
      </c>
      <c r="E680" s="87"/>
      <c r="F680" s="87"/>
      <c r="G680" s="87"/>
      <c r="H680" s="87"/>
      <c r="I680" s="87"/>
      <c r="J680" s="87"/>
      <c r="K680" s="89">
        <f>[1]Source!F1320</f>
        <v>2468585.06</v>
      </c>
      <c r="L680" s="90"/>
      <c r="M680" s="65"/>
    </row>
    <row r="681" spans="4:23" ht="18">
      <c r="D681" s="87" t="str">
        <f>[1]Source!H1323</f>
        <v>Эксплуатация машин</v>
      </c>
      <c r="E681" s="87"/>
      <c r="F681" s="87"/>
      <c r="G681" s="87"/>
      <c r="H681" s="87"/>
      <c r="I681" s="87"/>
      <c r="J681" s="87"/>
      <c r="K681" s="89">
        <f>[1]Source!F1323</f>
        <v>78367.59</v>
      </c>
      <c r="L681" s="90"/>
      <c r="M681" s="65"/>
    </row>
    <row r="682" spans="4:23" ht="18">
      <c r="D682" s="87" t="str">
        <f>[1]Source!H1324</f>
        <v>ЗП машинистов</v>
      </c>
      <c r="E682" s="87"/>
      <c r="F682" s="87"/>
      <c r="G682" s="87"/>
      <c r="H682" s="87"/>
      <c r="I682" s="87"/>
      <c r="J682" s="87"/>
      <c r="K682" s="89">
        <f>[1]Source!F1324</f>
        <v>19322.71</v>
      </c>
      <c r="L682" s="90"/>
      <c r="M682" s="65"/>
    </row>
    <row r="683" spans="4:23" ht="18">
      <c r="D683" s="87" t="str">
        <f>[1]Source!H1325</f>
        <v>Основная ЗП рабочих</v>
      </c>
      <c r="E683" s="87"/>
      <c r="F683" s="87"/>
      <c r="G683" s="87"/>
      <c r="H683" s="87"/>
      <c r="I683" s="87"/>
      <c r="J683" s="87"/>
      <c r="K683" s="89">
        <f>[1]Source!F1325</f>
        <v>179609.91</v>
      </c>
      <c r="L683" s="90"/>
      <c r="M683" s="65"/>
    </row>
    <row r="684" spans="4:23" ht="18">
      <c r="D684" s="87" t="str">
        <f>[1]Source!H1327</f>
        <v>Трудозатраты строителей</v>
      </c>
      <c r="E684" s="87"/>
      <c r="F684" s="87"/>
      <c r="G684" s="87"/>
      <c r="H684" s="87"/>
      <c r="I684" s="87"/>
      <c r="J684" s="87"/>
      <c r="K684" s="89">
        <f>[1]Source!F1327</f>
        <v>2055.52</v>
      </c>
      <c r="L684" s="90"/>
      <c r="M684" s="65"/>
    </row>
    <row r="685" spans="4:23" ht="18">
      <c r="D685" s="87" t="str">
        <f>[1]Source!H1328</f>
        <v>Трудозатраты машинистов</v>
      </c>
      <c r="E685" s="87"/>
      <c r="F685" s="87"/>
      <c r="G685" s="87"/>
      <c r="H685" s="87"/>
      <c r="I685" s="87"/>
      <c r="J685" s="87"/>
      <c r="K685" s="89">
        <f>[1]Source!F1328</f>
        <v>135.56</v>
      </c>
      <c r="L685" s="90"/>
      <c r="M685" s="65"/>
    </row>
    <row r="686" spans="4:23" ht="18">
      <c r="D686" s="87" t="str">
        <f>[1]Source!H1330</f>
        <v>Накладные расходы</v>
      </c>
      <c r="E686" s="87"/>
      <c r="F686" s="87"/>
      <c r="G686" s="87"/>
      <c r="H686" s="87"/>
      <c r="I686" s="87"/>
      <c r="J686" s="87"/>
      <c r="K686" s="89">
        <f>[1]Source!F1330</f>
        <v>215831.21</v>
      </c>
      <c r="L686" s="90"/>
      <c r="M686" s="65"/>
    </row>
    <row r="687" spans="4:23" ht="18">
      <c r="D687" s="87" t="s">
        <v>114</v>
      </c>
      <c r="E687" s="87"/>
      <c r="F687" s="87"/>
      <c r="G687" s="87"/>
      <c r="H687" s="87"/>
      <c r="I687" s="87"/>
      <c r="J687" s="87"/>
      <c r="K687" s="91">
        <f>K686*0.94</f>
        <v>202881.33739999999</v>
      </c>
      <c r="L687" s="92"/>
      <c r="M687" s="65"/>
    </row>
    <row r="688" spans="4:23" ht="18">
      <c r="D688" s="87" t="str">
        <f>[1]Source!H1331</f>
        <v>Сметная прибыль</v>
      </c>
      <c r="E688" s="87"/>
      <c r="F688" s="87"/>
      <c r="G688" s="87"/>
      <c r="H688" s="87"/>
      <c r="I688" s="87"/>
      <c r="J688" s="87"/>
      <c r="K688" s="89">
        <f>[1]Source!F1331</f>
        <v>135440.24</v>
      </c>
      <c r="L688" s="90"/>
      <c r="M688" s="65"/>
    </row>
    <row r="689" spans="1:12" ht="18">
      <c r="D689" s="28" t="s">
        <v>115</v>
      </c>
      <c r="I689" s="62">
        <v>638916.31999999995</v>
      </c>
      <c r="K689" s="85">
        <f>K679+K687+K688</f>
        <v>3064884.1374000004</v>
      </c>
      <c r="L689" s="86"/>
    </row>
    <row r="690" spans="1:12" ht="18">
      <c r="D690" s="87" t="s">
        <v>116</v>
      </c>
      <c r="E690" s="87"/>
      <c r="F690" s="87"/>
      <c r="I690" s="62">
        <v>34501.480000000003</v>
      </c>
      <c r="K690" s="81">
        <f>K689*0.054</f>
        <v>165503.74341960001</v>
      </c>
      <c r="L690" s="82"/>
    </row>
    <row r="691" spans="1:12" ht="18">
      <c r="D691" s="88" t="s">
        <v>117</v>
      </c>
      <c r="E691" s="88"/>
      <c r="F691" s="88"/>
      <c r="I691" s="62">
        <f>I689+I690</f>
        <v>673417.79999999993</v>
      </c>
      <c r="K691" s="83">
        <f>K689+K690</f>
        <v>3230387.8808196005</v>
      </c>
      <c r="L691" s="84"/>
    </row>
    <row r="692" spans="1:12" ht="18">
      <c r="D692" s="65" t="s">
        <v>118</v>
      </c>
      <c r="K692" s="81">
        <f>K691*0.18</f>
        <v>581469.81854752812</v>
      </c>
      <c r="L692" s="82"/>
    </row>
    <row r="693" spans="1:12" ht="18">
      <c r="D693" s="28" t="s">
        <v>119</v>
      </c>
      <c r="K693" s="83">
        <f>K691+K692</f>
        <v>3811857.6993671288</v>
      </c>
      <c r="L693" s="84"/>
    </row>
    <row r="694" spans="1:12" ht="18">
      <c r="D694" s="28"/>
    </row>
    <row r="695" spans="1:12" ht="15.75">
      <c r="A695" s="58" t="s">
        <v>120</v>
      </c>
      <c r="B695" s="58"/>
      <c r="C695" s="58" t="s">
        <v>121</v>
      </c>
      <c r="D695" s="58"/>
      <c r="E695" s="58"/>
      <c r="F695" s="58"/>
      <c r="G695" s="58"/>
      <c r="H695" s="58"/>
      <c r="I695" s="58"/>
      <c r="J695" s="58"/>
      <c r="K695" s="58"/>
    </row>
    <row r="696" spans="1:12" s="29" customFormat="1" ht="15.75">
      <c r="A696" s="58"/>
      <c r="B696" s="58"/>
      <c r="C696" s="66" t="s">
        <v>122</v>
      </c>
      <c r="D696" s="66"/>
      <c r="E696" s="58"/>
      <c r="F696" s="58"/>
      <c r="G696" s="58"/>
      <c r="H696" s="66"/>
      <c r="I696" s="58"/>
      <c r="J696" s="66" t="s">
        <v>123</v>
      </c>
      <c r="K696" s="58"/>
    </row>
    <row r="697" spans="1:12">
      <c r="A697" s="67"/>
      <c r="B697" s="67"/>
      <c r="C697" s="67" t="s">
        <v>124</v>
      </c>
      <c r="D697" s="67"/>
      <c r="E697" s="67"/>
      <c r="F697" s="67"/>
      <c r="G697" s="67"/>
      <c r="H697" s="67" t="s">
        <v>125</v>
      </c>
      <c r="I697" s="67"/>
      <c r="J697" s="67" t="s">
        <v>126</v>
      </c>
      <c r="K697" s="67"/>
    </row>
    <row r="698" spans="1:12">
      <c r="A698" s="67"/>
      <c r="B698" s="67"/>
      <c r="C698" s="67" t="s">
        <v>127</v>
      </c>
      <c r="D698" s="67"/>
      <c r="E698" s="67"/>
      <c r="F698" s="67"/>
      <c r="G698" s="67"/>
      <c r="H698" s="67"/>
      <c r="I698" s="67"/>
      <c r="J698" s="67"/>
      <c r="K698" s="67"/>
    </row>
    <row r="699" spans="1:12" s="29" customFormat="1" ht="15.75">
      <c r="A699" s="58"/>
      <c r="B699" s="58"/>
      <c r="C699" s="58"/>
      <c r="D699" s="58"/>
      <c r="E699" s="58"/>
      <c r="F699" s="58"/>
      <c r="G699" s="58"/>
      <c r="H699" s="58"/>
      <c r="I699" s="58"/>
      <c r="J699" s="58"/>
      <c r="K699" s="58"/>
    </row>
    <row r="700" spans="1:12" ht="15.75">
      <c r="A700" s="58"/>
      <c r="B700" s="58"/>
      <c r="C700" s="58"/>
      <c r="D700" s="58"/>
      <c r="E700" s="58"/>
      <c r="F700" s="58"/>
      <c r="G700" s="58"/>
      <c r="H700" s="58"/>
      <c r="I700" s="58"/>
      <c r="J700" s="58"/>
      <c r="K700" s="58"/>
    </row>
    <row r="701" spans="1:12" ht="15.75">
      <c r="A701" s="58"/>
      <c r="B701" s="58"/>
      <c r="C701" s="58"/>
      <c r="D701" s="58"/>
      <c r="E701" s="58"/>
      <c r="F701" s="58"/>
      <c r="G701" s="58"/>
      <c r="H701" s="58"/>
      <c r="I701" s="58"/>
      <c r="J701" s="58"/>
      <c r="K701" s="58"/>
    </row>
    <row r="702" spans="1:12" ht="15.75">
      <c r="A702" s="58" t="s">
        <v>128</v>
      </c>
      <c r="B702" s="58"/>
      <c r="C702" s="58" t="s">
        <v>129</v>
      </c>
      <c r="D702" s="58"/>
      <c r="E702" s="58"/>
      <c r="F702" s="58"/>
      <c r="G702" s="58"/>
      <c r="H702" s="58"/>
      <c r="I702" s="58"/>
      <c r="J702" s="58"/>
      <c r="K702" s="58"/>
    </row>
    <row r="703" spans="1:12" ht="15.75">
      <c r="A703" s="58"/>
      <c r="B703" s="58"/>
      <c r="C703" s="66" t="s">
        <v>130</v>
      </c>
      <c r="D703" s="66"/>
      <c r="E703" s="58"/>
      <c r="F703" s="58"/>
      <c r="G703" s="58"/>
      <c r="H703" s="66"/>
      <c r="I703" s="58"/>
      <c r="J703" s="66" t="s">
        <v>131</v>
      </c>
      <c r="K703" s="58"/>
    </row>
    <row r="704" spans="1:12">
      <c r="A704" s="67"/>
      <c r="B704" s="67"/>
      <c r="C704" s="67" t="s">
        <v>124</v>
      </c>
      <c r="D704" s="67"/>
      <c r="E704" s="67"/>
      <c r="F704" s="67"/>
      <c r="G704" s="67"/>
      <c r="H704" s="67" t="s">
        <v>125</v>
      </c>
      <c r="I704" s="67"/>
      <c r="J704" s="67" t="s">
        <v>126</v>
      </c>
      <c r="K704" s="67"/>
    </row>
    <row r="705" spans="1:12">
      <c r="A705" s="67"/>
      <c r="B705" s="67"/>
      <c r="C705" s="67" t="s">
        <v>127</v>
      </c>
      <c r="D705" s="67"/>
      <c r="E705" s="67"/>
      <c r="F705" s="67"/>
      <c r="G705" s="67"/>
      <c r="H705" s="67"/>
      <c r="I705" s="67"/>
      <c r="J705" s="67"/>
      <c r="K705" s="67"/>
    </row>
    <row r="709" spans="1:12">
      <c r="C709" s="68" t="s">
        <v>132</v>
      </c>
      <c r="D709" s="68"/>
      <c r="E709" s="68"/>
      <c r="F709" s="68"/>
      <c r="H709" s="68"/>
      <c r="J709" s="68" t="s">
        <v>133</v>
      </c>
    </row>
    <row r="710" spans="1:12">
      <c r="C710" t="s">
        <v>124</v>
      </c>
      <c r="H710" t="s">
        <v>125</v>
      </c>
      <c r="J710" t="s">
        <v>126</v>
      </c>
    </row>
    <row r="716" spans="1:12">
      <c r="C716" s="68" t="s">
        <v>134</v>
      </c>
      <c r="D716" s="68"/>
      <c r="E716" s="68"/>
      <c r="F716" s="68"/>
      <c r="H716" s="68"/>
      <c r="J716" s="68" t="s">
        <v>135</v>
      </c>
      <c r="K716" s="68"/>
    </row>
    <row r="717" spans="1:12">
      <c r="C717" t="s">
        <v>136</v>
      </c>
      <c r="H717" t="s">
        <v>125</v>
      </c>
      <c r="J717" t="s">
        <v>126</v>
      </c>
    </row>
    <row r="720" spans="1:12" ht="18">
      <c r="D720" s="28"/>
      <c r="I720" s="62"/>
      <c r="K720" s="85"/>
      <c r="L720" s="86"/>
    </row>
    <row r="721" spans="1:12" ht="18">
      <c r="D721" s="87"/>
      <c r="E721" s="87"/>
      <c r="F721" s="87"/>
      <c r="I721" s="62"/>
      <c r="K721" s="81"/>
      <c r="L721" s="82"/>
    </row>
    <row r="722" spans="1:12" ht="18">
      <c r="D722" s="88"/>
      <c r="E722" s="88"/>
      <c r="F722" s="88"/>
      <c r="I722" s="62"/>
      <c r="K722" s="83"/>
      <c r="L722" s="84"/>
    </row>
    <row r="723" spans="1:12" ht="18">
      <c r="D723" s="65"/>
      <c r="K723" s="81"/>
      <c r="L723" s="82"/>
    </row>
    <row r="724" spans="1:12" ht="18">
      <c r="D724" s="28"/>
      <c r="K724" s="83"/>
      <c r="L724" s="84"/>
    </row>
    <row r="725" spans="1:12" ht="18">
      <c r="D725" s="28"/>
    </row>
    <row r="726" spans="1:12" ht="15.75">
      <c r="A726" s="58"/>
      <c r="B726" s="58"/>
      <c r="C726" s="58"/>
      <c r="D726" s="58"/>
      <c r="E726" s="58"/>
      <c r="F726" s="58"/>
      <c r="G726" s="58"/>
      <c r="H726" s="58"/>
      <c r="I726" s="58"/>
      <c r="J726" s="58"/>
      <c r="K726" s="58"/>
    </row>
  </sheetData>
  <mergeCells count="127">
    <mergeCell ref="A1:E1"/>
    <mergeCell ref="I1:M1"/>
    <mergeCell ref="I2:M2"/>
    <mergeCell ref="I3:M3"/>
    <mergeCell ref="L5:M5"/>
    <mergeCell ref="L6:M6"/>
    <mergeCell ref="A7:C7"/>
    <mergeCell ref="D7:J7"/>
    <mergeCell ref="L7:M7"/>
    <mergeCell ref="A8:C8"/>
    <mergeCell ref="D8:J9"/>
    <mergeCell ref="A9:C9"/>
    <mergeCell ref="L9:M9"/>
    <mergeCell ref="A10:B10"/>
    <mergeCell ref="D10:J10"/>
    <mergeCell ref="A11:C11"/>
    <mergeCell ref="D11:J11"/>
    <mergeCell ref="L11:M11"/>
    <mergeCell ref="A12:C12"/>
    <mergeCell ref="D12:J12"/>
    <mergeCell ref="L12:M12"/>
    <mergeCell ref="A13:C13"/>
    <mergeCell ref="D13:J13"/>
    <mergeCell ref="L13:M13"/>
    <mergeCell ref="G14:J14"/>
    <mergeCell ref="L14:M14"/>
    <mergeCell ref="G15:J15"/>
    <mergeCell ref="L15:M15"/>
    <mergeCell ref="L16:M16"/>
    <mergeCell ref="G19:H20"/>
    <mergeCell ref="I19:J20"/>
    <mergeCell ref="L19:M19"/>
    <mergeCell ref="G21:H21"/>
    <mergeCell ref="I21:J21"/>
    <mergeCell ref="A24:M24"/>
    <mergeCell ref="A26:J26"/>
    <mergeCell ref="A27:B27"/>
    <mergeCell ref="A28:A31"/>
    <mergeCell ref="B28:B31"/>
    <mergeCell ref="E33:L33"/>
    <mergeCell ref="E35:L35"/>
    <mergeCell ref="H48:I48"/>
    <mergeCell ref="K48:L48"/>
    <mergeCell ref="E50:L50"/>
    <mergeCell ref="H107:I107"/>
    <mergeCell ref="K107:L107"/>
    <mergeCell ref="E109:L109"/>
    <mergeCell ref="H147:I147"/>
    <mergeCell ref="K147:L147"/>
    <mergeCell ref="E149:L149"/>
    <mergeCell ref="H198:I198"/>
    <mergeCell ref="K198:L198"/>
    <mergeCell ref="E200:L200"/>
    <mergeCell ref="H234:I234"/>
    <mergeCell ref="K234:L234"/>
    <mergeCell ref="E236:L236"/>
    <mergeCell ref="H293:I293"/>
    <mergeCell ref="K293:L293"/>
    <mergeCell ref="E295:L295"/>
    <mergeCell ref="H308:I308"/>
    <mergeCell ref="K308:L308"/>
    <mergeCell ref="E310:L310"/>
    <mergeCell ref="H323:I323"/>
    <mergeCell ref="K323:L323"/>
    <mergeCell ref="E325:L325"/>
    <mergeCell ref="H338:I338"/>
    <mergeCell ref="K338:L338"/>
    <mergeCell ref="E340:L340"/>
    <mergeCell ref="H390:I390"/>
    <mergeCell ref="K390:L390"/>
    <mergeCell ref="E392:L392"/>
    <mergeCell ref="H442:I442"/>
    <mergeCell ref="K442:L442"/>
    <mergeCell ref="E444:L444"/>
    <mergeCell ref="H484:I484"/>
    <mergeCell ref="K484:L484"/>
    <mergeCell ref="E486:L486"/>
    <mergeCell ref="E488:L488"/>
    <mergeCell ref="H538:I538"/>
    <mergeCell ref="K538:L538"/>
    <mergeCell ref="E540:L540"/>
    <mergeCell ref="H590:I590"/>
    <mergeCell ref="K590:L590"/>
    <mergeCell ref="E592:L592"/>
    <mergeCell ref="H642:I642"/>
    <mergeCell ref="K642:L642"/>
    <mergeCell ref="E644:L644"/>
    <mergeCell ref="H672:I672"/>
    <mergeCell ref="K672:L672"/>
    <mergeCell ref="K674:L674"/>
    <mergeCell ref="H676:I676"/>
    <mergeCell ref="K676:L676"/>
    <mergeCell ref="E678:L678"/>
    <mergeCell ref="D679:J679"/>
    <mergeCell ref="K679:L679"/>
    <mergeCell ref="D680:J680"/>
    <mergeCell ref="K680:L680"/>
    <mergeCell ref="D681:J681"/>
    <mergeCell ref="K681:L681"/>
    <mergeCell ref="D682:J682"/>
    <mergeCell ref="K682:L682"/>
    <mergeCell ref="D683:J683"/>
    <mergeCell ref="K683:L683"/>
    <mergeCell ref="D684:J684"/>
    <mergeCell ref="K684:L684"/>
    <mergeCell ref="D685:J685"/>
    <mergeCell ref="K685:L685"/>
    <mergeCell ref="D686:J686"/>
    <mergeCell ref="K686:L686"/>
    <mergeCell ref="D687:J687"/>
    <mergeCell ref="K687:L687"/>
    <mergeCell ref="D688:J688"/>
    <mergeCell ref="K688:L688"/>
    <mergeCell ref="K689:L689"/>
    <mergeCell ref="D690:F690"/>
    <mergeCell ref="K690:L690"/>
    <mergeCell ref="D691:F691"/>
    <mergeCell ref="K691:L691"/>
    <mergeCell ref="K692:L692"/>
    <mergeCell ref="K723:L723"/>
    <mergeCell ref="K724:L724"/>
    <mergeCell ref="K693:L693"/>
    <mergeCell ref="K720:L720"/>
    <mergeCell ref="D721:F721"/>
    <mergeCell ref="K721:L721"/>
    <mergeCell ref="D722:F722"/>
    <mergeCell ref="K722:L7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6"/>
  <sheetViews>
    <sheetView tabSelected="1" topLeftCell="A20" workbookViewId="0">
      <selection activeCell="A20" sqref="A20:D52"/>
    </sheetView>
  </sheetViews>
  <sheetFormatPr defaultRowHeight="12.75"/>
  <cols>
    <col min="1" max="1" width="6" customWidth="1"/>
    <col min="2" max="2" width="6.28515625" customWidth="1"/>
    <col min="3" max="3" width="27.140625" customWidth="1"/>
    <col min="4" max="4" width="4.28515625" customWidth="1"/>
    <col min="5" max="5" width="8.140625" customWidth="1"/>
    <col min="6" max="6" width="9.28515625" customWidth="1"/>
    <col min="7" max="7" width="7.140625" customWidth="1"/>
    <col min="8" max="8" width="7.42578125" customWidth="1"/>
    <col min="9" max="9" width="12" customWidth="1"/>
    <col min="10" max="10" width="6.7109375" customWidth="1"/>
    <col min="11" max="11" width="8.140625" customWidth="1"/>
    <col min="12" max="12" width="6.140625" customWidth="1"/>
    <col min="13" max="13" width="8" customWidth="1"/>
    <col min="14" max="14" width="11.7109375" bestFit="1" customWidth="1"/>
  </cols>
  <sheetData>
    <row r="1" spans="1:14" ht="11.25" customHeight="1"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</row>
    <row r="2" spans="1:14" ht="36.75" customHeight="1">
      <c r="A2" s="147" t="s">
        <v>148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</row>
    <row r="3" spans="1:14" ht="28.5" customHeight="1">
      <c r="A3" s="3"/>
      <c r="B3" s="2" t="s">
        <v>0</v>
      </c>
      <c r="C3" s="135" t="s">
        <v>20</v>
      </c>
      <c r="D3" s="163" t="s">
        <v>146</v>
      </c>
      <c r="E3" s="164"/>
      <c r="F3" s="165"/>
      <c r="G3" s="165"/>
      <c r="H3" s="165"/>
      <c r="I3" s="165"/>
      <c r="J3" s="165"/>
      <c r="K3" s="165"/>
      <c r="L3" s="165"/>
      <c r="M3" s="165"/>
      <c r="N3" s="166"/>
    </row>
    <row r="4" spans="1:14" ht="69.75" customHeight="1">
      <c r="A4" s="3"/>
      <c r="B4" s="6"/>
      <c r="C4" s="136"/>
      <c r="D4" s="137" t="s">
        <v>145</v>
      </c>
      <c r="E4" s="138"/>
      <c r="F4" s="138"/>
      <c r="G4" s="138"/>
      <c r="H4" s="138"/>
      <c r="I4" s="139"/>
      <c r="J4" s="137" t="s">
        <v>149</v>
      </c>
      <c r="K4" s="140"/>
      <c r="L4" s="140"/>
      <c r="M4" s="140"/>
      <c r="N4" s="141"/>
    </row>
    <row r="5" spans="1:14">
      <c r="A5" s="80">
        <v>1</v>
      </c>
      <c r="B5" s="2">
        <v>2</v>
      </c>
      <c r="C5" s="2">
        <v>2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>
        <v>10</v>
      </c>
      <c r="K5" s="4">
        <v>11</v>
      </c>
      <c r="L5" s="4">
        <v>12</v>
      </c>
      <c r="M5" s="80">
        <v>13</v>
      </c>
      <c r="N5" s="80">
        <v>14</v>
      </c>
    </row>
    <row r="6" spans="1:14" ht="12.75" customHeight="1">
      <c r="A6" s="8" t="s">
        <v>24</v>
      </c>
      <c r="B6" s="9" t="s">
        <v>1</v>
      </c>
      <c r="C6" s="9"/>
      <c r="D6" s="4"/>
      <c r="E6" s="4"/>
      <c r="F6" s="9" t="s">
        <v>4</v>
      </c>
      <c r="G6" s="9" t="s">
        <v>8</v>
      </c>
      <c r="H6" s="9" t="s">
        <v>22</v>
      </c>
      <c r="I6" s="9" t="s">
        <v>8</v>
      </c>
      <c r="J6" s="9"/>
      <c r="K6" s="9" t="s">
        <v>4</v>
      </c>
      <c r="L6" s="9" t="s">
        <v>8</v>
      </c>
      <c r="M6" s="9" t="s">
        <v>22</v>
      </c>
      <c r="N6" s="9" t="s">
        <v>8</v>
      </c>
    </row>
    <row r="7" spans="1:14" ht="27.75" customHeight="1">
      <c r="A7" s="8" t="s">
        <v>25</v>
      </c>
      <c r="B7" s="9" t="s">
        <v>18</v>
      </c>
      <c r="C7" s="10" t="s">
        <v>20</v>
      </c>
      <c r="D7" s="9" t="s">
        <v>17</v>
      </c>
      <c r="E7" s="9" t="s">
        <v>3</v>
      </c>
      <c r="F7" s="9" t="s">
        <v>5</v>
      </c>
      <c r="G7" s="9" t="s">
        <v>9</v>
      </c>
      <c r="H7" s="9" t="s">
        <v>23</v>
      </c>
      <c r="I7" s="9" t="s">
        <v>14</v>
      </c>
      <c r="J7" s="9" t="s">
        <v>3</v>
      </c>
      <c r="K7" s="9" t="s">
        <v>5</v>
      </c>
      <c r="L7" s="9" t="s">
        <v>9</v>
      </c>
      <c r="M7" s="9" t="s">
        <v>23</v>
      </c>
      <c r="N7" s="9" t="s">
        <v>14</v>
      </c>
    </row>
    <row r="8" spans="1:14" ht="13.5" customHeight="1">
      <c r="A8" s="8" t="s">
        <v>26</v>
      </c>
      <c r="B8" s="9" t="s">
        <v>2</v>
      </c>
      <c r="C8" s="9"/>
      <c r="D8" s="9" t="s">
        <v>6</v>
      </c>
      <c r="E8" s="9" t="s">
        <v>21</v>
      </c>
      <c r="F8" s="9" t="s">
        <v>6</v>
      </c>
      <c r="G8" s="9" t="s">
        <v>10</v>
      </c>
      <c r="H8" s="9" t="s">
        <v>12</v>
      </c>
      <c r="I8" s="9" t="s">
        <v>15</v>
      </c>
      <c r="J8" s="9" t="s">
        <v>21</v>
      </c>
      <c r="K8" s="9" t="s">
        <v>6</v>
      </c>
      <c r="L8" s="9" t="s">
        <v>10</v>
      </c>
      <c r="M8" s="9" t="s">
        <v>12</v>
      </c>
      <c r="N8" s="9" t="s">
        <v>15</v>
      </c>
    </row>
    <row r="9" spans="1:14" ht="14.25" customHeight="1">
      <c r="A9" s="8"/>
      <c r="B9" s="9" t="s">
        <v>19</v>
      </c>
      <c r="C9" s="9"/>
      <c r="D9" s="9"/>
      <c r="E9" s="4"/>
      <c r="F9" s="9" t="s">
        <v>7</v>
      </c>
      <c r="G9" s="9" t="s">
        <v>11</v>
      </c>
      <c r="H9" s="9" t="s">
        <v>13</v>
      </c>
      <c r="I9" s="9" t="s">
        <v>16</v>
      </c>
      <c r="J9" s="9"/>
      <c r="K9" s="9" t="s">
        <v>7</v>
      </c>
      <c r="L9" s="9" t="s">
        <v>11</v>
      </c>
      <c r="M9" s="9" t="s">
        <v>13</v>
      </c>
      <c r="N9" s="9" t="s">
        <v>16</v>
      </c>
    </row>
    <row r="10" spans="1:14" ht="15.75" customHeight="1">
      <c r="A10" s="8"/>
      <c r="B10" s="9"/>
      <c r="C10" s="9"/>
      <c r="D10" s="9"/>
      <c r="E10" s="70"/>
      <c r="F10" s="11"/>
      <c r="G10" s="9"/>
      <c r="H10" s="9"/>
      <c r="I10" s="9"/>
      <c r="J10" s="9"/>
      <c r="K10" s="4"/>
      <c r="L10" s="4"/>
      <c r="M10" s="8"/>
      <c r="N10" s="8"/>
    </row>
    <row r="11" spans="1:14" ht="15.75" customHeight="1">
      <c r="A11" s="8"/>
      <c r="B11" s="9"/>
      <c r="C11" s="9" t="s">
        <v>137</v>
      </c>
      <c r="D11" s="9"/>
      <c r="E11" s="70"/>
      <c r="F11" s="11"/>
      <c r="G11" s="9"/>
      <c r="H11" s="9"/>
      <c r="I11" s="9"/>
      <c r="J11" s="9"/>
      <c r="K11" s="4"/>
      <c r="L11" s="4"/>
      <c r="M11" s="8"/>
      <c r="N11" s="8"/>
    </row>
    <row r="12" spans="1:14">
      <c r="A12" s="69"/>
      <c r="B12" s="69"/>
      <c r="C12" s="12" t="s">
        <v>138</v>
      </c>
      <c r="D12" s="13"/>
      <c r="E12" s="70"/>
      <c r="F12" s="4"/>
      <c r="G12" s="4"/>
      <c r="H12" s="4"/>
      <c r="I12" s="4"/>
      <c r="J12" s="4"/>
      <c r="K12" s="4"/>
      <c r="L12" s="4"/>
      <c r="M12" s="8"/>
      <c r="N12" s="8"/>
    </row>
    <row r="13" spans="1:14" ht="66.75" customHeight="1">
      <c r="A13" s="79" t="s">
        <v>144</v>
      </c>
      <c r="B13" s="1" t="s">
        <v>139</v>
      </c>
      <c r="C13" s="73" t="s">
        <v>140</v>
      </c>
      <c r="D13" s="5" t="s">
        <v>141</v>
      </c>
      <c r="E13" s="71">
        <v>9.2800000000000001E-3</v>
      </c>
      <c r="F13" s="75">
        <v>6420</v>
      </c>
      <c r="G13" s="7">
        <v>59.58</v>
      </c>
      <c r="H13" s="7">
        <v>4.4400000000000004</v>
      </c>
      <c r="I13" s="7">
        <v>264.52</v>
      </c>
      <c r="J13" s="7">
        <v>9.2999999999999992E-3</v>
      </c>
      <c r="K13" s="75">
        <v>6420</v>
      </c>
      <c r="L13" s="7">
        <v>59.58</v>
      </c>
      <c r="M13" s="7">
        <v>4.4400000000000004</v>
      </c>
      <c r="N13" s="7">
        <v>264.52</v>
      </c>
    </row>
    <row r="14" spans="1:14" ht="13.5" customHeight="1">
      <c r="A14" s="79"/>
      <c r="B14" s="1"/>
      <c r="C14" s="73" t="s">
        <v>156</v>
      </c>
      <c r="D14" s="5"/>
      <c r="E14" s="71"/>
      <c r="F14" s="75"/>
      <c r="G14" s="7"/>
      <c r="H14" s="7"/>
      <c r="I14" s="7"/>
      <c r="J14" s="7">
        <v>9.2999999999999992E-3</v>
      </c>
      <c r="K14" s="75">
        <v>6420</v>
      </c>
      <c r="L14" s="7">
        <v>59.71</v>
      </c>
      <c r="M14" s="7">
        <v>4.4400000000000004</v>
      </c>
      <c r="N14" s="7">
        <v>265.08999999999997</v>
      </c>
    </row>
    <row r="15" spans="1:14">
      <c r="A15" s="3"/>
      <c r="B15" s="1"/>
      <c r="C15" s="11"/>
      <c r="D15" s="15"/>
      <c r="E15" s="72"/>
      <c r="F15" s="75"/>
      <c r="G15" s="1"/>
      <c r="H15" s="1"/>
      <c r="I15" s="1"/>
      <c r="J15" s="1"/>
      <c r="K15" s="1"/>
      <c r="L15" s="1"/>
      <c r="M15" s="76"/>
      <c r="N15" s="76"/>
    </row>
    <row r="16" spans="1:14">
      <c r="A16" s="3"/>
      <c r="B16" s="1"/>
      <c r="C16" s="11" t="s">
        <v>142</v>
      </c>
      <c r="D16" s="15"/>
      <c r="E16" s="72"/>
      <c r="F16" s="75"/>
      <c r="G16" s="1"/>
      <c r="H16" s="1"/>
      <c r="I16" s="74">
        <v>5011188.55</v>
      </c>
      <c r="J16" s="1"/>
      <c r="K16" s="1"/>
      <c r="L16" s="1"/>
      <c r="M16" s="76"/>
      <c r="N16" s="77">
        <v>5011106.38</v>
      </c>
    </row>
    <row r="17" spans="1:14">
      <c r="A17" s="3"/>
      <c r="B17" s="1"/>
      <c r="C17" s="11" t="s">
        <v>143</v>
      </c>
      <c r="D17" s="15"/>
      <c r="E17" s="72"/>
      <c r="F17" s="75"/>
      <c r="G17" s="1"/>
      <c r="H17" s="1"/>
      <c r="I17" s="78">
        <v>82.17</v>
      </c>
      <c r="J17" s="1"/>
      <c r="K17" s="1"/>
      <c r="L17" s="1"/>
      <c r="M17" s="76"/>
      <c r="N17" s="76"/>
    </row>
    <row r="18" spans="1:14" ht="45.75" customHeight="1">
      <c r="A18" s="148" t="s">
        <v>150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50"/>
    </row>
    <row r="19" spans="1:14" ht="38.25" customHeight="1">
      <c r="A19" s="151" t="s">
        <v>151</v>
      </c>
      <c r="B19" s="152"/>
      <c r="C19" s="152"/>
      <c r="D19" s="153"/>
      <c r="E19" s="142" t="s">
        <v>152</v>
      </c>
      <c r="F19" s="143"/>
      <c r="G19" s="143"/>
      <c r="H19" s="143"/>
      <c r="I19" s="144"/>
      <c r="J19" s="151" t="s">
        <v>153</v>
      </c>
      <c r="K19" s="152"/>
      <c r="L19" s="152"/>
      <c r="M19" s="152"/>
      <c r="N19" s="153"/>
    </row>
    <row r="20" spans="1:14">
      <c r="A20" s="154" t="s">
        <v>155</v>
      </c>
      <c r="B20" s="155"/>
      <c r="C20" s="155"/>
      <c r="D20" s="156"/>
      <c r="E20" s="154" t="s">
        <v>157</v>
      </c>
      <c r="F20" s="155"/>
      <c r="G20" s="155"/>
      <c r="H20" s="155"/>
      <c r="I20" s="156"/>
      <c r="J20" s="154" t="s">
        <v>158</v>
      </c>
      <c r="K20" s="155"/>
      <c r="L20" s="155"/>
      <c r="M20" s="155"/>
      <c r="N20" s="156"/>
    </row>
    <row r="21" spans="1:14">
      <c r="A21" s="157"/>
      <c r="B21" s="158"/>
      <c r="C21" s="158"/>
      <c r="D21" s="159"/>
      <c r="E21" s="157"/>
      <c r="F21" s="158"/>
      <c r="G21" s="158"/>
      <c r="H21" s="158"/>
      <c r="I21" s="159"/>
      <c r="J21" s="157"/>
      <c r="K21" s="158"/>
      <c r="L21" s="158"/>
      <c r="M21" s="158"/>
      <c r="N21" s="159"/>
    </row>
    <row r="22" spans="1:14">
      <c r="A22" s="157"/>
      <c r="B22" s="158"/>
      <c r="C22" s="158"/>
      <c r="D22" s="159"/>
      <c r="E22" s="157"/>
      <c r="F22" s="158"/>
      <c r="G22" s="158"/>
      <c r="H22" s="158"/>
      <c r="I22" s="159"/>
      <c r="J22" s="157"/>
      <c r="K22" s="158"/>
      <c r="L22" s="158"/>
      <c r="M22" s="158"/>
      <c r="N22" s="159"/>
    </row>
    <row r="23" spans="1:14">
      <c r="A23" s="157"/>
      <c r="B23" s="158"/>
      <c r="C23" s="158"/>
      <c r="D23" s="159"/>
      <c r="E23" s="157"/>
      <c r="F23" s="158"/>
      <c r="G23" s="158"/>
      <c r="H23" s="158"/>
      <c r="I23" s="159"/>
      <c r="J23" s="157"/>
      <c r="K23" s="158"/>
      <c r="L23" s="158"/>
      <c r="M23" s="158"/>
      <c r="N23" s="159"/>
    </row>
    <row r="24" spans="1:14">
      <c r="A24" s="157"/>
      <c r="B24" s="158"/>
      <c r="C24" s="158"/>
      <c r="D24" s="159"/>
      <c r="E24" s="157"/>
      <c r="F24" s="158"/>
      <c r="G24" s="158"/>
      <c r="H24" s="158"/>
      <c r="I24" s="159"/>
      <c r="J24" s="157"/>
      <c r="K24" s="158"/>
      <c r="L24" s="158"/>
      <c r="M24" s="158"/>
      <c r="N24" s="159"/>
    </row>
    <row r="25" spans="1:14">
      <c r="A25" s="157"/>
      <c r="B25" s="158"/>
      <c r="C25" s="158"/>
      <c r="D25" s="159"/>
      <c r="E25" s="157"/>
      <c r="F25" s="158"/>
      <c r="G25" s="158"/>
      <c r="H25" s="158"/>
      <c r="I25" s="159"/>
      <c r="J25" s="157"/>
      <c r="K25" s="158"/>
      <c r="L25" s="158"/>
      <c r="M25" s="158"/>
      <c r="N25" s="159"/>
    </row>
    <row r="26" spans="1:14">
      <c r="A26" s="157"/>
      <c r="B26" s="158"/>
      <c r="C26" s="158"/>
      <c r="D26" s="159"/>
      <c r="E26" s="157"/>
      <c r="F26" s="158"/>
      <c r="G26" s="158"/>
      <c r="H26" s="158"/>
      <c r="I26" s="159"/>
      <c r="J26" s="157"/>
      <c r="K26" s="158"/>
      <c r="L26" s="158"/>
      <c r="M26" s="158"/>
      <c r="N26" s="159"/>
    </row>
    <row r="27" spans="1:14">
      <c r="A27" s="157"/>
      <c r="B27" s="158"/>
      <c r="C27" s="158"/>
      <c r="D27" s="159"/>
      <c r="E27" s="157"/>
      <c r="F27" s="158"/>
      <c r="G27" s="158"/>
      <c r="H27" s="158"/>
      <c r="I27" s="159"/>
      <c r="J27" s="157"/>
      <c r="K27" s="158"/>
      <c r="L27" s="158"/>
      <c r="M27" s="158"/>
      <c r="N27" s="159"/>
    </row>
    <row r="28" spans="1:14">
      <c r="A28" s="157"/>
      <c r="B28" s="158"/>
      <c r="C28" s="158"/>
      <c r="D28" s="159"/>
      <c r="E28" s="157"/>
      <c r="F28" s="158"/>
      <c r="G28" s="158"/>
      <c r="H28" s="158"/>
      <c r="I28" s="159"/>
      <c r="J28" s="157"/>
      <c r="K28" s="158"/>
      <c r="L28" s="158"/>
      <c r="M28" s="158"/>
      <c r="N28" s="159"/>
    </row>
    <row r="29" spans="1:14">
      <c r="A29" s="157"/>
      <c r="B29" s="158"/>
      <c r="C29" s="158"/>
      <c r="D29" s="159"/>
      <c r="E29" s="157"/>
      <c r="F29" s="158"/>
      <c r="G29" s="158"/>
      <c r="H29" s="158"/>
      <c r="I29" s="159"/>
      <c r="J29" s="157"/>
      <c r="K29" s="158"/>
      <c r="L29" s="158"/>
      <c r="M29" s="158"/>
      <c r="N29" s="159"/>
    </row>
    <row r="30" spans="1:14">
      <c r="A30" s="157"/>
      <c r="B30" s="158"/>
      <c r="C30" s="158"/>
      <c r="D30" s="159"/>
      <c r="E30" s="157"/>
      <c r="F30" s="158"/>
      <c r="G30" s="158"/>
      <c r="H30" s="158"/>
      <c r="I30" s="159"/>
      <c r="J30" s="157"/>
      <c r="K30" s="158"/>
      <c r="L30" s="158"/>
      <c r="M30" s="158"/>
      <c r="N30" s="159"/>
    </row>
    <row r="31" spans="1:14">
      <c r="A31" s="157"/>
      <c r="B31" s="158"/>
      <c r="C31" s="158"/>
      <c r="D31" s="159"/>
      <c r="E31" s="157"/>
      <c r="F31" s="158"/>
      <c r="G31" s="158"/>
      <c r="H31" s="158"/>
      <c r="I31" s="159"/>
      <c r="J31" s="157"/>
      <c r="K31" s="158"/>
      <c r="L31" s="158"/>
      <c r="M31" s="158"/>
      <c r="N31" s="159"/>
    </row>
    <row r="32" spans="1:14">
      <c r="A32" s="157"/>
      <c r="B32" s="158"/>
      <c r="C32" s="158"/>
      <c r="D32" s="159"/>
      <c r="E32" s="157"/>
      <c r="F32" s="158"/>
      <c r="G32" s="158"/>
      <c r="H32" s="158"/>
      <c r="I32" s="159"/>
      <c r="J32" s="157"/>
      <c r="K32" s="158"/>
      <c r="L32" s="158"/>
      <c r="M32" s="158"/>
      <c r="N32" s="159"/>
    </row>
    <row r="33" spans="1:14">
      <c r="A33" s="157"/>
      <c r="B33" s="158"/>
      <c r="C33" s="158"/>
      <c r="D33" s="159"/>
      <c r="E33" s="157"/>
      <c r="F33" s="158"/>
      <c r="G33" s="158"/>
      <c r="H33" s="158"/>
      <c r="I33" s="159"/>
      <c r="J33" s="157"/>
      <c r="K33" s="158"/>
      <c r="L33" s="158"/>
      <c r="M33" s="158"/>
      <c r="N33" s="159"/>
    </row>
    <row r="34" spans="1:14">
      <c r="A34" s="157"/>
      <c r="B34" s="158"/>
      <c r="C34" s="158"/>
      <c r="D34" s="159"/>
      <c r="E34" s="157"/>
      <c r="F34" s="158"/>
      <c r="G34" s="158"/>
      <c r="H34" s="158"/>
      <c r="I34" s="159"/>
      <c r="J34" s="157"/>
      <c r="K34" s="158"/>
      <c r="L34" s="158"/>
      <c r="M34" s="158"/>
      <c r="N34" s="159"/>
    </row>
    <row r="35" spans="1:14">
      <c r="A35" s="157"/>
      <c r="B35" s="158"/>
      <c r="C35" s="158"/>
      <c r="D35" s="159"/>
      <c r="E35" s="157"/>
      <c r="F35" s="158"/>
      <c r="G35" s="158"/>
      <c r="H35" s="158"/>
      <c r="I35" s="159"/>
      <c r="J35" s="157"/>
      <c r="K35" s="158"/>
      <c r="L35" s="158"/>
      <c r="M35" s="158"/>
      <c r="N35" s="159"/>
    </row>
    <row r="36" spans="1:14">
      <c r="A36" s="157"/>
      <c r="B36" s="158"/>
      <c r="C36" s="158"/>
      <c r="D36" s="159"/>
      <c r="E36" s="157"/>
      <c r="F36" s="158"/>
      <c r="G36" s="158"/>
      <c r="H36" s="158"/>
      <c r="I36" s="159"/>
      <c r="J36" s="157"/>
      <c r="K36" s="158"/>
      <c r="L36" s="158"/>
      <c r="M36" s="158"/>
      <c r="N36" s="159"/>
    </row>
    <row r="37" spans="1:14">
      <c r="A37" s="157"/>
      <c r="B37" s="158"/>
      <c r="C37" s="158"/>
      <c r="D37" s="159"/>
      <c r="E37" s="157"/>
      <c r="F37" s="158"/>
      <c r="G37" s="158"/>
      <c r="H37" s="158"/>
      <c r="I37" s="159"/>
      <c r="J37" s="157"/>
      <c r="K37" s="158"/>
      <c r="L37" s="158"/>
      <c r="M37" s="158"/>
      <c r="N37" s="159"/>
    </row>
    <row r="38" spans="1:14">
      <c r="A38" s="157"/>
      <c r="B38" s="158"/>
      <c r="C38" s="158"/>
      <c r="D38" s="159"/>
      <c r="E38" s="157"/>
      <c r="F38" s="158"/>
      <c r="G38" s="158"/>
      <c r="H38" s="158"/>
      <c r="I38" s="159"/>
      <c r="J38" s="157"/>
      <c r="K38" s="158"/>
      <c r="L38" s="158"/>
      <c r="M38" s="158"/>
      <c r="N38" s="159"/>
    </row>
    <row r="39" spans="1:14">
      <c r="A39" s="157"/>
      <c r="B39" s="158"/>
      <c r="C39" s="158"/>
      <c r="D39" s="159"/>
      <c r="E39" s="157"/>
      <c r="F39" s="158"/>
      <c r="G39" s="158"/>
      <c r="H39" s="158"/>
      <c r="I39" s="159"/>
      <c r="J39" s="157"/>
      <c r="K39" s="158"/>
      <c r="L39" s="158"/>
      <c r="M39" s="158"/>
      <c r="N39" s="159"/>
    </row>
    <row r="40" spans="1:14">
      <c r="A40" s="157"/>
      <c r="B40" s="158"/>
      <c r="C40" s="158"/>
      <c r="D40" s="159"/>
      <c r="E40" s="157"/>
      <c r="F40" s="158"/>
      <c r="G40" s="158"/>
      <c r="H40" s="158"/>
      <c r="I40" s="159"/>
      <c r="J40" s="157"/>
      <c r="K40" s="158"/>
      <c r="L40" s="158"/>
      <c r="M40" s="158"/>
      <c r="N40" s="159"/>
    </row>
    <row r="41" spans="1:14">
      <c r="A41" s="157"/>
      <c r="B41" s="158"/>
      <c r="C41" s="158"/>
      <c r="D41" s="159"/>
      <c r="E41" s="157"/>
      <c r="F41" s="158"/>
      <c r="G41" s="158"/>
      <c r="H41" s="158"/>
      <c r="I41" s="159"/>
      <c r="J41" s="157"/>
      <c r="K41" s="158"/>
      <c r="L41" s="158"/>
      <c r="M41" s="158"/>
      <c r="N41" s="159"/>
    </row>
    <row r="42" spans="1:14">
      <c r="A42" s="157"/>
      <c r="B42" s="158"/>
      <c r="C42" s="158"/>
      <c r="D42" s="159"/>
      <c r="E42" s="157"/>
      <c r="F42" s="158"/>
      <c r="G42" s="158"/>
      <c r="H42" s="158"/>
      <c r="I42" s="159"/>
      <c r="J42" s="157"/>
      <c r="K42" s="158"/>
      <c r="L42" s="158"/>
      <c r="M42" s="158"/>
      <c r="N42" s="159"/>
    </row>
    <row r="43" spans="1:14" ht="144" customHeight="1">
      <c r="A43" s="157"/>
      <c r="B43" s="158"/>
      <c r="C43" s="158"/>
      <c r="D43" s="159"/>
      <c r="E43" s="157"/>
      <c r="F43" s="158"/>
      <c r="G43" s="158"/>
      <c r="H43" s="158"/>
      <c r="I43" s="159"/>
      <c r="J43" s="157"/>
      <c r="K43" s="158"/>
      <c r="L43" s="158"/>
      <c r="M43" s="158"/>
      <c r="N43" s="159"/>
    </row>
    <row r="44" spans="1:14" hidden="1">
      <c r="A44" s="157"/>
      <c r="B44" s="158"/>
      <c r="C44" s="158"/>
      <c r="D44" s="159"/>
      <c r="E44" s="157"/>
      <c r="F44" s="158"/>
      <c r="G44" s="158"/>
      <c r="H44" s="158"/>
      <c r="I44" s="159"/>
      <c r="J44" s="157"/>
      <c r="K44" s="158"/>
      <c r="L44" s="158"/>
      <c r="M44" s="158"/>
      <c r="N44" s="159"/>
    </row>
    <row r="45" spans="1:14" hidden="1">
      <c r="A45" s="157"/>
      <c r="B45" s="158"/>
      <c r="C45" s="158"/>
      <c r="D45" s="159"/>
      <c r="E45" s="157"/>
      <c r="F45" s="158"/>
      <c r="G45" s="158"/>
      <c r="H45" s="158"/>
      <c r="I45" s="159"/>
      <c r="J45" s="157"/>
      <c r="K45" s="158"/>
      <c r="L45" s="158"/>
      <c r="M45" s="158"/>
      <c r="N45" s="159"/>
    </row>
    <row r="46" spans="1:14" hidden="1">
      <c r="A46" s="157"/>
      <c r="B46" s="158"/>
      <c r="C46" s="158"/>
      <c r="D46" s="159"/>
      <c r="E46" s="157"/>
      <c r="F46" s="158"/>
      <c r="G46" s="158"/>
      <c r="H46" s="158"/>
      <c r="I46" s="159"/>
      <c r="J46" s="157"/>
      <c r="K46" s="158"/>
      <c r="L46" s="158"/>
      <c r="M46" s="158"/>
      <c r="N46" s="159"/>
    </row>
    <row r="47" spans="1:14" hidden="1">
      <c r="A47" s="157"/>
      <c r="B47" s="158"/>
      <c r="C47" s="158"/>
      <c r="D47" s="159"/>
      <c r="E47" s="157"/>
      <c r="F47" s="158"/>
      <c r="G47" s="158"/>
      <c r="H47" s="158"/>
      <c r="I47" s="159"/>
      <c r="J47" s="157"/>
      <c r="K47" s="158"/>
      <c r="L47" s="158"/>
      <c r="M47" s="158"/>
      <c r="N47" s="159"/>
    </row>
    <row r="48" spans="1:14" hidden="1">
      <c r="A48" s="157"/>
      <c r="B48" s="158"/>
      <c r="C48" s="158"/>
      <c r="D48" s="159"/>
      <c r="E48" s="157"/>
      <c r="F48" s="158"/>
      <c r="G48" s="158"/>
      <c r="H48" s="158"/>
      <c r="I48" s="159"/>
      <c r="J48" s="157"/>
      <c r="K48" s="158"/>
      <c r="L48" s="158"/>
      <c r="M48" s="158"/>
      <c r="N48" s="159"/>
    </row>
    <row r="49" spans="1:14" hidden="1">
      <c r="A49" s="157"/>
      <c r="B49" s="158"/>
      <c r="C49" s="158"/>
      <c r="D49" s="159"/>
      <c r="E49" s="157"/>
      <c r="F49" s="158"/>
      <c r="G49" s="158"/>
      <c r="H49" s="158"/>
      <c r="I49" s="159"/>
      <c r="J49" s="157"/>
      <c r="K49" s="158"/>
      <c r="L49" s="158"/>
      <c r="M49" s="158"/>
      <c r="N49" s="159"/>
    </row>
    <row r="50" spans="1:14" hidden="1">
      <c r="A50" s="157"/>
      <c r="B50" s="158"/>
      <c r="C50" s="158"/>
      <c r="D50" s="159"/>
      <c r="E50" s="157"/>
      <c r="F50" s="158"/>
      <c r="G50" s="158"/>
      <c r="H50" s="158"/>
      <c r="I50" s="159"/>
      <c r="J50" s="157"/>
      <c r="K50" s="158"/>
      <c r="L50" s="158"/>
      <c r="M50" s="158"/>
      <c r="N50" s="159"/>
    </row>
    <row r="51" spans="1:14" hidden="1">
      <c r="A51" s="157"/>
      <c r="B51" s="158"/>
      <c r="C51" s="158"/>
      <c r="D51" s="159"/>
      <c r="E51" s="157"/>
      <c r="F51" s="158"/>
      <c r="G51" s="158"/>
      <c r="H51" s="158"/>
      <c r="I51" s="159"/>
      <c r="J51" s="157"/>
      <c r="K51" s="158"/>
      <c r="L51" s="158"/>
      <c r="M51" s="158"/>
      <c r="N51" s="159"/>
    </row>
    <row r="52" spans="1:14" hidden="1">
      <c r="A52" s="160"/>
      <c r="B52" s="161"/>
      <c r="C52" s="161"/>
      <c r="D52" s="162"/>
      <c r="E52" s="160"/>
      <c r="F52" s="161"/>
      <c r="G52" s="161"/>
      <c r="H52" s="161"/>
      <c r="I52" s="162"/>
      <c r="J52" s="160"/>
      <c r="K52" s="161"/>
      <c r="L52" s="161"/>
      <c r="M52" s="161"/>
      <c r="N52" s="162"/>
    </row>
    <row r="53" spans="1:14" ht="27.75" customHeight="1"/>
    <row r="54" spans="1:14" ht="72.75" customHeight="1">
      <c r="F54" s="145" t="s">
        <v>147</v>
      </c>
      <c r="G54" s="146"/>
      <c r="H54" s="146"/>
      <c r="I54" s="146"/>
      <c r="J54" s="146"/>
      <c r="K54" s="146"/>
      <c r="L54" s="146"/>
      <c r="M54" s="146"/>
      <c r="N54" s="146"/>
    </row>
    <row r="56" spans="1:14">
      <c r="C56" t="s">
        <v>154</v>
      </c>
    </row>
  </sheetData>
  <mergeCells count="14">
    <mergeCell ref="J20:N52"/>
    <mergeCell ref="D3:N3"/>
    <mergeCell ref="A20:D52"/>
    <mergeCell ref="A19:D19"/>
    <mergeCell ref="B1:L1"/>
    <mergeCell ref="C3:C4"/>
    <mergeCell ref="D4:I4"/>
    <mergeCell ref="J4:N4"/>
    <mergeCell ref="E19:I19"/>
    <mergeCell ref="F54:N54"/>
    <mergeCell ref="A2:N2"/>
    <mergeCell ref="A18:N18"/>
    <mergeCell ref="J19:N19"/>
    <mergeCell ref="E20:I52"/>
  </mergeCells>
  <phoneticPr fontId="0" type="noConversion"/>
  <pageMargins left="0.75" right="0.75" top="0.5" bottom="0.5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Mosenergo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Григорьев</dc:creator>
  <cp:lastModifiedBy>KulinichTP</cp:lastModifiedBy>
  <cp:lastPrinted>2010-09-08T06:49:17Z</cp:lastPrinted>
  <dcterms:created xsi:type="dcterms:W3CDTF">2009-03-20T12:43:51Z</dcterms:created>
  <dcterms:modified xsi:type="dcterms:W3CDTF">2010-09-08T06:55:02Z</dcterms:modified>
</cp:coreProperties>
</file>